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קונצרני'!$I$1:$I$830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1" i="84" l="1"/>
  <c r="C10" i="84" s="1"/>
  <c r="C43" i="88" s="1"/>
  <c r="C33" i="88" l="1"/>
  <c r="C31" i="88"/>
  <c r="C26" i="88"/>
  <c r="C23" i="88"/>
  <c r="C18" i="88" l="1"/>
  <c r="C17" i="88"/>
  <c r="C15" i="88" l="1"/>
  <c r="Q60" i="61"/>
  <c r="Q13" i="61"/>
  <c r="Q12" i="61" s="1"/>
  <c r="Q11" i="61" s="1"/>
  <c r="C13" i="88" l="1"/>
  <c r="C12" i="88" s="1"/>
  <c r="C11" i="88"/>
  <c r="C10" i="88" l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42" i="88" l="1"/>
  <c r="D10" i="88"/>
  <c r="Q11" i="78" l="1"/>
  <c r="Q10" i="78"/>
  <c r="K11" i="76"/>
  <c r="K20" i="76"/>
  <c r="D11" i="88"/>
  <c r="D13" i="88"/>
  <c r="D23" i="88"/>
  <c r="K17" i="76"/>
  <c r="Q14" i="78"/>
  <c r="K16" i="76"/>
  <c r="K19" i="76"/>
  <c r="K13" i="76"/>
  <c r="D42" i="88"/>
  <c r="D33" i="88"/>
  <c r="Q12" i="78"/>
  <c r="D17" i="88"/>
  <c r="Q13" i="78"/>
  <c r="K12" i="76"/>
  <c r="K14" i="76"/>
  <c r="D31" i="88"/>
  <c r="D26" i="88"/>
  <c r="D18" i="88"/>
  <c r="K15" i="76"/>
  <c r="S25" i="71"/>
  <c r="S19" i="71"/>
  <c r="S15" i="71"/>
  <c r="S11" i="71"/>
  <c r="O13" i="64"/>
  <c r="S16" i="71"/>
  <c r="S24" i="71"/>
  <c r="S18" i="71"/>
  <c r="S14" i="71"/>
  <c r="O12" i="64"/>
  <c r="S21" i="71"/>
  <c r="S12" i="71"/>
  <c r="S22" i="71"/>
  <c r="S17" i="71"/>
  <c r="S13" i="71"/>
  <c r="O15" i="64"/>
  <c r="O11" i="64"/>
  <c r="O14" i="64"/>
  <c r="N56" i="63"/>
  <c r="N52" i="63"/>
  <c r="N48" i="63"/>
  <c r="N43" i="63"/>
  <c r="N39" i="63"/>
  <c r="N35" i="63"/>
  <c r="N30" i="63"/>
  <c r="N26" i="63"/>
  <c r="N22" i="63"/>
  <c r="N17" i="63"/>
  <c r="N13" i="63"/>
  <c r="U80" i="61"/>
  <c r="U75" i="61"/>
  <c r="U71" i="61"/>
  <c r="U67" i="61"/>
  <c r="U63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U51" i="61"/>
  <c r="U35" i="61"/>
  <c r="U23" i="61"/>
  <c r="U15" i="61"/>
  <c r="N55" i="63"/>
  <c r="N51" i="63"/>
  <c r="N46" i="63"/>
  <c r="N42" i="63"/>
  <c r="N38" i="63"/>
  <c r="N34" i="63"/>
  <c r="N29" i="63"/>
  <c r="N25" i="63"/>
  <c r="N21" i="63"/>
  <c r="N16" i="63"/>
  <c r="N12" i="63"/>
  <c r="U78" i="61"/>
  <c r="U74" i="61"/>
  <c r="U70" i="61"/>
  <c r="U66" i="61"/>
  <c r="U62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N36" i="63"/>
  <c r="N23" i="63"/>
  <c r="N14" i="63"/>
  <c r="U76" i="61"/>
  <c r="U68" i="61"/>
  <c r="U60" i="61"/>
  <c r="U47" i="61"/>
  <c r="U39" i="61"/>
  <c r="U27" i="61"/>
  <c r="U11" i="61"/>
  <c r="N54" i="63"/>
  <c r="N50" i="63"/>
  <c r="N45" i="63"/>
  <c r="N41" i="63"/>
  <c r="N37" i="63"/>
  <c r="N32" i="63"/>
  <c r="N28" i="63"/>
  <c r="N24" i="63"/>
  <c r="N20" i="63"/>
  <c r="N15" i="63"/>
  <c r="N11" i="63"/>
  <c r="U77" i="61"/>
  <c r="U73" i="61"/>
  <c r="U69" i="61"/>
  <c r="U65" i="61"/>
  <c r="U61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N53" i="63"/>
  <c r="N49" i="63"/>
  <c r="N44" i="63"/>
  <c r="N40" i="63"/>
  <c r="N31" i="63"/>
  <c r="N27" i="63"/>
  <c r="N19" i="63"/>
  <c r="U81" i="61"/>
  <c r="U72" i="61"/>
  <c r="U64" i="61"/>
  <c r="U55" i="61"/>
  <c r="U43" i="61"/>
  <c r="U31" i="61"/>
  <c r="U19" i="61"/>
  <c r="Q36" i="59"/>
  <c r="Q32" i="59"/>
  <c r="Q28" i="59"/>
  <c r="Q23" i="59"/>
  <c r="Q19" i="59"/>
  <c r="Q15" i="59"/>
  <c r="Q11" i="59"/>
  <c r="D15" i="88"/>
  <c r="Q35" i="59"/>
  <c r="Q31" i="59"/>
  <c r="Q27" i="59"/>
  <c r="Q22" i="59"/>
  <c r="Q34" i="59"/>
  <c r="Q30" i="59"/>
  <c r="Q26" i="59"/>
  <c r="Q21" i="59"/>
  <c r="Q17" i="59"/>
  <c r="Q13" i="59"/>
  <c r="Q18" i="59"/>
  <c r="Q37" i="59"/>
  <c r="Q33" i="59"/>
  <c r="Q29" i="59"/>
  <c r="Q24" i="59"/>
  <c r="Q20" i="59"/>
  <c r="Q16" i="59"/>
  <c r="Q12" i="59"/>
  <c r="Q14" i="59"/>
  <c r="D12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8">
    <s v="Migdal Hashkaot Neches Boded"/>
    <s v="{[Time].[Hie Time].[Yom].&amp;[20170930]}"/>
    <s v="{[Medida].[Medida].&amp;[2]}"/>
    <s v="{[Keren].[Keren].[All]}"/>
    <s v="{[Cheshbon KM].[Hie Peilut].[Peilut 7].&amp;[Kod_Peilut_L7_7120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39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</mdxMetadata>
  <valueMetadata count="3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</valueMetadata>
</metadata>
</file>

<file path=xl/sharedStrings.xml><?xml version="1.0" encoding="utf-8"?>
<sst xmlns="http://schemas.openxmlformats.org/spreadsheetml/2006/main" count="2797" uniqueCount="610">
  <si>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</si>
  <si>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</si>
  <si>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</si>
  <si>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</si>
  <si>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</si>
  <si>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</si>
  <si>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</si>
  <si>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</si>
  <si>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</si>
  <si>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</si>
  <si>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</si>
  <si>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</si>
  <si>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</si>
  <si>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</si>
  <si>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</si>
  <si>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</si>
  <si>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</si>
  <si>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</si>
  <si>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</si>
  <si>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</si>
  <si>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</si>
  <si>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</si>
  <si>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</si>
  <si>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</si>
  <si>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</si>
  <si>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</si>
  <si>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</si>
  <si>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</si>
  <si>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</si>
  <si>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</si>
  <si>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</si>
  <si>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</si>
  <si>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</si>
  <si>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</si>
  <si>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</si>
  <si>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</si>
  <si>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</si>
  <si>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</si>
  <si>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</si>
  <si>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</si>
  <si>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</si>
  <si>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</si>
  <si>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</si>
  <si>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</si>
  <si>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</si>
  <si>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</si>
  <si>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</si>
  <si>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</si>
  <si>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</si>
  <si>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</si>
  <si>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</si>
  <si>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</si>
  <si>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</si>
  <si>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</si>
  <si>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</si>
  <si>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</si>
  <si>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</si>
  <si>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</si>
  <si>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</si>
  <si>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</si>
  <si>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</si>
  <si>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</si>
  <si>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</si>
  <si>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</si>
  <si>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</si>
  <si>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</si>
  <si>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</si>
  <si>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</si>
  <si>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</si>
  <si>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</si>
  <si>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</si>
  <si>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</si>
  <si>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</si>
  <si>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</si>
  <si>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</si>
  <si>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</si>
  <si>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</si>
  <si>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</si>
  <si>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</si>
  <si>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</si>
  <si>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</si>
  <si>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</si>
  <si>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</si>
  <si>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</si>
  <si>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</si>
  <si>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</si>
  <si>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</si>
  <si>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</si>
  <si>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</si>
  <si>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</si>
  <si>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</si>
  <si>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</si>
  <si>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</si>
  <si>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</si>
  <si>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</si>
  <si>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</si>
  <si>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</si>
  <si>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</si>
  <si>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</si>
  <si>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</si>
  <si>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</si>
  <si>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</si>
  <si>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</si>
  <si>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</si>
  <si>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</si>
  <si>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</si>
  <si>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</si>
  <si>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</si>
  <si>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</si>
  <si>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</si>
  <si>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</si>
  <si>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</si>
  <si>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</si>
  <si>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</si>
  <si>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</si>
  <si>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</si>
  <si>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</si>
  <si>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</si>
  <si>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</si>
  <si>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</si>
  <si>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</si>
  <si>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</si>
  <si>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</si>
  <si>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</si>
  <si>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</si>
  <si>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</si>
  <si>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</si>
  <si>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</si>
  <si>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</si>
  <si>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</si>
  <si>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</si>
  <si>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</si>
  <si>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</si>
  <si>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</si>
  <si>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</si>
  <si>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</si>
  <si>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</si>
  <si>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</si>
  <si>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</si>
  <si>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</si>
  <si>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</si>
  <si>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</si>
  <si>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</si>
  <si>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</si>
  <si>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</si>
  <si>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</si>
  <si>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</si>
  <si>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</si>
  <si>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</si>
  <si>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</si>
  <si>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</si>
  <si>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</si>
  <si>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</si>
  <si>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</si>
  <si>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</si>
  <si>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</si>
  <si>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</si>
  <si>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</si>
  <si>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</si>
  <si>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</si>
  <si>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</si>
  <si>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</si>
  <si>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</si>
  <si>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</si>
  <si>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</si>
  <si>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</si>
  <si>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</si>
  <si>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</si>
  <si>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</si>
  <si>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</si>
  <si>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</si>
  <si>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</si>
  <si>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</si>
  <si>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</si>
  <si>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</si>
  <si>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</si>
  <si>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</si>
  <si>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</si>
  <si>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</si>
  <si>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</si>
  <si>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</si>
  <si>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</si>
  <si>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</si>
  <si>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</si>
  <si>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</si>
  <si>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</si>
  <si>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</si>
  <si>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</si>
  <si>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</si>
  <si>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</si>
  <si>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</si>
  <si>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</si>
  <si>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</si>
  <si>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</si>
  <si>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</si>
  <si>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</si>
  <si>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</si>
  <si>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</si>
  <si>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</si>
  <si>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</si>
  <si>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</si>
  <si>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</si>
  <si>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</si>
  <si>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</si>
  <si>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</si>
  <si>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</si>
  <si>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</si>
  <si>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</si>
  <si>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</si>
  <si>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</si>
  <si>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</si>
  <si>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</si>
  <si>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</si>
  <si>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</si>
  <si>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</si>
  <si>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</si>
  <si>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</si>
  <si>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</si>
  <si>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</si>
  <si>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</si>
  <si>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</si>
  <si>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</si>
  <si>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</si>
  <si>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</si>
  <si>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</si>
  <si>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</si>
  <si>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</si>
  <si>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</si>
  <si>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</si>
  <si>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</si>
  <si>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</si>
  <si>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</si>
  <si>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</si>
  <si>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</si>
  <si>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</si>
  <si>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</si>
  <si>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</si>
  <si>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</si>
  <si>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</si>
  <si>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30/09/2017</t>
  </si>
  <si>
    <t>מגדל מקפת קרנות פנסיה וקופות גמל בע"מ</t>
  </si>
  <si>
    <t>מקפת משלימה - מסלול השקעות לבני 60 ומעלה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</si>
  <si>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</si>
  <si>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</si>
  <si>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</si>
  <si>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</si>
  <si>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</si>
  <si>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</si>
  <si>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</si>
  <si>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</si>
  <si>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</si>
  <si>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</si>
  <si>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</si>
  <si>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</si>
  <si>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</si>
  <si>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</si>
  <si>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</si>
  <si>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</si>
  <si>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</si>
  <si>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</si>
  <si>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</si>
  <si>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</si>
  <si>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</si>
  <si>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ממשלתי  שיקלית 219</t>
  </si>
  <si>
    <t>1110907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</si>
  <si>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</si>
  <si>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</si>
  <si>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</si>
  <si>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</si>
  <si>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</si>
  <si>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</si>
  <si>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</si>
  <si>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</si>
  <si>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</si>
  <si>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</si>
  <si>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</si>
  <si>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</si>
  <si>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</si>
  <si>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</si>
  <si>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</si>
  <si>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</si>
  <si>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</si>
  <si>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</si>
  <si>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לאומי אגח 177</t>
  </si>
  <si>
    <t>6040315</t>
  </si>
  <si>
    <t>מגמה</t>
  </si>
  <si>
    <t>520018078</t>
  </si>
  <si>
    <t>בנקים</t>
  </si>
  <si>
    <t>מזרחי הנפקות 44</t>
  </si>
  <si>
    <t>2310209</t>
  </si>
  <si>
    <t>520000522</t>
  </si>
  <si>
    <t>מזרחי הנפקות 45</t>
  </si>
  <si>
    <t>2310217</t>
  </si>
  <si>
    <t>מזרחי הנפקות אגח 42</t>
  </si>
  <si>
    <t>2310183</t>
  </si>
  <si>
    <t>מזרחי טפחות 39</t>
  </si>
  <si>
    <t>2310159</t>
  </si>
  <si>
    <t>פועלים הנפקות אגח 32</t>
  </si>
  <si>
    <t>1940535</t>
  </si>
  <si>
    <t>520000118</t>
  </si>
  <si>
    <t>לאומי מימון הת יד</t>
  </si>
  <si>
    <t>6040299</t>
  </si>
  <si>
    <t>עזריאלי אגח ב</t>
  </si>
  <si>
    <t>1134436</t>
  </si>
  <si>
    <t>510960719</t>
  </si>
  <si>
    <t>נדלן ובינוי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</si>
  <si>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</si>
  <si>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</si>
  <si>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</si>
  <si>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</si>
  <si>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</si>
  <si>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</si>
  <si>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</si>
  <si>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</si>
  <si>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</si>
  <si>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</si>
  <si>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</si>
  <si>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</si>
  <si>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</si>
  <si>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</si>
  <si>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</si>
  <si>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</si>
  <si>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</si>
  <si>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</si>
  <si>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</si>
  <si>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</si>
  <si>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</si>
  <si>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</si>
  <si>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בנק לאומי שה סדרה 200</t>
  </si>
  <si>
    <t>6040141</t>
  </si>
  <si>
    <t>דקסיה ישראל אגח ב</t>
  </si>
  <si>
    <t>1095066</t>
  </si>
  <si>
    <t>520019753</t>
  </si>
  <si>
    <t>דקסיה ישראל הנפקות סד י</t>
  </si>
  <si>
    <t>1134147</t>
  </si>
  <si>
    <t>חשמל אגח 27</t>
  </si>
  <si>
    <t>6000210</t>
  </si>
  <si>
    <t>520000472</t>
  </si>
  <si>
    <t>שרותים</t>
  </si>
  <si>
    <t>חשמל אגח 29</t>
  </si>
  <si>
    <t>6000236</t>
  </si>
  <si>
    <t>פועלים הנפקות שה 1</t>
  </si>
  <si>
    <t>1940444</t>
  </si>
  <si>
    <t>ריט 1 אגח 6*</t>
  </si>
  <si>
    <t>1138544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</si>
  <si>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</si>
  <si>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</si>
  <si>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</si>
  <si>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</si>
  <si>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</si>
  <si>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</si>
  <si>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</si>
  <si>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גב ים     ו*</t>
  </si>
  <si>
    <t>7590128</t>
  </si>
  <si>
    <t>520001736</t>
  </si>
  <si>
    <t>גזית גלוב ט</t>
  </si>
  <si>
    <t>1260462</t>
  </si>
  <si>
    <t>520033234</t>
  </si>
  <si>
    <t>מליסרון אגח טז*</t>
  </si>
  <si>
    <t>3230265</t>
  </si>
  <si>
    <t>520037789</t>
  </si>
  <si>
    <t>מליסרון אגח יא*</t>
  </si>
  <si>
    <t>3230208</t>
  </si>
  <si>
    <t>מליסרון אגח יד*</t>
  </si>
  <si>
    <t>3230232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</si>
  <si>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</si>
  <si>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</si>
  <si>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</si>
  <si>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</si>
  <si>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</si>
  <si>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</si>
  <si>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</si>
  <si>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ביטוח</t>
  </si>
  <si>
    <t>פניקס הון אגח ה</t>
  </si>
  <si>
    <t>1135417</t>
  </si>
  <si>
    <t>ביג אגח ז</t>
  </si>
  <si>
    <t>1136084</t>
  </si>
  <si>
    <t>513623314</t>
  </si>
  <si>
    <t>ביג אגח ח</t>
  </si>
  <si>
    <t>1138924</t>
  </si>
  <si>
    <t>ישרס אגח טו</t>
  </si>
  <si>
    <t>6130207</t>
  </si>
  <si>
    <t>520017807</t>
  </si>
  <si>
    <t>ריבוע נדלן ז</t>
  </si>
  <si>
    <t>1140615</t>
  </si>
  <si>
    <t>513765859</t>
  </si>
  <si>
    <t>אשטרום נכ אג8</t>
  </si>
  <si>
    <t>2510162</t>
  </si>
  <si>
    <t>520036617</t>
  </si>
  <si>
    <t>מבני תעש אגח כ</t>
  </si>
  <si>
    <t>2260495</t>
  </si>
  <si>
    <t>520024126</t>
  </si>
  <si>
    <t>מבני תעשיה אגח יז</t>
  </si>
  <si>
    <t>2260446</t>
  </si>
  <si>
    <t>מבני תעשיה אגח יח</t>
  </si>
  <si>
    <t>2260479</t>
  </si>
  <si>
    <t>מגה אור אגח ג</t>
  </si>
  <si>
    <t>1127323</t>
  </si>
  <si>
    <t>513257873</t>
  </si>
  <si>
    <t>אדגר.ק7</t>
  </si>
  <si>
    <t>1820158</t>
  </si>
  <si>
    <t>520035171</t>
  </si>
  <si>
    <t>כלכלית ירושלים אגח טו</t>
  </si>
  <si>
    <t>1980416</t>
  </si>
  <si>
    <t>520017070</t>
  </si>
  <si>
    <t>מזרחי הנפקות 40</t>
  </si>
  <si>
    <t>2310167</t>
  </si>
  <si>
    <t>מזרחי הנפקות 41</t>
  </si>
  <si>
    <t>2310175</t>
  </si>
  <si>
    <t>אמות אגח ה</t>
  </si>
  <si>
    <t>1138114</t>
  </si>
  <si>
    <t>גב ים ח*</t>
  </si>
  <si>
    <t>7590151</t>
  </si>
  <si>
    <t>חשמל אגח 26</t>
  </si>
  <si>
    <t>6000202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</si>
  <si>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</si>
  <si>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</si>
  <si>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</si>
  <si>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</si>
  <si>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</si>
  <si>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</si>
  <si>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</si>
  <si>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</si>
  <si>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</si>
  <si>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</si>
  <si>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1744984</t>
  </si>
  <si>
    <t>הפניקס אגח ח</t>
  </si>
  <si>
    <t>1139815</t>
  </si>
  <si>
    <t>וורטון אגח א</t>
  </si>
  <si>
    <t>1140169</t>
  </si>
  <si>
    <t>1866231</t>
  </si>
  <si>
    <t>פז נפט ד*</t>
  </si>
  <si>
    <t>1132505</t>
  </si>
  <si>
    <t>פז נפט ה*</t>
  </si>
  <si>
    <t>1139534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</si>
  <si>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</si>
  <si>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</si>
  <si>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</si>
  <si>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</si>
  <si>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</si>
  <si>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</si>
  <si>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</si>
  <si>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קרסו אגח ב</t>
  </si>
  <si>
    <t>1139591</t>
  </si>
  <si>
    <t>514065283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</si>
  <si>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</si>
  <si>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</si>
  <si>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</si>
  <si>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</si>
  <si>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</si>
  <si>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</si>
  <si>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</si>
  <si>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</si>
  <si>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</si>
  <si>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ישראמקו א*</t>
  </si>
  <si>
    <t>2320174</t>
  </si>
  <si>
    <t>550010003</t>
  </si>
  <si>
    <t>חיפוש נפט וגז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</si>
  <si>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</si>
  <si>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</si>
  <si>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</si>
  <si>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</si>
  <si>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</si>
  <si>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</si>
  <si>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</si>
  <si>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קסם תא125</t>
  </si>
  <si>
    <t>1117266</t>
  </si>
  <si>
    <t>520041989</t>
  </si>
  <si>
    <t>תכלית תא 125</t>
  </si>
  <si>
    <t>1091818</t>
  </si>
  <si>
    <t>513540310</t>
  </si>
  <si>
    <t>תכלית בונד סדרה 3</t>
  </si>
  <si>
    <t>1107549</t>
  </si>
  <si>
    <t>אג"ח</t>
  </si>
  <si>
    <t>הראל סל תל בונד 40</t>
  </si>
  <si>
    <t>1113760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</si>
  <si>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</si>
  <si>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</si>
  <si>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</si>
  <si>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</si>
  <si>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</si>
  <si>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</si>
  <si>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תל בונד 60 סדרה 3</t>
  </si>
  <si>
    <t>1134550</t>
  </si>
  <si>
    <t>קסם תל בונד 20</t>
  </si>
  <si>
    <t>1101633</t>
  </si>
  <si>
    <t>קסם תל בונד 60</t>
  </si>
  <si>
    <t>1109248</t>
  </si>
  <si>
    <t>תכלית תל בונד 20</t>
  </si>
  <si>
    <t>1109370</t>
  </si>
  <si>
    <t>תכלית תל בונד 60</t>
  </si>
  <si>
    <t>1109362</t>
  </si>
  <si>
    <t>פסגות תל בונד שקלי</t>
  </si>
  <si>
    <t>1116581</t>
  </si>
  <si>
    <t>קסם פח בונד שקלי</t>
  </si>
  <si>
    <t>1116334</t>
  </si>
  <si>
    <t>תכלית תל בונד שקלי</t>
  </si>
  <si>
    <t>1116250</t>
  </si>
  <si>
    <t>DAIWA NIKKEI 225</t>
  </si>
  <si>
    <t>JP3027640006</t>
  </si>
  <si>
    <t>DB X TRACKERS MSCI EUROPE HEDGE</t>
  </si>
  <si>
    <t>US2330518539</t>
  </si>
  <si>
    <t>NYSE</t>
  </si>
  <si>
    <t>HORIZONS S&amp;P/TSX 60 INDEX</t>
  </si>
  <si>
    <t>CA44049A1241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</si>
  <si>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</si>
  <si>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</si>
  <si>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</si>
  <si>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</si>
  <si>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</si>
  <si>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</si>
  <si>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</si>
  <si>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</si>
  <si>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</si>
  <si>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</si>
  <si>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</si>
  <si>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</si>
  <si>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</si>
  <si>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</si>
  <si>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</si>
  <si>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</si>
  <si>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ISHARES USD CORP BND</t>
  </si>
  <si>
    <t>IE0032895942</t>
  </si>
  <si>
    <t>VANGUARD S.T CORP BOND</t>
  </si>
  <si>
    <t>US92206C4096</t>
  </si>
  <si>
    <t>ISHARES JP MORGAN USD EM CORP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</si>
  <si>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</si>
  <si>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</si>
  <si>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</si>
  <si>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</si>
  <si>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</si>
  <si>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</si>
  <si>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</si>
  <si>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</si>
  <si>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</si>
  <si>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</si>
  <si>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</si>
  <si>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תעודות השתתפות בקרנות נאמנות בחו"ל</t>
  </si>
  <si>
    <t>UBS LUX BD USD</t>
  </si>
  <si>
    <t>LU0396367608</t>
  </si>
  <si>
    <t>BBB+</t>
  </si>
  <si>
    <t>S&amp;P</t>
  </si>
  <si>
    <t>NEUBER BERMAN H/Y BD I2A</t>
  </si>
  <si>
    <t>IE00B8QBJF01</t>
  </si>
  <si>
    <t>BB</t>
  </si>
  <si>
    <t>FITCH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</si>
  <si>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</si>
  <si>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</si>
  <si>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</si>
  <si>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</si>
  <si>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</si>
  <si>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</si>
  <si>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</si>
  <si>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</si>
  <si>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</si>
  <si>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אגח ל.ס חשמל 2022</t>
  </si>
  <si>
    <t>6000129</t>
  </si>
  <si>
    <t>חשמל צמוד 2020   אגח ל.ס</t>
  </si>
  <si>
    <t>6000111</t>
  </si>
  <si>
    <t>נתיבי גז  סדרה א ל.ס 5.6%</t>
  </si>
  <si>
    <t>1103084</t>
  </si>
  <si>
    <t>513436394</t>
  </si>
  <si>
    <t>מתמ אגח א'  רמ</t>
  </si>
  <si>
    <t>1138999</t>
  </si>
  <si>
    <t>510687403</t>
  </si>
  <si>
    <t>אורמת אגח 2*</t>
  </si>
  <si>
    <t>1139161</t>
  </si>
  <si>
    <t>520036716</t>
  </si>
  <si>
    <t>UTILITIES</t>
  </si>
  <si>
    <t>₪ / מט"ח</t>
  </si>
  <si>
    <t>+ILS/-USD 3.4993 23-10-17 (10) --167.5</t>
  </si>
  <si>
    <t>10000209</t>
  </si>
  <si>
    <t>ל.ר.</t>
  </si>
  <si>
    <t>+ILS/-USD 3.5106 29-11-17 (10) --99</t>
  </si>
  <si>
    <t>10000243</t>
  </si>
  <si>
    <t>+ILS/-USD 3.553 29-11-17 (10) --113</t>
  </si>
  <si>
    <t>10000238</t>
  </si>
  <si>
    <t>+USD/-ILS 3.5306 29-11-17 (10) --94</t>
  </si>
  <si>
    <t>10000247</t>
  </si>
  <si>
    <t>+USD/-EUR 1.2022 21-12-17 (10) +62</t>
  </si>
  <si>
    <t>10000245</t>
  </si>
  <si>
    <t/>
  </si>
  <si>
    <t>פרנק שווצרי</t>
  </si>
  <si>
    <t>דולר ניו-זילנד</t>
  </si>
  <si>
    <t>כתר נורבגי</t>
  </si>
  <si>
    <t>בנק לאומי לישראל בע"מ</t>
  </si>
  <si>
    <t>30110000</t>
  </si>
  <si>
    <t>30210000</t>
  </si>
  <si>
    <t>32010000</t>
  </si>
  <si>
    <t>31710000</t>
  </si>
  <si>
    <t>30310000</t>
  </si>
  <si>
    <t>כן</t>
  </si>
  <si>
    <t>90840001</t>
  </si>
  <si>
    <t>90840000</t>
  </si>
  <si>
    <t>NR</t>
  </si>
  <si>
    <t>מעלות S&amp;P</t>
  </si>
  <si>
    <t>AAA.IL</t>
  </si>
  <si>
    <t>AA+.IL</t>
  </si>
  <si>
    <t>AA.IL</t>
  </si>
  <si>
    <t>AA-.IL</t>
  </si>
  <si>
    <t>A+.IL</t>
  </si>
  <si>
    <t>A-.IL</t>
  </si>
  <si>
    <t>A.IL</t>
  </si>
  <si>
    <t>סה"כ יתרות התחייבות להשקעה</t>
  </si>
  <si>
    <t>סה"כ בישראל</t>
  </si>
  <si>
    <t>שחר</t>
  </si>
  <si>
    <t>בבטחונות אחרים-גורם 105</t>
  </si>
  <si>
    <t>גורם 105</t>
  </si>
  <si>
    <t>גורם 104</t>
  </si>
  <si>
    <t>גורם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</si>
</sst>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  <numFmt numFmtId="169" formatCode="mmm\-yyyy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2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8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7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 indent="3"/>
    </xf>
    <xf numFmtId="0" fontId="29" fillId="0" borderId="29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2"/>
    </xf>
    <xf numFmtId="0" fontId="29" fillId="0" borderId="25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2" fontId="29" fillId="0" borderId="25" xfId="0" applyNumberFormat="1" applyFont="1" applyFill="1" applyBorder="1" applyAlignment="1">
      <alignment horizontal="right"/>
    </xf>
    <xf numFmtId="10" fontId="29" fillId="0" borderId="25" xfId="0" applyNumberFormat="1" applyFont="1" applyFill="1" applyBorder="1" applyAlignment="1">
      <alignment horizontal="right"/>
    </xf>
    <xf numFmtId="4" fontId="29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0" fontId="6" fillId="0" borderId="31" xfId="14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 indent="2"/>
    </xf>
    <xf numFmtId="2" fontId="30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1"/>
    </xf>
    <xf numFmtId="167" fontId="30" fillId="0" borderId="0" xfId="0" applyNumberFormat="1" applyFont="1" applyFill="1" applyBorder="1" applyAlignment="1">
      <alignment horizontal="right"/>
    </xf>
    <xf numFmtId="0" fontId="6" fillId="2" borderId="32" xfId="0" applyFont="1" applyFill="1" applyBorder="1" applyAlignment="1">
      <alignment horizontal="right"/>
    </xf>
    <xf numFmtId="164" fontId="6" fillId="2" borderId="6" xfId="15" applyFont="1" applyFill="1" applyBorder="1" applyAlignment="1">
      <alignment horizontal="center" wrapText="1"/>
    </xf>
    <xf numFmtId="49" fontId="6" fillId="2" borderId="10" xfId="0" applyNumberFormat="1" applyFont="1" applyFill="1" applyBorder="1" applyAlignment="1">
      <alignment horizontal="center" wrapText="1"/>
    </xf>
    <xf numFmtId="164" fontId="31" fillId="0" borderId="22" xfId="15" applyFont="1" applyFill="1" applyBorder="1"/>
    <xf numFmtId="169" fontId="0" fillId="0" borderId="22" xfId="0" applyNumberFormat="1" applyFill="1" applyBorder="1" applyAlignment="1">
      <alignment horizontal="center"/>
    </xf>
    <xf numFmtId="0" fontId="0" fillId="7" borderId="22" xfId="0" applyFill="1" applyBorder="1" applyAlignment="1">
      <alignment horizontal="right"/>
    </xf>
    <xf numFmtId="164" fontId="2" fillId="0" borderId="22" xfId="15" applyFont="1" applyFill="1" applyBorder="1" applyAlignment="1">
      <alignment horizontal="right"/>
    </xf>
    <xf numFmtId="164" fontId="6" fillId="0" borderId="31" xfId="13" applyFont="1" applyFill="1" applyBorder="1" applyAlignment="1">
      <alignment horizontal="right"/>
    </xf>
    <xf numFmtId="2" fontId="6" fillId="0" borderId="31" xfId="7" applyNumberFormat="1" applyFont="1" applyFill="1" applyBorder="1" applyAlignment="1">
      <alignment horizontal="right"/>
    </xf>
    <xf numFmtId="168" fontId="6" fillId="0" borderId="31" xfId="7" applyNumberFormat="1" applyFont="1" applyFill="1" applyBorder="1" applyAlignment="1">
      <alignment horizontal="center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center" vertical="center" wrapText="1"/>
    </xf>
    <xf numFmtId="10" fontId="29" fillId="0" borderId="0" xfId="14" applyNumberFormat="1" applyFont="1" applyFill="1" applyBorder="1" applyAlignment="1">
      <alignment horizontal="right"/>
    </xf>
    <xf numFmtId="164" fontId="29" fillId="0" borderId="0" xfId="13" applyFont="1" applyFill="1" applyBorder="1" applyAlignment="1">
      <alignment horizontal="right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1"/>
    </xf>
    <xf numFmtId="0" fontId="7" fillId="0" borderId="0" xfId="0" applyFont="1" applyAlignment="1">
      <alignment horizontal="right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Fill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22">
    <cellStyle name="Comma" xfId="13" builtinId="3"/>
    <cellStyle name="Comma 2" xfId="1"/>
    <cellStyle name="Comma 2 2" xfId="16"/>
    <cellStyle name="Comma 3" xfId="15"/>
    <cellStyle name="Currency [0] _1" xfId="2"/>
    <cellStyle name="Hyperlink 2" xfId="3"/>
    <cellStyle name="Normal" xfId="0" builtinId="0"/>
    <cellStyle name="Normal 11" xfId="4"/>
    <cellStyle name="Normal 11 2" xfId="17"/>
    <cellStyle name="Normal 2" xfId="5"/>
    <cellStyle name="Normal 2 2" xfId="18"/>
    <cellStyle name="Normal 3" xfId="6"/>
    <cellStyle name="Normal 3 2" xfId="19"/>
    <cellStyle name="Normal 4" xfId="12"/>
    <cellStyle name="Normal_2007-16618" xfId="7"/>
    <cellStyle name="Percent" xfId="14" builtinId="5"/>
    <cellStyle name="Percent 2" xfId="8"/>
    <cellStyle name="Percent 2 2" xfId="20"/>
    <cellStyle name="Percent 3" xfId="21"/>
    <cellStyle name="Text" xfId="9"/>
    <cellStyle name="Total" xfId="10"/>
    <cellStyle name="היפר-קישור" xfId="11" builtinId="8"/>
  </cellStyles>
  <dxfs count="1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>
      <pane ySplit="9" topLeftCell="A10" activePane="bottomLeft" state="frozen"/>
      <selection pane="bottomLeft" activeCell="H15" sqref="H15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6" t="s">
        <v>172</v>
      </c>
      <c r="C1" s="76" t="s" vm="1">
        <v>239</v>
      </c>
    </row>
    <row r="2" spans="1:23">
      <c r="B2" s="56" t="s">
        <v>171</v>
      </c>
      <c r="C2" s="76" t="s">
        <v>240</v>
      </c>
    </row>
    <row r="3" spans="1:23">
      <c r="B3" s="56" t="s">
        <v>173</v>
      </c>
      <c r="C3" s="76" t="s">
        <v>241</v>
      </c>
    </row>
    <row r="4" spans="1:23">
      <c r="B4" s="56" t="s">
        <v>174</v>
      </c>
      <c r="C4" s="76">
        <v>9455</v>
      </c>
    </row>
    <row r="6" spans="1:23" ht="26.25" customHeight="1">
      <c r="B6" s="171" t="s">
        <v>188</v>
      </c>
      <c r="C6" s="172"/>
      <c r="D6" s="173"/>
    </row>
    <row r="7" spans="1:23" s="10" customFormat="1">
      <c r="B7" s="22"/>
      <c r="C7" s="23" t="s">
        <v>104</v>
      </c>
      <c r="D7" s="24" t="s">
        <v>102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2"/>
      <c r="C8" s="25" t="s">
        <v>228</v>
      </c>
      <c r="D8" s="26" t="s">
        <v>20</v>
      </c>
    </row>
    <row r="9" spans="1:23" s="11" customFormat="1" ht="18" customHeight="1">
      <c r="B9" s="36"/>
      <c r="C9" s="19" t="s">
        <v>1</v>
      </c>
      <c r="D9" s="27" t="s">
        <v>2</v>
      </c>
    </row>
    <row r="10" spans="1:23" s="11" customFormat="1" ht="18" customHeight="1">
      <c r="B10" s="66" t="s">
        <v>187</v>
      </c>
      <c r="C10" s="132">
        <f>+C11+C12+C23+C33</f>
        <v>15925.198240000002</v>
      </c>
      <c r="D10" s="113">
        <f>+C10/$C$42</f>
        <v>1</v>
      </c>
    </row>
    <row r="11" spans="1:23">
      <c r="A11" s="44" t="s">
        <v>135</v>
      </c>
      <c r="B11" s="28" t="s">
        <v>189</v>
      </c>
      <c r="C11" s="132">
        <f>+מזומנים!J10</f>
        <v>692.65406000000007</v>
      </c>
      <c r="D11" s="113">
        <f t="shared" ref="D11:D13" si="0">+C11/$C$42</f>
        <v>4.3494219008227558E-2</v>
      </c>
    </row>
    <row r="12" spans="1:23">
      <c r="B12" s="28" t="s">
        <v>190</v>
      </c>
      <c r="C12" s="132">
        <f>SUM(C13:C22)</f>
        <v>15147.21682</v>
      </c>
      <c r="D12" s="113">
        <f t="shared" si="0"/>
        <v>0.95114777170899434</v>
      </c>
    </row>
    <row r="13" spans="1:23">
      <c r="A13" s="54" t="s">
        <v>135</v>
      </c>
      <c r="B13" s="29" t="s">
        <v>61</v>
      </c>
      <c r="C13" s="132">
        <f>+'תעודות התחייבות ממשלתיות'!N11</f>
        <v>4911.5580999999993</v>
      </c>
      <c r="D13" s="113">
        <f t="shared" si="0"/>
        <v>0.30841425180274545</v>
      </c>
    </row>
    <row r="14" spans="1:23">
      <c r="A14" s="54" t="s">
        <v>135</v>
      </c>
      <c r="B14" s="29" t="s">
        <v>62</v>
      </c>
      <c r="C14" s="132" t="s" vm="2">
        <v>581</v>
      </c>
      <c r="D14" s="113" t="s" vm="3">
        <v>581</v>
      </c>
    </row>
    <row r="15" spans="1:23">
      <c r="A15" s="54" t="s">
        <v>135</v>
      </c>
      <c r="B15" s="29" t="s">
        <v>63</v>
      </c>
      <c r="C15" s="132">
        <f>+'אג"ח קונצרני'!R11</f>
        <v>2505.1253599999991</v>
      </c>
      <c r="D15" s="113">
        <f>+C15/$C$42</f>
        <v>0.15730575671628177</v>
      </c>
    </row>
    <row r="16" spans="1:23">
      <c r="A16" s="54" t="s">
        <v>135</v>
      </c>
      <c r="B16" s="29" t="s">
        <v>64</v>
      </c>
      <c r="C16" s="132" t="s" vm="4">
        <v>581</v>
      </c>
      <c r="D16" s="113" t="s" vm="5">
        <v>581</v>
      </c>
    </row>
    <row r="17" spans="1:4">
      <c r="A17" s="54" t="s">
        <v>135</v>
      </c>
      <c r="B17" s="29" t="s">
        <v>65</v>
      </c>
      <c r="C17" s="132">
        <f>+'תעודות סל'!K11</f>
        <v>7536.0708200000008</v>
      </c>
      <c r="D17" s="113">
        <f t="shared" ref="D17:D18" si="1">+C17/$C$42</f>
        <v>0.47321676668811125</v>
      </c>
    </row>
    <row r="18" spans="1:4">
      <c r="A18" s="54" t="s">
        <v>135</v>
      </c>
      <c r="B18" s="29" t="s">
        <v>66</v>
      </c>
      <c r="C18" s="132">
        <f>+'קרנות נאמנות'!L11</f>
        <v>194.46253999999996</v>
      </c>
      <c r="D18" s="113">
        <f t="shared" si="1"/>
        <v>1.2210996501855788E-2</v>
      </c>
    </row>
    <row r="19" spans="1:4">
      <c r="A19" s="54" t="s">
        <v>135</v>
      </c>
      <c r="B19" s="29" t="s">
        <v>67</v>
      </c>
      <c r="C19" s="132" t="s" vm="6">
        <v>581</v>
      </c>
      <c r="D19" s="113" t="s" vm="7">
        <v>581</v>
      </c>
    </row>
    <row r="20" spans="1:4">
      <c r="A20" s="54" t="s">
        <v>135</v>
      </c>
      <c r="B20" s="29" t="s">
        <v>68</v>
      </c>
      <c r="C20" s="132" t="s" vm="8">
        <v>581</v>
      </c>
      <c r="D20" s="113" t="s" vm="9">
        <v>581</v>
      </c>
    </row>
    <row r="21" spans="1:4">
      <c r="A21" s="54" t="s">
        <v>135</v>
      </c>
      <c r="B21" s="29" t="s">
        <v>69</v>
      </c>
      <c r="C21" s="132" t="s" vm="10">
        <v>581</v>
      </c>
      <c r="D21" s="113" t="s" vm="11">
        <v>581</v>
      </c>
    </row>
    <row r="22" spans="1:4">
      <c r="A22" s="54" t="s">
        <v>135</v>
      </c>
      <c r="B22" s="29" t="s">
        <v>70</v>
      </c>
      <c r="C22" s="132" t="s" vm="12">
        <v>581</v>
      </c>
      <c r="D22" s="113" t="s" vm="13">
        <v>581</v>
      </c>
    </row>
    <row r="23" spans="1:4">
      <c r="B23" s="28" t="s">
        <v>191</v>
      </c>
      <c r="C23" s="132">
        <f>SUM(C24:C32)</f>
        <v>82.879019999999997</v>
      </c>
      <c r="D23" s="113">
        <f>+C23/$C$42</f>
        <v>5.2042692813599779E-3</v>
      </c>
    </row>
    <row r="24" spans="1:4">
      <c r="A24" s="54" t="s">
        <v>135</v>
      </c>
      <c r="B24" s="29" t="s">
        <v>71</v>
      </c>
      <c r="C24" s="132" t="s" vm="14">
        <v>581</v>
      </c>
      <c r="D24" s="113" t="s" vm="15">
        <v>581</v>
      </c>
    </row>
    <row r="25" spans="1:4">
      <c r="A25" s="54" t="s">
        <v>135</v>
      </c>
      <c r="B25" s="29" t="s">
        <v>72</v>
      </c>
      <c r="C25" s="132" t="s" vm="16">
        <v>581</v>
      </c>
      <c r="D25" s="113" t="s" vm="17">
        <v>581</v>
      </c>
    </row>
    <row r="26" spans="1:4">
      <c r="A26" s="54" t="s">
        <v>135</v>
      </c>
      <c r="B26" s="29" t="s">
        <v>63</v>
      </c>
      <c r="C26" s="132">
        <f>+'לא סחיר - אג"ח קונצרני'!P11</f>
        <v>72.356470000000002</v>
      </c>
      <c r="D26" s="113">
        <f>+C26/$C$42</f>
        <v>4.5435208346894648E-3</v>
      </c>
    </row>
    <row r="27" spans="1:4">
      <c r="A27" s="54" t="s">
        <v>135</v>
      </c>
      <c r="B27" s="29" t="s">
        <v>73</v>
      </c>
      <c r="C27" s="132" t="s" vm="18">
        <v>581</v>
      </c>
      <c r="D27" s="113" t="s" vm="19">
        <v>581</v>
      </c>
    </row>
    <row r="28" spans="1:4">
      <c r="A28" s="54" t="s">
        <v>135</v>
      </c>
      <c r="B28" s="29" t="s">
        <v>74</v>
      </c>
      <c r="C28" s="132" t="s" vm="20">
        <v>581</v>
      </c>
      <c r="D28" s="113" t="s" vm="21">
        <v>581</v>
      </c>
    </row>
    <row r="29" spans="1:4">
      <c r="A29" s="54" t="s">
        <v>135</v>
      </c>
      <c r="B29" s="29" t="s">
        <v>75</v>
      </c>
      <c r="C29" s="132" t="s" vm="22">
        <v>581</v>
      </c>
      <c r="D29" s="113" t="s" vm="23">
        <v>581</v>
      </c>
    </row>
    <row r="30" spans="1:4">
      <c r="A30" s="54" t="s">
        <v>135</v>
      </c>
      <c r="B30" s="29" t="s">
        <v>214</v>
      </c>
      <c r="C30" s="132" t="s" vm="24">
        <v>581</v>
      </c>
      <c r="D30" s="113" t="s" vm="25">
        <v>581</v>
      </c>
    </row>
    <row r="31" spans="1:4">
      <c r="A31" s="54" t="s">
        <v>135</v>
      </c>
      <c r="B31" s="29" t="s">
        <v>98</v>
      </c>
      <c r="C31" s="132">
        <f>+'לא סחיר - חוזים עתידיים'!I11</f>
        <v>10.522549999999999</v>
      </c>
      <c r="D31" s="113">
        <f>+C31/$C$42</f>
        <v>6.6074844667051368E-4</v>
      </c>
    </row>
    <row r="32" spans="1:4">
      <c r="A32" s="54" t="s">
        <v>135</v>
      </c>
      <c r="B32" s="29" t="s">
        <v>76</v>
      </c>
      <c r="C32" s="132" t="s" vm="26">
        <v>581</v>
      </c>
      <c r="D32" s="113" t="s" vm="27">
        <v>581</v>
      </c>
    </row>
    <row r="33" spans="1:4">
      <c r="A33" s="54" t="s">
        <v>135</v>
      </c>
      <c r="B33" s="28" t="s">
        <v>192</v>
      </c>
      <c r="C33" s="132">
        <f>+הלוואות!O10</f>
        <v>2.44834</v>
      </c>
      <c r="D33" s="113">
        <f>+C33/$C$42</f>
        <v>1.5374000141802943E-4</v>
      </c>
    </row>
    <row r="34" spans="1:4">
      <c r="A34" s="54" t="s">
        <v>135</v>
      </c>
      <c r="B34" s="28" t="s">
        <v>193</v>
      </c>
      <c r="C34" s="132" t="s" vm="28">
        <v>581</v>
      </c>
      <c r="D34" s="113" t="s" vm="29">
        <v>581</v>
      </c>
    </row>
    <row r="35" spans="1:4">
      <c r="A35" s="54" t="s">
        <v>135</v>
      </c>
      <c r="B35" s="28" t="s">
        <v>194</v>
      </c>
      <c r="C35" s="132" t="s" vm="30">
        <v>581</v>
      </c>
      <c r="D35" s="113" t="s" vm="31">
        <v>581</v>
      </c>
    </row>
    <row r="36" spans="1:4">
      <c r="A36" s="54" t="s">
        <v>135</v>
      </c>
      <c r="B36" s="55" t="s">
        <v>195</v>
      </c>
      <c r="C36" s="132" t="s" vm="32">
        <v>581</v>
      </c>
      <c r="D36" s="113" t="s" vm="33">
        <v>581</v>
      </c>
    </row>
    <row r="37" spans="1:4">
      <c r="A37" s="54" t="s">
        <v>135</v>
      </c>
      <c r="B37" s="28" t="s">
        <v>196</v>
      </c>
      <c r="C37" s="132"/>
      <c r="D37" s="113"/>
    </row>
    <row r="38" spans="1:4">
      <c r="A38" s="54"/>
      <c r="B38" s="67" t="s">
        <v>198</v>
      </c>
      <c r="C38" s="132"/>
      <c r="D38" s="113"/>
    </row>
    <row r="39" spans="1:4">
      <c r="A39" s="54" t="s">
        <v>135</v>
      </c>
      <c r="B39" s="68" t="s">
        <v>199</v>
      </c>
      <c r="C39" s="132" t="s" vm="34">
        <v>581</v>
      </c>
      <c r="D39" s="113" t="s" vm="35">
        <v>581</v>
      </c>
    </row>
    <row r="40" spans="1:4">
      <c r="A40" s="54" t="s">
        <v>135</v>
      </c>
      <c r="B40" s="68" t="s">
        <v>226</v>
      </c>
      <c r="C40" s="132" t="s" vm="36">
        <v>581</v>
      </c>
      <c r="D40" s="113" t="s" vm="37">
        <v>581</v>
      </c>
    </row>
    <row r="41" spans="1:4">
      <c r="A41" s="54" t="s">
        <v>135</v>
      </c>
      <c r="B41" s="68" t="s">
        <v>200</v>
      </c>
      <c r="C41" s="132" t="s" vm="38">
        <v>581</v>
      </c>
      <c r="D41" s="113" t="s" vm="39">
        <v>581</v>
      </c>
    </row>
    <row r="42" spans="1:4">
      <c r="B42" s="68" t="s">
        <v>77</v>
      </c>
      <c r="C42" s="132">
        <f>+C10</f>
        <v>15925.198240000002</v>
      </c>
      <c r="D42" s="113">
        <f>+C42/$C$42</f>
        <v>1</v>
      </c>
    </row>
    <row r="43" spans="1:4">
      <c r="A43" s="54" t="s">
        <v>135</v>
      </c>
      <c r="B43" s="68" t="s">
        <v>197</v>
      </c>
      <c r="C43" s="132">
        <f>+'יתרת התחייבות להשקעה'!C10</f>
        <v>48.758939999999996</v>
      </c>
      <c r="D43" s="113"/>
    </row>
    <row r="44" spans="1:4">
      <c r="B44" s="6" t="s">
        <v>103</v>
      </c>
    </row>
    <row r="45" spans="1:4">
      <c r="C45" s="74" t="s">
        <v>179</v>
      </c>
      <c r="D45" s="35" t="s">
        <v>97</v>
      </c>
    </row>
    <row r="46" spans="1:4">
      <c r="C46" s="75" t="s">
        <v>1</v>
      </c>
      <c r="D46" s="24" t="s">
        <v>2</v>
      </c>
    </row>
    <row r="47" spans="1:4">
      <c r="C47" s="133" t="s">
        <v>160</v>
      </c>
      <c r="D47" s="134">
        <v>2.7612000000000001</v>
      </c>
    </row>
    <row r="48" spans="1:4">
      <c r="C48" s="133" t="s">
        <v>169</v>
      </c>
      <c r="D48" s="134">
        <v>1.1092</v>
      </c>
    </row>
    <row r="49" spans="2:4">
      <c r="C49" s="133" t="s">
        <v>165</v>
      </c>
      <c r="D49" s="134">
        <v>2.8287</v>
      </c>
    </row>
    <row r="50" spans="2:4">
      <c r="B50" s="12"/>
      <c r="C50" s="133" t="s">
        <v>582</v>
      </c>
      <c r="D50" s="134">
        <v>3.6273</v>
      </c>
    </row>
    <row r="51" spans="2:4">
      <c r="C51" s="133" t="s">
        <v>158</v>
      </c>
      <c r="D51" s="134">
        <v>4.1569000000000003</v>
      </c>
    </row>
    <row r="52" spans="2:4">
      <c r="C52" s="133" t="s">
        <v>159</v>
      </c>
      <c r="D52" s="134">
        <v>4.7356999999999996</v>
      </c>
    </row>
    <row r="53" spans="2:4">
      <c r="C53" s="133" t="s">
        <v>161</v>
      </c>
      <c r="D53" s="134">
        <v>0.45179999999999998</v>
      </c>
    </row>
    <row r="54" spans="2:4">
      <c r="C54" s="133" t="s">
        <v>166</v>
      </c>
      <c r="D54" s="134">
        <v>3.1328999999999998</v>
      </c>
    </row>
    <row r="55" spans="2:4">
      <c r="C55" s="133" t="s">
        <v>167</v>
      </c>
      <c r="D55" s="134">
        <v>0.1943</v>
      </c>
    </row>
    <row r="56" spans="2:4">
      <c r="C56" s="133" t="s">
        <v>164</v>
      </c>
      <c r="D56" s="134">
        <v>0.55869999999999997</v>
      </c>
    </row>
    <row r="57" spans="2:4">
      <c r="C57" s="133" t="s">
        <v>583</v>
      </c>
      <c r="D57" s="134">
        <v>2.5518000000000001</v>
      </c>
    </row>
    <row r="58" spans="2:4">
      <c r="C58" s="133" t="s">
        <v>163</v>
      </c>
      <c r="D58" s="134">
        <v>0.43369999999999997</v>
      </c>
    </row>
    <row r="59" spans="2:4">
      <c r="C59" s="133" t="s">
        <v>156</v>
      </c>
      <c r="D59" s="134">
        <v>3.5289999999999999</v>
      </c>
    </row>
    <row r="60" spans="2:4">
      <c r="C60" s="133" t="s">
        <v>170</v>
      </c>
      <c r="D60" s="134">
        <v>0.26</v>
      </c>
    </row>
    <row r="61" spans="2:4">
      <c r="C61" s="133" t="s">
        <v>584</v>
      </c>
      <c r="D61" s="134">
        <v>0.44369999999999998</v>
      </c>
    </row>
    <row r="62" spans="2:4">
      <c r="C62" s="133" t="s">
        <v>157</v>
      </c>
      <c r="D62" s="134">
        <v>1</v>
      </c>
    </row>
    <row r="63" spans="2:4">
      <c r="C63" s="135"/>
      <c r="D63" s="135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172</v>
      </c>
      <c r="C1" s="76" t="s" vm="1">
        <v>239</v>
      </c>
    </row>
    <row r="2" spans="2:60">
      <c r="B2" s="56" t="s">
        <v>171</v>
      </c>
      <c r="C2" s="76" t="s">
        <v>240</v>
      </c>
    </row>
    <row r="3" spans="2:60">
      <c r="B3" s="56" t="s">
        <v>173</v>
      </c>
      <c r="C3" s="76" t="s">
        <v>241</v>
      </c>
    </row>
    <row r="4" spans="2:60">
      <c r="B4" s="56" t="s">
        <v>174</v>
      </c>
      <c r="C4" s="76">
        <v>9455</v>
      </c>
    </row>
    <row r="6" spans="2:60" ht="26.25" customHeight="1">
      <c r="B6" s="185" t="s">
        <v>202</v>
      </c>
      <c r="C6" s="186"/>
      <c r="D6" s="186"/>
      <c r="E6" s="186"/>
      <c r="F6" s="186"/>
      <c r="G6" s="186"/>
      <c r="H6" s="186"/>
      <c r="I6" s="186"/>
      <c r="J6" s="186"/>
      <c r="K6" s="186"/>
      <c r="L6" s="187"/>
    </row>
    <row r="7" spans="2:60" ht="26.25" customHeight="1">
      <c r="B7" s="185" t="s">
        <v>86</v>
      </c>
      <c r="C7" s="186"/>
      <c r="D7" s="186"/>
      <c r="E7" s="186"/>
      <c r="F7" s="186"/>
      <c r="G7" s="186"/>
      <c r="H7" s="186"/>
      <c r="I7" s="186"/>
      <c r="J7" s="186"/>
      <c r="K7" s="186"/>
      <c r="L7" s="187"/>
      <c r="BH7" s="3"/>
    </row>
    <row r="8" spans="2:60" s="3" customFormat="1" ht="78.75">
      <c r="B8" s="22" t="s">
        <v>110</v>
      </c>
      <c r="C8" s="30" t="s">
        <v>39</v>
      </c>
      <c r="D8" s="30" t="s">
        <v>113</v>
      </c>
      <c r="E8" s="30" t="s">
        <v>55</v>
      </c>
      <c r="F8" s="30" t="s">
        <v>95</v>
      </c>
      <c r="G8" s="30" t="s">
        <v>225</v>
      </c>
      <c r="H8" s="30" t="s">
        <v>224</v>
      </c>
      <c r="I8" s="30" t="s">
        <v>54</v>
      </c>
      <c r="J8" s="30" t="s">
        <v>51</v>
      </c>
      <c r="K8" s="30" t="s">
        <v>175</v>
      </c>
      <c r="L8" s="30" t="s">
        <v>177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234</v>
      </c>
      <c r="H9" s="16"/>
      <c r="I9" s="16" t="s">
        <v>228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C11" s="1"/>
      <c r="BD11" s="3"/>
      <c r="BE11" s="1"/>
      <c r="BG11" s="1"/>
    </row>
    <row r="12" spans="2:60" s="4" customFormat="1" ht="18" customHeight="1">
      <c r="B12" s="97" t="s">
        <v>238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C12" s="1"/>
      <c r="BD12" s="3"/>
      <c r="BE12" s="1"/>
      <c r="BG12" s="1"/>
    </row>
    <row r="13" spans="2:60">
      <c r="B13" s="97" t="s">
        <v>106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D13" s="3"/>
    </row>
    <row r="14" spans="2:60" ht="20.25">
      <c r="B14" s="97" t="s">
        <v>223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BD14" s="4"/>
    </row>
    <row r="15" spans="2:60">
      <c r="B15" s="97" t="s">
        <v>233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172</v>
      </c>
      <c r="C1" s="76" t="s" vm="1">
        <v>239</v>
      </c>
    </row>
    <row r="2" spans="2:61">
      <c r="B2" s="56" t="s">
        <v>171</v>
      </c>
      <c r="C2" s="76" t="s">
        <v>240</v>
      </c>
    </row>
    <row r="3" spans="2:61">
      <c r="B3" s="56" t="s">
        <v>173</v>
      </c>
      <c r="C3" s="76" t="s">
        <v>241</v>
      </c>
    </row>
    <row r="4" spans="2:61">
      <c r="B4" s="56" t="s">
        <v>174</v>
      </c>
      <c r="C4" s="76">
        <v>9455</v>
      </c>
    </row>
    <row r="6" spans="2:61" ht="26.25" customHeight="1">
      <c r="B6" s="185" t="s">
        <v>202</v>
      </c>
      <c r="C6" s="186"/>
      <c r="D6" s="186"/>
      <c r="E6" s="186"/>
      <c r="F6" s="186"/>
      <c r="G6" s="186"/>
      <c r="H6" s="186"/>
      <c r="I6" s="186"/>
      <c r="J6" s="186"/>
      <c r="K6" s="186"/>
      <c r="L6" s="187"/>
    </row>
    <row r="7" spans="2:61" ht="26.25" customHeight="1">
      <c r="B7" s="185" t="s">
        <v>87</v>
      </c>
      <c r="C7" s="186"/>
      <c r="D7" s="186"/>
      <c r="E7" s="186"/>
      <c r="F7" s="186"/>
      <c r="G7" s="186"/>
      <c r="H7" s="186"/>
      <c r="I7" s="186"/>
      <c r="J7" s="186"/>
      <c r="K7" s="186"/>
      <c r="L7" s="187"/>
      <c r="BI7" s="3"/>
    </row>
    <row r="8" spans="2:61" s="3" customFormat="1" ht="78.75">
      <c r="B8" s="22" t="s">
        <v>110</v>
      </c>
      <c r="C8" s="30" t="s">
        <v>39</v>
      </c>
      <c r="D8" s="30" t="s">
        <v>113</v>
      </c>
      <c r="E8" s="30" t="s">
        <v>55</v>
      </c>
      <c r="F8" s="30" t="s">
        <v>95</v>
      </c>
      <c r="G8" s="30" t="s">
        <v>225</v>
      </c>
      <c r="H8" s="30" t="s">
        <v>224</v>
      </c>
      <c r="I8" s="30" t="s">
        <v>54</v>
      </c>
      <c r="J8" s="30" t="s">
        <v>51</v>
      </c>
      <c r="K8" s="30" t="s">
        <v>175</v>
      </c>
      <c r="L8" s="31" t="s">
        <v>177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234</v>
      </c>
      <c r="H9" s="16"/>
      <c r="I9" s="16" t="s">
        <v>228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D11" s="1"/>
      <c r="BE11" s="3"/>
      <c r="BF11" s="1"/>
      <c r="BH11" s="1"/>
    </row>
    <row r="12" spans="2:61">
      <c r="B12" s="97" t="s">
        <v>238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E12" s="3"/>
    </row>
    <row r="13" spans="2:61" ht="20.25">
      <c r="B13" s="97" t="s">
        <v>106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E13" s="4"/>
    </row>
    <row r="14" spans="2:61">
      <c r="B14" s="97" t="s">
        <v>223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61">
      <c r="B15" s="97" t="s">
        <v>233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6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172</v>
      </c>
      <c r="C1" s="76" t="s" vm="1">
        <v>239</v>
      </c>
    </row>
    <row r="2" spans="1:60">
      <c r="B2" s="56" t="s">
        <v>171</v>
      </c>
      <c r="C2" s="76" t="s">
        <v>240</v>
      </c>
    </row>
    <row r="3" spans="1:60">
      <c r="B3" s="56" t="s">
        <v>173</v>
      </c>
      <c r="C3" s="76" t="s">
        <v>241</v>
      </c>
    </row>
    <row r="4" spans="1:60">
      <c r="B4" s="56" t="s">
        <v>174</v>
      </c>
      <c r="C4" s="76">
        <v>9455</v>
      </c>
    </row>
    <row r="6" spans="1:60" ht="26.25" customHeight="1">
      <c r="B6" s="185" t="s">
        <v>202</v>
      </c>
      <c r="C6" s="186"/>
      <c r="D6" s="186"/>
      <c r="E6" s="186"/>
      <c r="F6" s="186"/>
      <c r="G6" s="186"/>
      <c r="H6" s="186"/>
      <c r="I6" s="186"/>
      <c r="J6" s="186"/>
      <c r="K6" s="187"/>
      <c r="BD6" s="1" t="s">
        <v>114</v>
      </c>
      <c r="BF6" s="1" t="s">
        <v>180</v>
      </c>
      <c r="BH6" s="3" t="s">
        <v>157</v>
      </c>
    </row>
    <row r="7" spans="1:60" ht="26.25" customHeight="1">
      <c r="B7" s="185" t="s">
        <v>88</v>
      </c>
      <c r="C7" s="186"/>
      <c r="D7" s="186"/>
      <c r="E7" s="186"/>
      <c r="F7" s="186"/>
      <c r="G7" s="186"/>
      <c r="H7" s="186"/>
      <c r="I7" s="186"/>
      <c r="J7" s="186"/>
      <c r="K7" s="187"/>
      <c r="BD7" s="3" t="s">
        <v>116</v>
      </c>
      <c r="BF7" s="1" t="s">
        <v>136</v>
      </c>
      <c r="BH7" s="3" t="s">
        <v>156</v>
      </c>
    </row>
    <row r="8" spans="1:60" s="3" customFormat="1" ht="78.75">
      <c r="A8" s="2"/>
      <c r="B8" s="22" t="s">
        <v>110</v>
      </c>
      <c r="C8" s="30" t="s">
        <v>39</v>
      </c>
      <c r="D8" s="30" t="s">
        <v>113</v>
      </c>
      <c r="E8" s="30" t="s">
        <v>55</v>
      </c>
      <c r="F8" s="30" t="s">
        <v>95</v>
      </c>
      <c r="G8" s="30" t="s">
        <v>225</v>
      </c>
      <c r="H8" s="30" t="s">
        <v>224</v>
      </c>
      <c r="I8" s="30" t="s">
        <v>54</v>
      </c>
      <c r="J8" s="30" t="s">
        <v>175</v>
      </c>
      <c r="K8" s="30" t="s">
        <v>177</v>
      </c>
      <c r="BC8" s="1" t="s">
        <v>129</v>
      </c>
      <c r="BD8" s="1" t="s">
        <v>130</v>
      </c>
      <c r="BE8" s="1" t="s">
        <v>137</v>
      </c>
      <c r="BG8" s="4" t="s">
        <v>158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234</v>
      </c>
      <c r="H9" s="16"/>
      <c r="I9" s="16" t="s">
        <v>228</v>
      </c>
      <c r="J9" s="32" t="s">
        <v>20</v>
      </c>
      <c r="K9" s="57" t="s">
        <v>20</v>
      </c>
      <c r="BC9" s="1" t="s">
        <v>126</v>
      </c>
      <c r="BE9" s="1" t="s">
        <v>138</v>
      </c>
      <c r="BG9" s="4" t="s">
        <v>159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122</v>
      </c>
      <c r="BD10" s="3"/>
      <c r="BE10" s="1" t="s">
        <v>181</v>
      </c>
      <c r="BG10" s="1" t="s">
        <v>165</v>
      </c>
    </row>
    <row r="11" spans="1:60" s="4" customFormat="1" ht="18" customHeight="1">
      <c r="A11" s="2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3"/>
      <c r="O11" s="3"/>
      <c r="BC11" s="1" t="s">
        <v>121</v>
      </c>
      <c r="BD11" s="3"/>
      <c r="BE11" s="1" t="s">
        <v>139</v>
      </c>
      <c r="BG11" s="1" t="s">
        <v>160</v>
      </c>
    </row>
    <row r="12" spans="1:60" ht="20.25">
      <c r="B12" s="97" t="s">
        <v>238</v>
      </c>
      <c r="C12" s="99"/>
      <c r="D12" s="99"/>
      <c r="E12" s="99"/>
      <c r="F12" s="99"/>
      <c r="G12" s="99"/>
      <c r="H12" s="99"/>
      <c r="I12" s="99"/>
      <c r="J12" s="99"/>
      <c r="K12" s="99"/>
      <c r="P12" s="1"/>
      <c r="BC12" s="1" t="s">
        <v>119</v>
      </c>
      <c r="BD12" s="4"/>
      <c r="BE12" s="1" t="s">
        <v>140</v>
      </c>
      <c r="BG12" s="1" t="s">
        <v>161</v>
      </c>
    </row>
    <row r="13" spans="1:60">
      <c r="B13" s="97" t="s">
        <v>106</v>
      </c>
      <c r="C13" s="99"/>
      <c r="D13" s="99"/>
      <c r="E13" s="99"/>
      <c r="F13" s="99"/>
      <c r="G13" s="99"/>
      <c r="H13" s="99"/>
      <c r="I13" s="99"/>
      <c r="J13" s="99"/>
      <c r="K13" s="99"/>
      <c r="P13" s="1"/>
      <c r="BC13" s="1" t="s">
        <v>123</v>
      </c>
      <c r="BE13" s="1" t="s">
        <v>141</v>
      </c>
      <c r="BG13" s="1" t="s">
        <v>162</v>
      </c>
    </row>
    <row r="14" spans="1:60">
      <c r="B14" s="97" t="s">
        <v>223</v>
      </c>
      <c r="C14" s="99"/>
      <c r="D14" s="99"/>
      <c r="E14" s="99"/>
      <c r="F14" s="99"/>
      <c r="G14" s="99"/>
      <c r="H14" s="99"/>
      <c r="I14" s="99"/>
      <c r="J14" s="99"/>
      <c r="K14" s="99"/>
      <c r="P14" s="1"/>
      <c r="BC14" s="1" t="s">
        <v>120</v>
      </c>
      <c r="BE14" s="1" t="s">
        <v>142</v>
      </c>
      <c r="BG14" s="1" t="s">
        <v>164</v>
      </c>
    </row>
    <row r="15" spans="1:60">
      <c r="B15" s="97" t="s">
        <v>233</v>
      </c>
      <c r="C15" s="99"/>
      <c r="D15" s="99"/>
      <c r="E15" s="99"/>
      <c r="F15" s="99"/>
      <c r="G15" s="99"/>
      <c r="H15" s="99"/>
      <c r="I15" s="99"/>
      <c r="J15" s="99"/>
      <c r="K15" s="99"/>
      <c r="P15" s="1"/>
      <c r="BC15" s="1" t="s">
        <v>131</v>
      </c>
      <c r="BE15" s="1" t="s">
        <v>182</v>
      </c>
      <c r="BG15" s="1" t="s">
        <v>166</v>
      </c>
    </row>
    <row r="16" spans="1:60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P16" s="1"/>
      <c r="BC16" s="4" t="s">
        <v>117</v>
      </c>
      <c r="BD16" s="1" t="s">
        <v>132</v>
      </c>
      <c r="BE16" s="1" t="s">
        <v>143</v>
      </c>
      <c r="BG16" s="1" t="s">
        <v>167</v>
      </c>
    </row>
    <row r="17" spans="2:60">
      <c r="B17" s="99"/>
      <c r="C17" s="99"/>
      <c r="D17" s="99"/>
      <c r="E17" s="99"/>
      <c r="F17" s="99"/>
      <c r="G17" s="99"/>
      <c r="H17" s="99"/>
      <c r="I17" s="99"/>
      <c r="J17" s="99"/>
      <c r="K17" s="99"/>
      <c r="P17" s="1"/>
      <c r="BC17" s="1" t="s">
        <v>127</v>
      </c>
      <c r="BE17" s="1" t="s">
        <v>144</v>
      </c>
      <c r="BG17" s="1" t="s">
        <v>168</v>
      </c>
    </row>
    <row r="18" spans="2:60">
      <c r="B18" s="99"/>
      <c r="C18" s="99"/>
      <c r="D18" s="99"/>
      <c r="E18" s="99"/>
      <c r="F18" s="99"/>
      <c r="G18" s="99"/>
      <c r="H18" s="99"/>
      <c r="I18" s="99"/>
      <c r="J18" s="99"/>
      <c r="K18" s="99"/>
      <c r="BD18" s="1" t="s">
        <v>115</v>
      </c>
      <c r="BF18" s="1" t="s">
        <v>145</v>
      </c>
      <c r="BH18" s="1" t="s">
        <v>26</v>
      </c>
    </row>
    <row r="19" spans="2:60">
      <c r="B19" s="99"/>
      <c r="C19" s="99"/>
      <c r="D19" s="99"/>
      <c r="E19" s="99"/>
      <c r="F19" s="99"/>
      <c r="G19" s="99"/>
      <c r="H19" s="99"/>
      <c r="I19" s="99"/>
      <c r="J19" s="99"/>
      <c r="K19" s="99"/>
      <c r="BD19" s="1" t="s">
        <v>128</v>
      </c>
      <c r="BF19" s="1" t="s">
        <v>146</v>
      </c>
    </row>
    <row r="20" spans="2:60">
      <c r="B20" s="99"/>
      <c r="C20" s="99"/>
      <c r="D20" s="99"/>
      <c r="E20" s="99"/>
      <c r="F20" s="99"/>
      <c r="G20" s="99"/>
      <c r="H20" s="99"/>
      <c r="I20" s="99"/>
      <c r="J20" s="99"/>
      <c r="K20" s="99"/>
      <c r="BD20" s="1" t="s">
        <v>133</v>
      </c>
      <c r="BF20" s="1" t="s">
        <v>147</v>
      </c>
    </row>
    <row r="21" spans="2:60">
      <c r="B21" s="99"/>
      <c r="C21" s="99"/>
      <c r="D21" s="99"/>
      <c r="E21" s="99"/>
      <c r="F21" s="99"/>
      <c r="G21" s="99"/>
      <c r="H21" s="99"/>
      <c r="I21" s="99"/>
      <c r="J21" s="99"/>
      <c r="K21" s="99"/>
      <c r="BD21" s="1" t="s">
        <v>118</v>
      </c>
      <c r="BE21" s="1" t="s">
        <v>134</v>
      </c>
      <c r="BF21" s="1" t="s">
        <v>148</v>
      </c>
    </row>
    <row r="22" spans="2:60">
      <c r="B22" s="99"/>
      <c r="C22" s="99"/>
      <c r="D22" s="99"/>
      <c r="E22" s="99"/>
      <c r="F22" s="99"/>
      <c r="G22" s="99"/>
      <c r="H22" s="99"/>
      <c r="I22" s="99"/>
      <c r="J22" s="99"/>
      <c r="K22" s="99"/>
      <c r="BD22" s="1" t="s">
        <v>124</v>
      </c>
      <c r="BF22" s="1" t="s">
        <v>149</v>
      </c>
    </row>
    <row r="23" spans="2:60">
      <c r="B23" s="99"/>
      <c r="C23" s="99"/>
      <c r="D23" s="99"/>
      <c r="E23" s="99"/>
      <c r="F23" s="99"/>
      <c r="G23" s="99"/>
      <c r="H23" s="99"/>
      <c r="I23" s="99"/>
      <c r="J23" s="99"/>
      <c r="K23" s="99"/>
      <c r="BD23" s="1" t="s">
        <v>26</v>
      </c>
      <c r="BE23" s="1" t="s">
        <v>125</v>
      </c>
      <c r="BF23" s="1" t="s">
        <v>183</v>
      </c>
    </row>
    <row r="24" spans="2:60">
      <c r="B24" s="99"/>
      <c r="C24" s="99"/>
      <c r="D24" s="99"/>
      <c r="E24" s="99"/>
      <c r="F24" s="99"/>
      <c r="G24" s="99"/>
      <c r="H24" s="99"/>
      <c r="I24" s="99"/>
      <c r="J24" s="99"/>
      <c r="K24" s="99"/>
      <c r="BF24" s="1" t="s">
        <v>186</v>
      </c>
    </row>
    <row r="25" spans="2:60">
      <c r="B25" s="99"/>
      <c r="C25" s="99"/>
      <c r="D25" s="99"/>
      <c r="E25" s="99"/>
      <c r="F25" s="99"/>
      <c r="G25" s="99"/>
      <c r="H25" s="99"/>
      <c r="I25" s="99"/>
      <c r="J25" s="99"/>
      <c r="K25" s="99"/>
      <c r="BF25" s="1" t="s">
        <v>150</v>
      </c>
    </row>
    <row r="26" spans="2:60">
      <c r="B26" s="99"/>
      <c r="C26" s="99"/>
      <c r="D26" s="99"/>
      <c r="E26" s="99"/>
      <c r="F26" s="99"/>
      <c r="G26" s="99"/>
      <c r="H26" s="99"/>
      <c r="I26" s="99"/>
      <c r="J26" s="99"/>
      <c r="K26" s="99"/>
      <c r="BF26" s="1" t="s">
        <v>151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185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152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153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184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26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172</v>
      </c>
      <c r="C1" s="76" t="s" vm="1">
        <v>239</v>
      </c>
    </row>
    <row r="2" spans="2:81">
      <c r="B2" s="56" t="s">
        <v>171</v>
      </c>
      <c r="C2" s="76" t="s">
        <v>240</v>
      </c>
    </row>
    <row r="3" spans="2:81">
      <c r="B3" s="56" t="s">
        <v>173</v>
      </c>
      <c r="C3" s="76" t="s">
        <v>241</v>
      </c>
      <c r="E3" s="2"/>
    </row>
    <row r="4" spans="2:81">
      <c r="B4" s="56" t="s">
        <v>174</v>
      </c>
      <c r="C4" s="76">
        <v>9455</v>
      </c>
    </row>
    <row r="6" spans="2:81" ht="26.25" customHeight="1">
      <c r="B6" s="185" t="s">
        <v>202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7"/>
    </row>
    <row r="7" spans="2:81" ht="26.25" customHeight="1">
      <c r="B7" s="185" t="s">
        <v>89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7"/>
    </row>
    <row r="8" spans="2:81" s="3" customFormat="1" ht="47.25">
      <c r="B8" s="22" t="s">
        <v>110</v>
      </c>
      <c r="C8" s="30" t="s">
        <v>39</v>
      </c>
      <c r="D8" s="13" t="s">
        <v>43</v>
      </c>
      <c r="E8" s="30" t="s">
        <v>15</v>
      </c>
      <c r="F8" s="30" t="s">
        <v>56</v>
      </c>
      <c r="G8" s="30" t="s">
        <v>96</v>
      </c>
      <c r="H8" s="30" t="s">
        <v>18</v>
      </c>
      <c r="I8" s="30" t="s">
        <v>95</v>
      </c>
      <c r="J8" s="30" t="s">
        <v>17</v>
      </c>
      <c r="K8" s="30" t="s">
        <v>19</v>
      </c>
      <c r="L8" s="30" t="s">
        <v>225</v>
      </c>
      <c r="M8" s="30" t="s">
        <v>224</v>
      </c>
      <c r="N8" s="30" t="s">
        <v>54</v>
      </c>
      <c r="O8" s="30" t="s">
        <v>51</v>
      </c>
      <c r="P8" s="30" t="s">
        <v>175</v>
      </c>
      <c r="Q8" s="31" t="s">
        <v>177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234</v>
      </c>
      <c r="M9" s="32"/>
      <c r="N9" s="32" t="s">
        <v>228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238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7" t="s">
        <v>106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7" t="s">
        <v>223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7" t="s">
        <v>233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6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172</v>
      </c>
      <c r="C1" s="76" t="s" vm="1">
        <v>239</v>
      </c>
    </row>
    <row r="2" spans="2:72">
      <c r="B2" s="56" t="s">
        <v>171</v>
      </c>
      <c r="C2" s="76" t="s">
        <v>240</v>
      </c>
    </row>
    <row r="3" spans="2:72">
      <c r="B3" s="56" t="s">
        <v>173</v>
      </c>
      <c r="C3" s="76" t="s">
        <v>241</v>
      </c>
    </row>
    <row r="4" spans="2:72">
      <c r="B4" s="56" t="s">
        <v>174</v>
      </c>
      <c r="C4" s="76">
        <v>9455</v>
      </c>
    </row>
    <row r="6" spans="2:72" ht="26.25" customHeight="1">
      <c r="B6" s="185" t="s">
        <v>203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spans="2:72" ht="26.25" customHeight="1">
      <c r="B7" s="185" t="s">
        <v>80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7"/>
    </row>
    <row r="8" spans="2:72" s="3" customFormat="1" ht="78.75">
      <c r="B8" s="22" t="s">
        <v>110</v>
      </c>
      <c r="C8" s="30" t="s">
        <v>39</v>
      </c>
      <c r="D8" s="30" t="s">
        <v>15</v>
      </c>
      <c r="E8" s="30" t="s">
        <v>56</v>
      </c>
      <c r="F8" s="30" t="s">
        <v>96</v>
      </c>
      <c r="G8" s="30" t="s">
        <v>18</v>
      </c>
      <c r="H8" s="30" t="s">
        <v>95</v>
      </c>
      <c r="I8" s="30" t="s">
        <v>17</v>
      </c>
      <c r="J8" s="30" t="s">
        <v>19</v>
      </c>
      <c r="K8" s="30" t="s">
        <v>225</v>
      </c>
      <c r="L8" s="30" t="s">
        <v>224</v>
      </c>
      <c r="M8" s="30" t="s">
        <v>104</v>
      </c>
      <c r="N8" s="30" t="s">
        <v>51</v>
      </c>
      <c r="O8" s="30" t="s">
        <v>175</v>
      </c>
      <c r="P8" s="31" t="s">
        <v>177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234</v>
      </c>
      <c r="L9" s="32"/>
      <c r="M9" s="32" t="s">
        <v>228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 t="s">
        <v>106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72">
      <c r="B13" s="97" t="s">
        <v>223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72">
      <c r="B14" s="97" t="s">
        <v>233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72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72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M29" sqref="M2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172</v>
      </c>
      <c r="C1" s="76" t="s" vm="1">
        <v>239</v>
      </c>
    </row>
    <row r="2" spans="2:65">
      <c r="B2" s="56" t="s">
        <v>171</v>
      </c>
      <c r="C2" s="76" t="s">
        <v>240</v>
      </c>
    </row>
    <row r="3" spans="2:65">
      <c r="B3" s="56" t="s">
        <v>173</v>
      </c>
      <c r="C3" s="76" t="s">
        <v>241</v>
      </c>
    </row>
    <row r="4" spans="2:65">
      <c r="B4" s="56" t="s">
        <v>174</v>
      </c>
      <c r="C4" s="76">
        <v>9455</v>
      </c>
    </row>
    <row r="6" spans="2:65" ht="26.25" customHeight="1">
      <c r="B6" s="185" t="s">
        <v>203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7"/>
    </row>
    <row r="7" spans="2:65" ht="26.25" customHeight="1">
      <c r="B7" s="185" t="s">
        <v>81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7"/>
    </row>
    <row r="8" spans="2:65" s="3" customFormat="1" ht="78.75">
      <c r="B8" s="22" t="s">
        <v>110</v>
      </c>
      <c r="C8" s="30" t="s">
        <v>39</v>
      </c>
      <c r="D8" s="30" t="s">
        <v>112</v>
      </c>
      <c r="E8" s="30" t="s">
        <v>111</v>
      </c>
      <c r="F8" s="30" t="s">
        <v>55</v>
      </c>
      <c r="G8" s="30" t="s">
        <v>15</v>
      </c>
      <c r="H8" s="30" t="s">
        <v>56</v>
      </c>
      <c r="I8" s="30" t="s">
        <v>96</v>
      </c>
      <c r="J8" s="30" t="s">
        <v>18</v>
      </c>
      <c r="K8" s="30" t="s">
        <v>95</v>
      </c>
      <c r="L8" s="30" t="s">
        <v>17</v>
      </c>
      <c r="M8" s="70" t="s">
        <v>19</v>
      </c>
      <c r="N8" s="30" t="s">
        <v>225</v>
      </c>
      <c r="O8" s="30" t="s">
        <v>224</v>
      </c>
      <c r="P8" s="30" t="s">
        <v>104</v>
      </c>
      <c r="Q8" s="30" t="s">
        <v>51</v>
      </c>
      <c r="R8" s="30" t="s">
        <v>175</v>
      </c>
      <c r="S8" s="31" t="s">
        <v>177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234</v>
      </c>
      <c r="O9" s="32"/>
      <c r="P9" s="32" t="s">
        <v>228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107</v>
      </c>
      <c r="R10" s="20" t="s">
        <v>108</v>
      </c>
      <c r="S10" s="20" t="s">
        <v>178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7" t="s">
        <v>238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7" t="s">
        <v>106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7" t="s">
        <v>223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7" t="s">
        <v>233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6.2851562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172</v>
      </c>
      <c r="C1" s="76" t="s" vm="1">
        <v>239</v>
      </c>
    </row>
    <row r="2" spans="2:81">
      <c r="B2" s="56" t="s">
        <v>171</v>
      </c>
      <c r="C2" s="76" t="s">
        <v>240</v>
      </c>
    </row>
    <row r="3" spans="2:81">
      <c r="B3" s="56" t="s">
        <v>173</v>
      </c>
      <c r="C3" s="76" t="s">
        <v>241</v>
      </c>
    </row>
    <row r="4" spans="2:81">
      <c r="B4" s="56" t="s">
        <v>174</v>
      </c>
      <c r="C4" s="76">
        <v>9455</v>
      </c>
    </row>
    <row r="6" spans="2:81" ht="26.25" customHeight="1">
      <c r="B6" s="185" t="s">
        <v>203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7"/>
    </row>
    <row r="7" spans="2:81" ht="26.25" customHeight="1">
      <c r="B7" s="185" t="s">
        <v>82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7"/>
    </row>
    <row r="8" spans="2:81" s="3" customFormat="1" ht="78.75">
      <c r="B8" s="22" t="s">
        <v>110</v>
      </c>
      <c r="C8" s="30" t="s">
        <v>39</v>
      </c>
      <c r="D8" s="30" t="s">
        <v>112</v>
      </c>
      <c r="E8" s="30" t="s">
        <v>111</v>
      </c>
      <c r="F8" s="30" t="s">
        <v>55</v>
      </c>
      <c r="G8" s="30" t="s">
        <v>15</v>
      </c>
      <c r="H8" s="30" t="s">
        <v>56</v>
      </c>
      <c r="I8" s="30" t="s">
        <v>96</v>
      </c>
      <c r="J8" s="30" t="s">
        <v>18</v>
      </c>
      <c r="K8" s="30" t="s">
        <v>95</v>
      </c>
      <c r="L8" s="30" t="s">
        <v>17</v>
      </c>
      <c r="M8" s="70" t="s">
        <v>19</v>
      </c>
      <c r="N8" s="70" t="s">
        <v>225</v>
      </c>
      <c r="O8" s="30" t="s">
        <v>224</v>
      </c>
      <c r="P8" s="30" t="s">
        <v>104</v>
      </c>
      <c r="Q8" s="30" t="s">
        <v>51</v>
      </c>
      <c r="R8" s="30" t="s">
        <v>175</v>
      </c>
      <c r="S8" s="31" t="s">
        <v>177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234</v>
      </c>
      <c r="O9" s="32"/>
      <c r="P9" s="32" t="s">
        <v>228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107</v>
      </c>
      <c r="R10" s="20" t="s">
        <v>108</v>
      </c>
      <c r="S10" s="20" t="s">
        <v>178</v>
      </c>
      <c r="T10" s="5"/>
      <c r="BZ10" s="1"/>
    </row>
    <row r="11" spans="2:81" s="4" customFormat="1" ht="18" customHeight="1">
      <c r="B11" s="122" t="s">
        <v>44</v>
      </c>
      <c r="C11" s="80"/>
      <c r="D11" s="80"/>
      <c r="E11" s="80"/>
      <c r="F11" s="80"/>
      <c r="G11" s="80"/>
      <c r="H11" s="80"/>
      <c r="I11" s="80"/>
      <c r="J11" s="91">
        <v>5.7400427121444713</v>
      </c>
      <c r="K11" s="80"/>
      <c r="L11" s="80"/>
      <c r="M11" s="90">
        <v>1.410074173049072E-2</v>
      </c>
      <c r="N11" s="89"/>
      <c r="O11" s="91"/>
      <c r="P11" s="89">
        <v>72.356470000000002</v>
      </c>
      <c r="Q11" s="80"/>
      <c r="R11" s="90">
        <v>1</v>
      </c>
      <c r="S11" s="90">
        <f>+P11/'סכום נכסי הקרן'!$C$42</f>
        <v>4.5435208346894648E-3</v>
      </c>
      <c r="T11" s="5"/>
      <c r="BZ11" s="98"/>
      <c r="CC11" s="98"/>
    </row>
    <row r="12" spans="2:81" s="98" customFormat="1" ht="17.25" customHeight="1">
      <c r="B12" s="123" t="s">
        <v>222</v>
      </c>
      <c r="C12" s="80"/>
      <c r="D12" s="80"/>
      <c r="E12" s="80"/>
      <c r="F12" s="80"/>
      <c r="G12" s="80"/>
      <c r="H12" s="80"/>
      <c r="I12" s="80"/>
      <c r="J12" s="91">
        <v>5.7400427121444713</v>
      </c>
      <c r="K12" s="80"/>
      <c r="L12" s="80"/>
      <c r="M12" s="90">
        <v>1.410074173049072E-2</v>
      </c>
      <c r="N12" s="89"/>
      <c r="O12" s="91"/>
      <c r="P12" s="89">
        <v>72.356470000000002</v>
      </c>
      <c r="Q12" s="80"/>
      <c r="R12" s="90">
        <v>1</v>
      </c>
      <c r="S12" s="90">
        <f>+P12/'סכום נכסי הקרן'!$C$42</f>
        <v>4.5435208346894648E-3</v>
      </c>
    </row>
    <row r="13" spans="2:81">
      <c r="B13" s="103" t="s">
        <v>52</v>
      </c>
      <c r="C13" s="80"/>
      <c r="D13" s="80"/>
      <c r="E13" s="80"/>
      <c r="F13" s="80"/>
      <c r="G13" s="80"/>
      <c r="H13" s="80"/>
      <c r="I13" s="80"/>
      <c r="J13" s="91">
        <v>5.7621566660768302</v>
      </c>
      <c r="K13" s="80"/>
      <c r="L13" s="80"/>
      <c r="M13" s="90">
        <v>1.1631864188484078E-2</v>
      </c>
      <c r="N13" s="89"/>
      <c r="O13" s="91"/>
      <c r="P13" s="89">
        <v>58.434220000000003</v>
      </c>
      <c r="Q13" s="80"/>
      <c r="R13" s="90">
        <v>0.80758804292138631</v>
      </c>
      <c r="S13" s="90">
        <f>+P13/'סכום נכסי הקרן'!$C$42</f>
        <v>3.6692930988594086E-3</v>
      </c>
    </row>
    <row r="14" spans="2:81">
      <c r="B14" s="104" t="s">
        <v>546</v>
      </c>
      <c r="C14" s="82" t="s">
        <v>547</v>
      </c>
      <c r="D14" s="95" t="s">
        <v>548</v>
      </c>
      <c r="E14" s="82" t="s">
        <v>549</v>
      </c>
      <c r="F14" s="95" t="s">
        <v>338</v>
      </c>
      <c r="G14" s="82" t="s">
        <v>596</v>
      </c>
      <c r="H14" s="82" t="s">
        <v>595</v>
      </c>
      <c r="I14" s="108">
        <v>42797</v>
      </c>
      <c r="J14" s="94">
        <v>9.17</v>
      </c>
      <c r="K14" s="95" t="s">
        <v>157</v>
      </c>
      <c r="L14" s="96">
        <v>4.9000000000000002E-2</v>
      </c>
      <c r="M14" s="93">
        <v>1.4600000000000002E-2</v>
      </c>
      <c r="N14" s="92">
        <v>4081</v>
      </c>
      <c r="O14" s="94">
        <v>165.87</v>
      </c>
      <c r="P14" s="92">
        <v>6.7691499999999998</v>
      </c>
      <c r="Q14" s="93">
        <v>2.0788592522856031E-6</v>
      </c>
      <c r="R14" s="93">
        <v>9.3552794933196709E-2</v>
      </c>
      <c r="S14" s="93">
        <f>+P14/'סכום נכסי הקרן'!$C$42</f>
        <v>4.2505907292241023E-4</v>
      </c>
    </row>
    <row r="15" spans="2:81">
      <c r="B15" s="104" t="s">
        <v>550</v>
      </c>
      <c r="C15" s="82" t="s">
        <v>551</v>
      </c>
      <c r="D15" s="95" t="s">
        <v>548</v>
      </c>
      <c r="E15" s="82" t="s">
        <v>549</v>
      </c>
      <c r="F15" s="95" t="s">
        <v>338</v>
      </c>
      <c r="G15" s="82" t="s">
        <v>596</v>
      </c>
      <c r="H15" s="82" t="s">
        <v>595</v>
      </c>
      <c r="I15" s="108">
        <v>42852</v>
      </c>
      <c r="J15" s="94">
        <v>12.25</v>
      </c>
      <c r="K15" s="95" t="s">
        <v>157</v>
      </c>
      <c r="L15" s="96">
        <v>4.0999999999999995E-2</v>
      </c>
      <c r="M15" s="93">
        <v>2.1400000000000002E-2</v>
      </c>
      <c r="N15" s="92">
        <v>3671.56</v>
      </c>
      <c r="O15" s="94">
        <v>129.04</v>
      </c>
      <c r="P15" s="92">
        <v>4.7377799999999999</v>
      </c>
      <c r="Q15" s="93">
        <v>1.0931199033106989E-6</v>
      </c>
      <c r="R15" s="93">
        <v>6.5478318663140966E-2</v>
      </c>
      <c r="S15" s="93">
        <f>+P15/'סכום נכסי הקרן'!$C$42</f>
        <v>2.9750210506641705E-4</v>
      </c>
    </row>
    <row r="16" spans="2:81">
      <c r="B16" s="104" t="s">
        <v>552</v>
      </c>
      <c r="C16" s="82" t="s">
        <v>553</v>
      </c>
      <c r="D16" s="95" t="s">
        <v>548</v>
      </c>
      <c r="E16" s="82" t="s">
        <v>554</v>
      </c>
      <c r="F16" s="95" t="s">
        <v>338</v>
      </c>
      <c r="G16" s="82" t="s">
        <v>596</v>
      </c>
      <c r="H16" s="82" t="s">
        <v>154</v>
      </c>
      <c r="I16" s="108">
        <v>42796</v>
      </c>
      <c r="J16" s="94">
        <v>8.98</v>
      </c>
      <c r="K16" s="95" t="s">
        <v>157</v>
      </c>
      <c r="L16" s="96">
        <v>2.1400000000000002E-2</v>
      </c>
      <c r="M16" s="93">
        <v>1.5700000000000002E-2</v>
      </c>
      <c r="N16" s="92">
        <v>8000</v>
      </c>
      <c r="O16" s="94">
        <v>105.71</v>
      </c>
      <c r="P16" s="92">
        <v>8.4567999999999994</v>
      </c>
      <c r="Q16" s="93">
        <v>3.0811181377721978E-5</v>
      </c>
      <c r="R16" s="93">
        <v>0.11687690126397818</v>
      </c>
      <c r="S16" s="93">
        <f>+P16/'סכום נכסי הקרן'!$C$42</f>
        <v>5.3103263598682827E-4</v>
      </c>
    </row>
    <row r="17" spans="2:19">
      <c r="B17" s="104" t="s">
        <v>555</v>
      </c>
      <c r="C17" s="82" t="s">
        <v>556</v>
      </c>
      <c r="D17" s="95" t="s">
        <v>548</v>
      </c>
      <c r="E17" s="82" t="s">
        <v>337</v>
      </c>
      <c r="F17" s="95" t="s">
        <v>338</v>
      </c>
      <c r="G17" s="82" t="s">
        <v>598</v>
      </c>
      <c r="H17" s="82" t="s">
        <v>154</v>
      </c>
      <c r="I17" s="108">
        <v>42935</v>
      </c>
      <c r="J17" s="94">
        <v>3.6700000000000004</v>
      </c>
      <c r="K17" s="95" t="s">
        <v>157</v>
      </c>
      <c r="L17" s="96">
        <v>0.06</v>
      </c>
      <c r="M17" s="93">
        <v>8.8000000000000005E-3</v>
      </c>
      <c r="N17" s="92">
        <v>28913</v>
      </c>
      <c r="O17" s="94">
        <v>126.92</v>
      </c>
      <c r="P17" s="92">
        <v>36.696379999999998</v>
      </c>
      <c r="Q17" s="93">
        <v>7.8127432193595307E-6</v>
      </c>
      <c r="R17" s="93">
        <v>0.50716100439946832</v>
      </c>
      <c r="S17" s="93">
        <f>+P17/'סכום נכסי הקרן'!$C$42</f>
        <v>2.3042965900310197E-3</v>
      </c>
    </row>
    <row r="18" spans="2:19">
      <c r="B18" s="104" t="s">
        <v>557</v>
      </c>
      <c r="C18" s="82" t="s">
        <v>558</v>
      </c>
      <c r="D18" s="95" t="s">
        <v>548</v>
      </c>
      <c r="E18" s="82" t="s">
        <v>337</v>
      </c>
      <c r="F18" s="95" t="s">
        <v>338</v>
      </c>
      <c r="G18" s="82" t="s">
        <v>598</v>
      </c>
      <c r="H18" s="82" t="s">
        <v>595</v>
      </c>
      <c r="I18" s="108">
        <v>42768</v>
      </c>
      <c r="J18" s="94">
        <v>2.2199999999999998</v>
      </c>
      <c r="K18" s="95" t="s">
        <v>157</v>
      </c>
      <c r="L18" s="96">
        <v>6.8499999999999991E-2</v>
      </c>
      <c r="M18" s="93">
        <v>1.7699999999999997E-2</v>
      </c>
      <c r="N18" s="92">
        <v>800</v>
      </c>
      <c r="O18" s="94">
        <v>125.54</v>
      </c>
      <c r="P18" s="92">
        <v>1.0043299999999999</v>
      </c>
      <c r="Q18" s="93">
        <v>1.5839984476815212E-6</v>
      </c>
      <c r="R18" s="93">
        <v>1.3880306764550564E-2</v>
      </c>
      <c r="S18" s="93">
        <f>+P18/'סכום נכסי הקרן'!$C$42</f>
        <v>6.3065462976616605E-5</v>
      </c>
    </row>
    <row r="19" spans="2:19">
      <c r="B19" s="104" t="s">
        <v>559</v>
      </c>
      <c r="C19" s="82" t="s">
        <v>560</v>
      </c>
      <c r="D19" s="95" t="s">
        <v>548</v>
      </c>
      <c r="E19" s="82" t="s">
        <v>561</v>
      </c>
      <c r="F19" s="95" t="s">
        <v>338</v>
      </c>
      <c r="G19" s="82" t="s">
        <v>598</v>
      </c>
      <c r="H19" s="82" t="s">
        <v>595</v>
      </c>
      <c r="I19" s="108">
        <v>42835</v>
      </c>
      <c r="J19" s="94">
        <v>4.87</v>
      </c>
      <c r="K19" s="95" t="s">
        <v>157</v>
      </c>
      <c r="L19" s="96">
        <v>5.5999999999999994E-2</v>
      </c>
      <c r="M19" s="93">
        <v>7.8000000000000005E-3</v>
      </c>
      <c r="N19" s="92">
        <v>508.04</v>
      </c>
      <c r="O19" s="94">
        <v>151.52000000000001</v>
      </c>
      <c r="P19" s="92">
        <v>0.76978000000000002</v>
      </c>
      <c r="Q19" s="93">
        <v>5.5604860609075659E-7</v>
      </c>
      <c r="R19" s="93">
        <v>1.06387168970515E-2</v>
      </c>
      <c r="S19" s="93">
        <f>+P19/'סכום נכסי הקרן'!$C$42</f>
        <v>4.8337231876116345E-5</v>
      </c>
    </row>
    <row r="20" spans="2:19">
      <c r="B20" s="105"/>
      <c r="C20" s="82"/>
      <c r="D20" s="82"/>
      <c r="E20" s="82"/>
      <c r="F20" s="82"/>
      <c r="G20" s="82"/>
      <c r="H20" s="82"/>
      <c r="I20" s="82"/>
      <c r="J20" s="94"/>
      <c r="K20" s="82"/>
      <c r="L20" s="82"/>
      <c r="M20" s="93"/>
      <c r="N20" s="92"/>
      <c r="O20" s="94"/>
      <c r="P20" s="82"/>
      <c r="Q20" s="82"/>
      <c r="R20" s="93"/>
      <c r="S20" s="82"/>
    </row>
    <row r="21" spans="2:19">
      <c r="B21" s="103" t="s">
        <v>53</v>
      </c>
      <c r="C21" s="80"/>
      <c r="D21" s="80"/>
      <c r="E21" s="80"/>
      <c r="F21" s="80"/>
      <c r="G21" s="80"/>
      <c r="H21" s="80"/>
      <c r="I21" s="80"/>
      <c r="J21" s="91">
        <v>6.2200000000000006</v>
      </c>
      <c r="K21" s="80"/>
      <c r="L21" s="80"/>
      <c r="M21" s="90">
        <v>2.3499999999999997E-2</v>
      </c>
      <c r="N21" s="89"/>
      <c r="O21" s="91"/>
      <c r="P21" s="89">
        <v>11.56995</v>
      </c>
      <c r="Q21" s="80"/>
      <c r="R21" s="90">
        <v>0.15990207924737068</v>
      </c>
      <c r="S21" s="90">
        <f>+P21/'סכום נכסי הקרן'!$C$42</f>
        <v>7.2651842857059459E-4</v>
      </c>
    </row>
    <row r="22" spans="2:19">
      <c r="B22" s="104" t="s">
        <v>562</v>
      </c>
      <c r="C22" s="82" t="s">
        <v>563</v>
      </c>
      <c r="D22" s="95" t="s">
        <v>548</v>
      </c>
      <c r="E22" s="82" t="s">
        <v>564</v>
      </c>
      <c r="F22" s="95" t="s">
        <v>305</v>
      </c>
      <c r="G22" s="82" t="s">
        <v>598</v>
      </c>
      <c r="H22" s="82" t="s">
        <v>154</v>
      </c>
      <c r="I22" s="108">
        <v>42936</v>
      </c>
      <c r="J22" s="94">
        <v>6.2200000000000006</v>
      </c>
      <c r="K22" s="95" t="s">
        <v>157</v>
      </c>
      <c r="L22" s="96">
        <v>3.1E-2</v>
      </c>
      <c r="M22" s="93">
        <v>2.3499999999999997E-2</v>
      </c>
      <c r="N22" s="92">
        <v>11118</v>
      </c>
      <c r="O22" s="94">
        <v>104.84</v>
      </c>
      <c r="P22" s="92">
        <v>11.56995</v>
      </c>
      <c r="Q22" s="93">
        <v>2.9257894736842106E-5</v>
      </c>
      <c r="R22" s="93">
        <v>0.15990207924737068</v>
      </c>
      <c r="S22" s="93">
        <f>+P22/'סכום נכסי הקרן'!$C$42</f>
        <v>7.2651842857059459E-4</v>
      </c>
    </row>
    <row r="23" spans="2:19">
      <c r="B23" s="105"/>
      <c r="C23" s="82"/>
      <c r="D23" s="82"/>
      <c r="E23" s="82"/>
      <c r="F23" s="82"/>
      <c r="G23" s="82"/>
      <c r="H23" s="82"/>
      <c r="I23" s="82"/>
      <c r="J23" s="94"/>
      <c r="K23" s="82"/>
      <c r="L23" s="82"/>
      <c r="M23" s="93"/>
      <c r="N23" s="92"/>
      <c r="O23" s="94"/>
      <c r="P23" s="82"/>
      <c r="Q23" s="82"/>
      <c r="R23" s="93"/>
      <c r="S23" s="82"/>
    </row>
    <row r="24" spans="2:19">
      <c r="B24" s="103" t="s">
        <v>41</v>
      </c>
      <c r="C24" s="80"/>
      <c r="D24" s="80"/>
      <c r="E24" s="80"/>
      <c r="F24" s="80"/>
      <c r="G24" s="80"/>
      <c r="H24" s="80"/>
      <c r="I24" s="80"/>
      <c r="J24" s="91">
        <v>2.8299999999999996</v>
      </c>
      <c r="K24" s="80"/>
      <c r="L24" s="80"/>
      <c r="M24" s="90">
        <v>2.9200000000000004E-2</v>
      </c>
      <c r="N24" s="89"/>
      <c r="O24" s="91"/>
      <c r="P24" s="89">
        <v>2.3523000000000001</v>
      </c>
      <c r="Q24" s="80"/>
      <c r="R24" s="90">
        <v>3.2509877831243011E-2</v>
      </c>
      <c r="S24" s="90">
        <f>+P24/'סכום נכסי הקרן'!$C$42</f>
        <v>1.4770930725946176E-4</v>
      </c>
    </row>
    <row r="25" spans="2:19">
      <c r="B25" s="104" t="s">
        <v>565</v>
      </c>
      <c r="C25" s="82" t="s">
        <v>566</v>
      </c>
      <c r="D25" s="95" t="s">
        <v>548</v>
      </c>
      <c r="E25" s="82" t="s">
        <v>567</v>
      </c>
      <c r="F25" s="95" t="s">
        <v>568</v>
      </c>
      <c r="G25" s="82" t="s">
        <v>599</v>
      </c>
      <c r="H25" s="82" t="s">
        <v>595</v>
      </c>
      <c r="I25" s="108">
        <v>42954</v>
      </c>
      <c r="J25" s="94">
        <v>2.8299999999999996</v>
      </c>
      <c r="K25" s="95" t="s">
        <v>156</v>
      </c>
      <c r="L25" s="96">
        <v>3.7000000000000005E-2</v>
      </c>
      <c r="M25" s="93">
        <v>2.9200000000000004E-2</v>
      </c>
      <c r="N25" s="92">
        <v>651</v>
      </c>
      <c r="O25" s="94">
        <v>102.39</v>
      </c>
      <c r="P25" s="92">
        <v>2.3523000000000001</v>
      </c>
      <c r="Q25" s="93">
        <v>9.6869233974168203E-6</v>
      </c>
      <c r="R25" s="93">
        <v>3.2509877831243011E-2</v>
      </c>
      <c r="S25" s="93">
        <f>+P25/'סכום נכסי הקרן'!$C$42</f>
        <v>1.4770930725946176E-4</v>
      </c>
    </row>
    <row r="26" spans="2:19">
      <c r="B26" s="106"/>
      <c r="C26" s="107"/>
      <c r="D26" s="107"/>
      <c r="E26" s="107"/>
      <c r="F26" s="107"/>
      <c r="G26" s="107"/>
      <c r="H26" s="107"/>
      <c r="I26" s="107"/>
      <c r="J26" s="109"/>
      <c r="K26" s="107"/>
      <c r="L26" s="107"/>
      <c r="M26" s="110"/>
      <c r="N26" s="111"/>
      <c r="O26" s="109"/>
      <c r="P26" s="107"/>
      <c r="Q26" s="107"/>
      <c r="R26" s="110"/>
      <c r="S26" s="107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7" t="s">
        <v>238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7" t="s">
        <v>106</v>
      </c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7" t="s">
        <v>223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7" t="s">
        <v>233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</row>
    <row r="112" spans="2:19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</row>
    <row r="113" spans="2:19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</row>
    <row r="114" spans="2:19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</row>
    <row r="115" spans="2:19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</row>
    <row r="116" spans="2:19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</row>
    <row r="117" spans="2:19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</row>
    <row r="118" spans="2:19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</row>
    <row r="119" spans="2:19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</row>
    <row r="120" spans="2:19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</row>
    <row r="121" spans="2:19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</row>
    <row r="122" spans="2:19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</row>
    <row r="123" spans="2:19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</row>
    <row r="124" spans="2:19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</row>
    <row r="125" spans="2:19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2:B28 B33:B125">
    <cfRule type="cellIs" dxfId="15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172</v>
      </c>
      <c r="C1" s="76" t="s" vm="1">
        <v>239</v>
      </c>
    </row>
    <row r="2" spans="2:98">
      <c r="B2" s="56" t="s">
        <v>171</v>
      </c>
      <c r="C2" s="76" t="s">
        <v>240</v>
      </c>
    </row>
    <row r="3" spans="2:98">
      <c r="B3" s="56" t="s">
        <v>173</v>
      </c>
      <c r="C3" s="76" t="s">
        <v>241</v>
      </c>
    </row>
    <row r="4" spans="2:98">
      <c r="B4" s="56" t="s">
        <v>174</v>
      </c>
      <c r="C4" s="76">
        <v>9455</v>
      </c>
    </row>
    <row r="6" spans="2:98" ht="26.25" customHeight="1">
      <c r="B6" s="185" t="s">
        <v>203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7"/>
    </row>
    <row r="7" spans="2:98" ht="26.25" customHeight="1">
      <c r="B7" s="185" t="s">
        <v>83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7"/>
    </row>
    <row r="8" spans="2:98" s="3" customFormat="1" ht="78.75">
      <c r="B8" s="22" t="s">
        <v>110</v>
      </c>
      <c r="C8" s="30" t="s">
        <v>39</v>
      </c>
      <c r="D8" s="30" t="s">
        <v>112</v>
      </c>
      <c r="E8" s="30" t="s">
        <v>111</v>
      </c>
      <c r="F8" s="30" t="s">
        <v>55</v>
      </c>
      <c r="G8" s="30" t="s">
        <v>95</v>
      </c>
      <c r="H8" s="30" t="s">
        <v>225</v>
      </c>
      <c r="I8" s="30" t="s">
        <v>224</v>
      </c>
      <c r="J8" s="30" t="s">
        <v>104</v>
      </c>
      <c r="K8" s="30" t="s">
        <v>51</v>
      </c>
      <c r="L8" s="30" t="s">
        <v>175</v>
      </c>
      <c r="M8" s="31" t="s">
        <v>177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234</v>
      </c>
      <c r="I9" s="32"/>
      <c r="J9" s="32" t="s">
        <v>228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 t="s">
        <v>238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</row>
    <row r="13" spans="2:98">
      <c r="B13" s="97" t="s">
        <v>106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</row>
    <row r="14" spans="2:98">
      <c r="B14" s="97" t="s">
        <v>223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2:98">
      <c r="B15" s="97" t="s">
        <v>233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</row>
    <row r="16" spans="2:9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</row>
    <row r="17" spans="2:1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</row>
    <row r="18" spans="2:1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</row>
    <row r="19" spans="2:1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</row>
    <row r="20" spans="2:1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</row>
    <row r="21" spans="2:1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</row>
    <row r="22" spans="2:1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</row>
    <row r="23" spans="2:1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2:1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2:1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2:1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2:1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2:1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2:1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2:1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2:1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2:1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2:1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2:1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2:1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2:1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</row>
    <row r="43" spans="2:1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</row>
    <row r="44" spans="2:1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2:1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</row>
    <row r="46" spans="2:1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</row>
    <row r="47" spans="2:1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2:13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</row>
    <row r="50" spans="2:1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2:1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spans="2:1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</row>
    <row r="53" spans="2:1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2:1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</row>
    <row r="55" spans="2:1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spans="2:1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2:13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</row>
    <row r="58" spans="2:1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2:13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</row>
    <row r="60" spans="2:13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2:13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2:13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2:1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</row>
    <row r="64" spans="2:13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</row>
    <row r="65" spans="2:13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2:1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</row>
    <row r="67" spans="2:13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</row>
    <row r="68" spans="2:1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2:13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</row>
    <row r="70" spans="2:13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</row>
    <row r="71" spans="2:13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</row>
    <row r="72" spans="2:13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</row>
    <row r="73" spans="2:13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</row>
    <row r="74" spans="2:13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</row>
    <row r="75" spans="2:1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2:1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</row>
    <row r="77" spans="2:13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</row>
    <row r="78" spans="2:13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</row>
    <row r="79" spans="2:13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</row>
    <row r="80" spans="2:13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</row>
    <row r="81" spans="2:13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</row>
    <row r="82" spans="2:13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</row>
    <row r="83" spans="2:13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</row>
    <row r="84" spans="2:13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</row>
    <row r="85" spans="2:13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</row>
    <row r="86" spans="2:13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</row>
    <row r="87" spans="2:1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</row>
    <row r="88" spans="2:1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</row>
    <row r="89" spans="2:1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</row>
    <row r="90" spans="2:1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2:1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2:1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2:1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  <row r="94" spans="2:1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</row>
    <row r="95" spans="2:1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</row>
    <row r="96" spans="2:1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</row>
    <row r="97" spans="2:1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2:1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</row>
    <row r="99" spans="2:1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</row>
    <row r="100" spans="2:13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</row>
    <row r="101" spans="2:13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</row>
    <row r="102" spans="2:1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</row>
    <row r="103" spans="2:13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2:13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</row>
    <row r="105" spans="2:13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2:13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</row>
    <row r="107" spans="2:13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2:13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</row>
    <row r="109" spans="2:13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</row>
    <row r="110" spans="2:13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172</v>
      </c>
      <c r="C1" s="76" t="s" vm="1">
        <v>239</v>
      </c>
    </row>
    <row r="2" spans="2:55">
      <c r="B2" s="56" t="s">
        <v>171</v>
      </c>
      <c r="C2" s="76" t="s">
        <v>240</v>
      </c>
    </row>
    <row r="3" spans="2:55">
      <c r="B3" s="56" t="s">
        <v>173</v>
      </c>
      <c r="C3" s="76" t="s">
        <v>241</v>
      </c>
    </row>
    <row r="4" spans="2:55">
      <c r="B4" s="56" t="s">
        <v>174</v>
      </c>
      <c r="C4" s="76">
        <v>9455</v>
      </c>
    </row>
    <row r="6" spans="2:55" ht="26.25" customHeight="1">
      <c r="B6" s="185" t="s">
        <v>203</v>
      </c>
      <c r="C6" s="186"/>
      <c r="D6" s="186"/>
      <c r="E6" s="186"/>
      <c r="F6" s="186"/>
      <c r="G6" s="186"/>
      <c r="H6" s="186"/>
      <c r="I6" s="186"/>
      <c r="J6" s="186"/>
      <c r="K6" s="187"/>
    </row>
    <row r="7" spans="2:55" ht="26.25" customHeight="1">
      <c r="B7" s="185" t="s">
        <v>90</v>
      </c>
      <c r="C7" s="186"/>
      <c r="D7" s="186"/>
      <c r="E7" s="186"/>
      <c r="F7" s="186"/>
      <c r="G7" s="186"/>
      <c r="H7" s="186"/>
      <c r="I7" s="186"/>
      <c r="J7" s="186"/>
      <c r="K7" s="187"/>
    </row>
    <row r="8" spans="2:55" s="3" customFormat="1" ht="78.75">
      <c r="B8" s="22" t="s">
        <v>110</v>
      </c>
      <c r="C8" s="30" t="s">
        <v>39</v>
      </c>
      <c r="D8" s="30" t="s">
        <v>95</v>
      </c>
      <c r="E8" s="30" t="s">
        <v>96</v>
      </c>
      <c r="F8" s="30" t="s">
        <v>225</v>
      </c>
      <c r="G8" s="30" t="s">
        <v>224</v>
      </c>
      <c r="H8" s="30" t="s">
        <v>104</v>
      </c>
      <c r="I8" s="30" t="s">
        <v>51</v>
      </c>
      <c r="J8" s="30" t="s">
        <v>175</v>
      </c>
      <c r="K8" s="31" t="s">
        <v>177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234</v>
      </c>
      <c r="G9" s="32"/>
      <c r="H9" s="32" t="s">
        <v>228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 t="s">
        <v>106</v>
      </c>
      <c r="C12" s="99"/>
      <c r="D12" s="99"/>
      <c r="E12" s="99"/>
      <c r="F12" s="99"/>
      <c r="G12" s="99"/>
      <c r="H12" s="99"/>
      <c r="I12" s="99"/>
      <c r="J12" s="99"/>
      <c r="K12" s="99"/>
      <c r="V12" s="1"/>
    </row>
    <row r="13" spans="2:55">
      <c r="B13" s="97" t="s">
        <v>223</v>
      </c>
      <c r="C13" s="99"/>
      <c r="D13" s="99"/>
      <c r="E13" s="99"/>
      <c r="F13" s="99"/>
      <c r="G13" s="99"/>
      <c r="H13" s="99"/>
      <c r="I13" s="99"/>
      <c r="J13" s="99"/>
      <c r="K13" s="99"/>
      <c r="V13" s="1"/>
    </row>
    <row r="14" spans="2:55">
      <c r="B14" s="97" t="s">
        <v>233</v>
      </c>
      <c r="C14" s="99"/>
      <c r="D14" s="99"/>
      <c r="E14" s="99"/>
      <c r="F14" s="99"/>
      <c r="G14" s="99"/>
      <c r="H14" s="99"/>
      <c r="I14" s="99"/>
      <c r="J14" s="99"/>
      <c r="K14" s="99"/>
      <c r="V14" s="1"/>
    </row>
    <row r="15" spans="2:55">
      <c r="B15" s="99"/>
      <c r="C15" s="99"/>
      <c r="D15" s="99"/>
      <c r="E15" s="99"/>
      <c r="F15" s="99"/>
      <c r="G15" s="99"/>
      <c r="H15" s="99"/>
      <c r="I15" s="99"/>
      <c r="J15" s="99"/>
      <c r="K15" s="99"/>
      <c r="V15" s="1"/>
    </row>
    <row r="16" spans="2:55">
      <c r="B16" s="99"/>
      <c r="C16" s="99"/>
      <c r="D16" s="99"/>
      <c r="E16" s="99"/>
      <c r="F16" s="99"/>
      <c r="G16" s="99"/>
      <c r="H16" s="99"/>
      <c r="I16" s="99"/>
      <c r="J16" s="99"/>
      <c r="K16" s="99"/>
      <c r="V16" s="1"/>
    </row>
    <row r="17" spans="2:22">
      <c r="B17" s="99"/>
      <c r="C17" s="99"/>
      <c r="D17" s="99"/>
      <c r="E17" s="99"/>
      <c r="F17" s="99"/>
      <c r="G17" s="99"/>
      <c r="H17" s="99"/>
      <c r="I17" s="99"/>
      <c r="J17" s="99"/>
      <c r="K17" s="99"/>
      <c r="V17" s="1"/>
    </row>
    <row r="18" spans="2:22">
      <c r="B18" s="99"/>
      <c r="C18" s="99"/>
      <c r="D18" s="99"/>
      <c r="E18" s="99"/>
      <c r="F18" s="99"/>
      <c r="G18" s="99"/>
      <c r="H18" s="99"/>
      <c r="I18" s="99"/>
      <c r="J18" s="99"/>
      <c r="K18" s="99"/>
      <c r="V18" s="1"/>
    </row>
    <row r="19" spans="2:22">
      <c r="B19" s="99"/>
      <c r="C19" s="99"/>
      <c r="D19" s="99"/>
      <c r="E19" s="99"/>
      <c r="F19" s="99"/>
      <c r="G19" s="99"/>
      <c r="H19" s="99"/>
      <c r="I19" s="99"/>
      <c r="J19" s="99"/>
      <c r="K19" s="99"/>
      <c r="V19" s="1"/>
    </row>
    <row r="20" spans="2:22">
      <c r="B20" s="99"/>
      <c r="C20" s="99"/>
      <c r="D20" s="99"/>
      <c r="E20" s="99"/>
      <c r="F20" s="99"/>
      <c r="G20" s="99"/>
      <c r="H20" s="99"/>
      <c r="I20" s="99"/>
      <c r="J20" s="99"/>
      <c r="K20" s="99"/>
      <c r="V20" s="1"/>
    </row>
    <row r="21" spans="2:22">
      <c r="B21" s="99"/>
      <c r="C21" s="99"/>
      <c r="D21" s="99"/>
      <c r="E21" s="99"/>
      <c r="F21" s="99"/>
      <c r="G21" s="99"/>
      <c r="H21" s="99"/>
      <c r="I21" s="99"/>
      <c r="J21" s="99"/>
      <c r="K21" s="99"/>
      <c r="V21" s="1"/>
    </row>
    <row r="22" spans="2:22" ht="16.5" customHeight="1">
      <c r="B22" s="99"/>
      <c r="C22" s="99"/>
      <c r="D22" s="99"/>
      <c r="E22" s="99"/>
      <c r="F22" s="99"/>
      <c r="G22" s="99"/>
      <c r="H22" s="99"/>
      <c r="I22" s="99"/>
      <c r="J22" s="99"/>
      <c r="K22" s="99"/>
      <c r="V22" s="1"/>
    </row>
    <row r="23" spans="2:22" ht="16.5" customHeight="1">
      <c r="B23" s="99"/>
      <c r="C23" s="99"/>
      <c r="D23" s="99"/>
      <c r="E23" s="99"/>
      <c r="F23" s="99"/>
      <c r="G23" s="99"/>
      <c r="H23" s="99"/>
      <c r="I23" s="99"/>
      <c r="J23" s="99"/>
      <c r="K23" s="99"/>
      <c r="V23" s="1"/>
    </row>
    <row r="24" spans="2:22" ht="16.5" customHeight="1">
      <c r="B24" s="99"/>
      <c r="C24" s="99"/>
      <c r="D24" s="99"/>
      <c r="E24" s="99"/>
      <c r="F24" s="99"/>
      <c r="G24" s="99"/>
      <c r="H24" s="99"/>
      <c r="I24" s="99"/>
      <c r="J24" s="99"/>
      <c r="K24" s="99"/>
      <c r="V24" s="1"/>
    </row>
    <row r="25" spans="2:22">
      <c r="B25" s="99"/>
      <c r="C25" s="99"/>
      <c r="D25" s="99"/>
      <c r="E25" s="99"/>
      <c r="F25" s="99"/>
      <c r="G25" s="99"/>
      <c r="H25" s="99"/>
      <c r="I25" s="99"/>
      <c r="J25" s="99"/>
      <c r="K25" s="99"/>
      <c r="V25" s="1"/>
    </row>
    <row r="26" spans="2:22">
      <c r="B26" s="99"/>
      <c r="C26" s="99"/>
      <c r="D26" s="99"/>
      <c r="E26" s="99"/>
      <c r="F26" s="99"/>
      <c r="G26" s="99"/>
      <c r="H26" s="99"/>
      <c r="I26" s="99"/>
      <c r="J26" s="99"/>
      <c r="K26" s="99"/>
      <c r="V26" s="1"/>
    </row>
    <row r="27" spans="2:22">
      <c r="B27" s="99"/>
      <c r="C27" s="99"/>
      <c r="D27" s="99"/>
      <c r="E27" s="99"/>
      <c r="F27" s="99"/>
      <c r="G27" s="99"/>
      <c r="H27" s="99"/>
      <c r="I27" s="99"/>
      <c r="J27" s="99"/>
      <c r="K27" s="99"/>
      <c r="V27" s="1"/>
    </row>
    <row r="28" spans="2:22">
      <c r="B28" s="99"/>
      <c r="C28" s="99"/>
      <c r="D28" s="99"/>
      <c r="E28" s="99"/>
      <c r="F28" s="99"/>
      <c r="G28" s="99"/>
      <c r="H28" s="99"/>
      <c r="I28" s="99"/>
      <c r="J28" s="99"/>
      <c r="K28" s="99"/>
      <c r="V28" s="1"/>
    </row>
    <row r="29" spans="2:22">
      <c r="B29" s="99"/>
      <c r="C29" s="99"/>
      <c r="D29" s="99"/>
      <c r="E29" s="99"/>
      <c r="F29" s="99"/>
      <c r="G29" s="99"/>
      <c r="H29" s="99"/>
      <c r="I29" s="99"/>
      <c r="J29" s="99"/>
      <c r="K29" s="99"/>
      <c r="V29" s="1"/>
    </row>
    <row r="30" spans="2:22">
      <c r="B30" s="99"/>
      <c r="C30" s="99"/>
      <c r="D30" s="99"/>
      <c r="E30" s="99"/>
      <c r="F30" s="99"/>
      <c r="G30" s="99"/>
      <c r="H30" s="99"/>
      <c r="I30" s="99"/>
      <c r="J30" s="99"/>
      <c r="K30" s="99"/>
      <c r="V30" s="1"/>
    </row>
    <row r="31" spans="2:22">
      <c r="B31" s="99"/>
      <c r="C31" s="99"/>
      <c r="D31" s="99"/>
      <c r="E31" s="99"/>
      <c r="F31" s="99"/>
      <c r="G31" s="99"/>
      <c r="H31" s="99"/>
      <c r="I31" s="99"/>
      <c r="J31" s="99"/>
      <c r="K31" s="99"/>
      <c r="V31" s="1"/>
    </row>
    <row r="32" spans="2:22">
      <c r="B32" s="99"/>
      <c r="C32" s="99"/>
      <c r="D32" s="99"/>
      <c r="E32" s="99"/>
      <c r="F32" s="99"/>
      <c r="G32" s="99"/>
      <c r="H32" s="99"/>
      <c r="I32" s="99"/>
      <c r="J32" s="99"/>
      <c r="K32" s="99"/>
      <c r="V32" s="1"/>
    </row>
    <row r="33" spans="2:22">
      <c r="B33" s="99"/>
      <c r="C33" s="99"/>
      <c r="D33" s="99"/>
      <c r="E33" s="99"/>
      <c r="F33" s="99"/>
      <c r="G33" s="99"/>
      <c r="H33" s="99"/>
      <c r="I33" s="99"/>
      <c r="J33" s="99"/>
      <c r="K33" s="99"/>
      <c r="V33" s="1"/>
    </row>
    <row r="34" spans="2:22">
      <c r="B34" s="99"/>
      <c r="C34" s="99"/>
      <c r="D34" s="99"/>
      <c r="E34" s="99"/>
      <c r="F34" s="99"/>
      <c r="G34" s="99"/>
      <c r="H34" s="99"/>
      <c r="I34" s="99"/>
      <c r="J34" s="99"/>
      <c r="K34" s="99"/>
      <c r="V34" s="1"/>
    </row>
    <row r="35" spans="2:22">
      <c r="B35" s="99"/>
      <c r="C35" s="99"/>
      <c r="D35" s="99"/>
      <c r="E35" s="99"/>
      <c r="F35" s="99"/>
      <c r="G35" s="99"/>
      <c r="H35" s="99"/>
      <c r="I35" s="99"/>
      <c r="J35" s="99"/>
      <c r="K35" s="99"/>
      <c r="V35" s="1"/>
    </row>
    <row r="36" spans="2:22">
      <c r="B36" s="99"/>
      <c r="C36" s="99"/>
      <c r="D36" s="99"/>
      <c r="E36" s="99"/>
      <c r="F36" s="99"/>
      <c r="G36" s="99"/>
      <c r="H36" s="99"/>
      <c r="I36" s="99"/>
      <c r="J36" s="99"/>
      <c r="K36" s="99"/>
      <c r="V36" s="1"/>
    </row>
    <row r="37" spans="2:22">
      <c r="B37" s="99"/>
      <c r="C37" s="99"/>
      <c r="D37" s="99"/>
      <c r="E37" s="99"/>
      <c r="F37" s="99"/>
      <c r="G37" s="99"/>
      <c r="H37" s="99"/>
      <c r="I37" s="99"/>
      <c r="J37" s="99"/>
      <c r="K37" s="99"/>
      <c r="V37" s="1"/>
    </row>
    <row r="38" spans="2:22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22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22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22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22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22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22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22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22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22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22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172</v>
      </c>
      <c r="C1" s="76" t="s" vm="1">
        <v>239</v>
      </c>
    </row>
    <row r="2" spans="2:59">
      <c r="B2" s="56" t="s">
        <v>171</v>
      </c>
      <c r="C2" s="76" t="s">
        <v>240</v>
      </c>
    </row>
    <row r="3" spans="2:59">
      <c r="B3" s="56" t="s">
        <v>173</v>
      </c>
      <c r="C3" s="76" t="s">
        <v>241</v>
      </c>
    </row>
    <row r="4" spans="2:59">
      <c r="B4" s="56" t="s">
        <v>174</v>
      </c>
      <c r="C4" s="76">
        <v>9455</v>
      </c>
    </row>
    <row r="6" spans="2:59" ht="26.25" customHeight="1">
      <c r="B6" s="185" t="s">
        <v>203</v>
      </c>
      <c r="C6" s="186"/>
      <c r="D6" s="186"/>
      <c r="E6" s="186"/>
      <c r="F6" s="186"/>
      <c r="G6" s="186"/>
      <c r="H6" s="186"/>
      <c r="I6" s="186"/>
      <c r="J6" s="186"/>
      <c r="K6" s="186"/>
      <c r="L6" s="187"/>
    </row>
    <row r="7" spans="2:59" ht="26.25" customHeight="1">
      <c r="B7" s="185" t="s">
        <v>91</v>
      </c>
      <c r="C7" s="186"/>
      <c r="D7" s="186"/>
      <c r="E7" s="186"/>
      <c r="F7" s="186"/>
      <c r="G7" s="186"/>
      <c r="H7" s="186"/>
      <c r="I7" s="186"/>
      <c r="J7" s="186"/>
      <c r="K7" s="186"/>
      <c r="L7" s="187"/>
    </row>
    <row r="8" spans="2:59" s="3" customFormat="1" ht="78.75">
      <c r="B8" s="22" t="s">
        <v>110</v>
      </c>
      <c r="C8" s="30" t="s">
        <v>39</v>
      </c>
      <c r="D8" s="30" t="s">
        <v>55</v>
      </c>
      <c r="E8" s="30" t="s">
        <v>95</v>
      </c>
      <c r="F8" s="30" t="s">
        <v>96</v>
      </c>
      <c r="G8" s="30" t="s">
        <v>225</v>
      </c>
      <c r="H8" s="30" t="s">
        <v>224</v>
      </c>
      <c r="I8" s="30" t="s">
        <v>104</v>
      </c>
      <c r="J8" s="30" t="s">
        <v>51</v>
      </c>
      <c r="K8" s="30" t="s">
        <v>175</v>
      </c>
      <c r="L8" s="31" t="s">
        <v>177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234</v>
      </c>
      <c r="H9" s="16"/>
      <c r="I9" s="16" t="s">
        <v>228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"/>
      <c r="N11" s="1"/>
      <c r="O11" s="1"/>
      <c r="P11" s="1"/>
      <c r="BG11" s="1"/>
    </row>
    <row r="12" spans="2:59" ht="21" customHeight="1">
      <c r="B12" s="112"/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9">
      <c r="B13" s="112"/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9">
      <c r="B14" s="112"/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9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9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12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78</v>
      </c>
      <c r="C6" s="13" t="s">
        <v>39</v>
      </c>
      <c r="E6" s="13" t="s">
        <v>111</v>
      </c>
      <c r="I6" s="13" t="s">
        <v>15</v>
      </c>
      <c r="J6" s="13" t="s">
        <v>56</v>
      </c>
      <c r="M6" s="13" t="s">
        <v>95</v>
      </c>
      <c r="Q6" s="13" t="s">
        <v>17</v>
      </c>
      <c r="R6" s="13" t="s">
        <v>19</v>
      </c>
      <c r="U6" s="13" t="s">
        <v>54</v>
      </c>
      <c r="W6" s="14" t="s">
        <v>50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80</v>
      </c>
      <c r="C8" s="30" t="s">
        <v>39</v>
      </c>
      <c r="D8" s="30" t="s">
        <v>113</v>
      </c>
      <c r="I8" s="30" t="s">
        <v>15</v>
      </c>
      <c r="J8" s="30" t="s">
        <v>56</v>
      </c>
      <c r="K8" s="30" t="s">
        <v>96</v>
      </c>
      <c r="L8" s="30" t="s">
        <v>18</v>
      </c>
      <c r="M8" s="30" t="s">
        <v>95</v>
      </c>
      <c r="Q8" s="30" t="s">
        <v>17</v>
      </c>
      <c r="R8" s="30" t="s">
        <v>19</v>
      </c>
      <c r="S8" s="30" t="s">
        <v>0</v>
      </c>
      <c r="T8" s="30" t="s">
        <v>99</v>
      </c>
      <c r="U8" s="30" t="s">
        <v>54</v>
      </c>
      <c r="V8" s="30" t="s">
        <v>51</v>
      </c>
      <c r="W8" s="31" t="s">
        <v>105</v>
      </c>
    </row>
    <row r="9" spans="2:25" ht="31.5">
      <c r="B9" s="48" t="str">
        <f>'תעודות חוב מסחריות '!B7:T7</f>
        <v>2. תעודות חוב מסחריות</v>
      </c>
      <c r="C9" s="13" t="s">
        <v>39</v>
      </c>
      <c r="D9" s="13" t="s">
        <v>113</v>
      </c>
      <c r="E9" s="41" t="s">
        <v>111</v>
      </c>
      <c r="G9" s="13" t="s">
        <v>55</v>
      </c>
      <c r="I9" s="13" t="s">
        <v>15</v>
      </c>
      <c r="J9" s="13" t="s">
        <v>56</v>
      </c>
      <c r="K9" s="13" t="s">
        <v>96</v>
      </c>
      <c r="L9" s="13" t="s">
        <v>18</v>
      </c>
      <c r="M9" s="13" t="s">
        <v>95</v>
      </c>
      <c r="Q9" s="13" t="s">
        <v>17</v>
      </c>
      <c r="R9" s="13" t="s">
        <v>19</v>
      </c>
      <c r="S9" s="13" t="s">
        <v>0</v>
      </c>
      <c r="T9" s="13" t="s">
        <v>99</v>
      </c>
      <c r="U9" s="13" t="s">
        <v>54</v>
      </c>
      <c r="V9" s="13" t="s">
        <v>51</v>
      </c>
      <c r="W9" s="38" t="s">
        <v>105</v>
      </c>
    </row>
    <row r="10" spans="2:25" ht="31.5">
      <c r="B10" s="48" t="str">
        <f>'אג"ח קונצרני'!B7:U7</f>
        <v>3. אג"ח קונצרני</v>
      </c>
      <c r="C10" s="30" t="s">
        <v>39</v>
      </c>
      <c r="D10" s="13" t="s">
        <v>113</v>
      </c>
      <c r="E10" s="41" t="s">
        <v>111</v>
      </c>
      <c r="G10" s="30" t="s">
        <v>55</v>
      </c>
      <c r="I10" s="30" t="s">
        <v>15</v>
      </c>
      <c r="J10" s="30" t="s">
        <v>56</v>
      </c>
      <c r="K10" s="30" t="s">
        <v>96</v>
      </c>
      <c r="L10" s="30" t="s">
        <v>18</v>
      </c>
      <c r="M10" s="30" t="s">
        <v>95</v>
      </c>
      <c r="Q10" s="30" t="s">
        <v>17</v>
      </c>
      <c r="R10" s="30" t="s">
        <v>19</v>
      </c>
      <c r="S10" s="30" t="s">
        <v>0</v>
      </c>
      <c r="T10" s="30" t="s">
        <v>99</v>
      </c>
      <c r="U10" s="30" t="s">
        <v>54</v>
      </c>
      <c r="V10" s="13" t="s">
        <v>51</v>
      </c>
      <c r="W10" s="31" t="s">
        <v>105</v>
      </c>
    </row>
    <row r="11" spans="2:25" ht="31.5">
      <c r="B11" s="48" t="str">
        <f>מניות!B7</f>
        <v>4. מניות</v>
      </c>
      <c r="C11" s="30" t="s">
        <v>39</v>
      </c>
      <c r="D11" s="13" t="s">
        <v>113</v>
      </c>
      <c r="E11" s="41" t="s">
        <v>111</v>
      </c>
      <c r="H11" s="30" t="s">
        <v>95</v>
      </c>
      <c r="S11" s="30" t="s">
        <v>0</v>
      </c>
      <c r="T11" s="13" t="s">
        <v>99</v>
      </c>
      <c r="U11" s="13" t="s">
        <v>54</v>
      </c>
      <c r="V11" s="13" t="s">
        <v>51</v>
      </c>
      <c r="W11" s="14" t="s">
        <v>105</v>
      </c>
    </row>
    <row r="12" spans="2:25" ht="31.5">
      <c r="B12" s="48" t="str">
        <f>'תעודות סל'!B7:N7</f>
        <v>5. תעודות סל</v>
      </c>
      <c r="C12" s="30" t="s">
        <v>39</v>
      </c>
      <c r="D12" s="13" t="s">
        <v>113</v>
      </c>
      <c r="E12" s="41" t="s">
        <v>111</v>
      </c>
      <c r="H12" s="30" t="s">
        <v>95</v>
      </c>
      <c r="S12" s="30" t="s">
        <v>0</v>
      </c>
      <c r="T12" s="30" t="s">
        <v>99</v>
      </c>
      <c r="U12" s="30" t="s">
        <v>54</v>
      </c>
      <c r="V12" s="30" t="s">
        <v>51</v>
      </c>
      <c r="W12" s="31" t="s">
        <v>105</v>
      </c>
    </row>
    <row r="13" spans="2:25" ht="31.5">
      <c r="B13" s="48" t="str">
        <f>'קרנות נאמנות'!B7:O7</f>
        <v>6. קרנות נאמנות</v>
      </c>
      <c r="C13" s="30" t="s">
        <v>39</v>
      </c>
      <c r="D13" s="30" t="s">
        <v>113</v>
      </c>
      <c r="G13" s="30" t="s">
        <v>55</v>
      </c>
      <c r="H13" s="30" t="s">
        <v>95</v>
      </c>
      <c r="S13" s="30" t="s">
        <v>0</v>
      </c>
      <c r="T13" s="30" t="s">
        <v>99</v>
      </c>
      <c r="U13" s="30" t="s">
        <v>54</v>
      </c>
      <c r="V13" s="30" t="s">
        <v>51</v>
      </c>
      <c r="W13" s="31" t="s">
        <v>105</v>
      </c>
    </row>
    <row r="14" spans="2:25" ht="31.5">
      <c r="B14" s="48" t="str">
        <f>'כתבי אופציה'!B7:L7</f>
        <v>7. כתבי אופציה</v>
      </c>
      <c r="C14" s="30" t="s">
        <v>39</v>
      </c>
      <c r="D14" s="30" t="s">
        <v>113</v>
      </c>
      <c r="G14" s="30" t="s">
        <v>55</v>
      </c>
      <c r="H14" s="30" t="s">
        <v>95</v>
      </c>
      <c r="S14" s="30" t="s">
        <v>0</v>
      </c>
      <c r="T14" s="30" t="s">
        <v>99</v>
      </c>
      <c r="U14" s="30" t="s">
        <v>54</v>
      </c>
      <c r="V14" s="30" t="s">
        <v>51</v>
      </c>
      <c r="W14" s="31" t="s">
        <v>105</v>
      </c>
    </row>
    <row r="15" spans="2:25" ht="31.5">
      <c r="B15" s="48" t="str">
        <f>אופציות!B7</f>
        <v>8. אופציות</v>
      </c>
      <c r="C15" s="30" t="s">
        <v>39</v>
      </c>
      <c r="D15" s="30" t="s">
        <v>113</v>
      </c>
      <c r="G15" s="30" t="s">
        <v>55</v>
      </c>
      <c r="H15" s="30" t="s">
        <v>95</v>
      </c>
      <c r="S15" s="30" t="s">
        <v>0</v>
      </c>
      <c r="T15" s="30" t="s">
        <v>99</v>
      </c>
      <c r="U15" s="30" t="s">
        <v>54</v>
      </c>
      <c r="V15" s="30" t="s">
        <v>51</v>
      </c>
      <c r="W15" s="31" t="s">
        <v>105</v>
      </c>
    </row>
    <row r="16" spans="2:25" ht="31.5">
      <c r="B16" s="48" t="str">
        <f>'חוזים עתידיים'!B7:I7</f>
        <v>9. חוזים עתידיים</v>
      </c>
      <c r="C16" s="30" t="s">
        <v>39</v>
      </c>
      <c r="D16" s="30" t="s">
        <v>113</v>
      </c>
      <c r="G16" s="30" t="s">
        <v>55</v>
      </c>
      <c r="H16" s="30" t="s">
        <v>95</v>
      </c>
      <c r="S16" s="30" t="s">
        <v>0</v>
      </c>
      <c r="T16" s="31" t="s">
        <v>99</v>
      </c>
    </row>
    <row r="17" spans="2:25" ht="31.5">
      <c r="B17" s="48" t="str">
        <f>'מוצרים מובנים'!B7:Q7</f>
        <v>10. מוצרים מובנים</v>
      </c>
      <c r="C17" s="30" t="s">
        <v>39</v>
      </c>
      <c r="F17" s="13" t="s">
        <v>43</v>
      </c>
      <c r="I17" s="30" t="s">
        <v>15</v>
      </c>
      <c r="J17" s="30" t="s">
        <v>56</v>
      </c>
      <c r="K17" s="30" t="s">
        <v>96</v>
      </c>
      <c r="L17" s="30" t="s">
        <v>18</v>
      </c>
      <c r="M17" s="30" t="s">
        <v>95</v>
      </c>
      <c r="Q17" s="30" t="s">
        <v>17</v>
      </c>
      <c r="R17" s="30" t="s">
        <v>19</v>
      </c>
      <c r="S17" s="30" t="s">
        <v>0</v>
      </c>
      <c r="T17" s="30" t="s">
        <v>99</v>
      </c>
      <c r="U17" s="30" t="s">
        <v>54</v>
      </c>
      <c r="V17" s="30" t="s">
        <v>51</v>
      </c>
      <c r="W17" s="31" t="s">
        <v>105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39</v>
      </c>
      <c r="I19" s="30" t="s">
        <v>15</v>
      </c>
      <c r="J19" s="30" t="s">
        <v>56</v>
      </c>
      <c r="K19" s="30" t="s">
        <v>96</v>
      </c>
      <c r="L19" s="30" t="s">
        <v>18</v>
      </c>
      <c r="M19" s="30" t="s">
        <v>95</v>
      </c>
      <c r="Q19" s="30" t="s">
        <v>17</v>
      </c>
      <c r="R19" s="30" t="s">
        <v>19</v>
      </c>
      <c r="S19" s="30" t="s">
        <v>0</v>
      </c>
      <c r="T19" s="30" t="s">
        <v>99</v>
      </c>
      <c r="U19" s="30" t="s">
        <v>104</v>
      </c>
      <c r="V19" s="30" t="s">
        <v>51</v>
      </c>
      <c r="W19" s="31" t="s">
        <v>105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39</v>
      </c>
      <c r="D20" s="41" t="s">
        <v>112</v>
      </c>
      <c r="E20" s="41" t="s">
        <v>111</v>
      </c>
      <c r="G20" s="30" t="s">
        <v>55</v>
      </c>
      <c r="I20" s="30" t="s">
        <v>15</v>
      </c>
      <c r="J20" s="30" t="s">
        <v>56</v>
      </c>
      <c r="K20" s="30" t="s">
        <v>96</v>
      </c>
      <c r="L20" s="30" t="s">
        <v>18</v>
      </c>
      <c r="M20" s="30" t="s">
        <v>95</v>
      </c>
      <c r="Q20" s="30" t="s">
        <v>17</v>
      </c>
      <c r="R20" s="30" t="s">
        <v>19</v>
      </c>
      <c r="S20" s="30" t="s">
        <v>0</v>
      </c>
      <c r="T20" s="30" t="s">
        <v>99</v>
      </c>
      <c r="U20" s="30" t="s">
        <v>104</v>
      </c>
      <c r="V20" s="30" t="s">
        <v>51</v>
      </c>
      <c r="W20" s="31" t="s">
        <v>105</v>
      </c>
    </row>
    <row r="21" spans="2:25" ht="31.5">
      <c r="B21" s="48" t="str">
        <f>'לא סחיר - אג"ח קונצרני'!B7:S7</f>
        <v>3. אג"ח קונצרני</v>
      </c>
      <c r="C21" s="30" t="s">
        <v>39</v>
      </c>
      <c r="D21" s="41" t="s">
        <v>112</v>
      </c>
      <c r="E21" s="41" t="s">
        <v>111</v>
      </c>
      <c r="G21" s="30" t="s">
        <v>55</v>
      </c>
      <c r="I21" s="30" t="s">
        <v>15</v>
      </c>
      <c r="J21" s="30" t="s">
        <v>56</v>
      </c>
      <c r="K21" s="30" t="s">
        <v>96</v>
      </c>
      <c r="L21" s="30" t="s">
        <v>18</v>
      </c>
      <c r="M21" s="30" t="s">
        <v>95</v>
      </c>
      <c r="Q21" s="30" t="s">
        <v>17</v>
      </c>
      <c r="R21" s="30" t="s">
        <v>19</v>
      </c>
      <c r="S21" s="30" t="s">
        <v>0</v>
      </c>
      <c r="T21" s="30" t="s">
        <v>99</v>
      </c>
      <c r="U21" s="30" t="s">
        <v>104</v>
      </c>
      <c r="V21" s="30" t="s">
        <v>51</v>
      </c>
      <c r="W21" s="31" t="s">
        <v>105</v>
      </c>
    </row>
    <row r="22" spans="2:25" ht="31.5">
      <c r="B22" s="48" t="str">
        <f>'לא סחיר - מניות'!B7:M7</f>
        <v>4. מניות</v>
      </c>
      <c r="C22" s="30" t="s">
        <v>39</v>
      </c>
      <c r="D22" s="41" t="s">
        <v>112</v>
      </c>
      <c r="E22" s="41" t="s">
        <v>111</v>
      </c>
      <c r="G22" s="30" t="s">
        <v>55</v>
      </c>
      <c r="H22" s="30" t="s">
        <v>95</v>
      </c>
      <c r="S22" s="30" t="s">
        <v>0</v>
      </c>
      <c r="T22" s="30" t="s">
        <v>99</v>
      </c>
      <c r="U22" s="30" t="s">
        <v>104</v>
      </c>
      <c r="V22" s="30" t="s">
        <v>51</v>
      </c>
      <c r="W22" s="31" t="s">
        <v>105</v>
      </c>
    </row>
    <row r="23" spans="2:25" ht="31.5">
      <c r="B23" s="48" t="str">
        <f>'לא סחיר - קרנות השקעה'!B7:K7</f>
        <v>5. קרנות השקעה</v>
      </c>
      <c r="C23" s="30" t="s">
        <v>39</v>
      </c>
      <c r="G23" s="30" t="s">
        <v>55</v>
      </c>
      <c r="H23" s="30" t="s">
        <v>95</v>
      </c>
      <c r="K23" s="30" t="s">
        <v>96</v>
      </c>
      <c r="S23" s="30" t="s">
        <v>0</v>
      </c>
      <c r="T23" s="30" t="s">
        <v>99</v>
      </c>
      <c r="U23" s="30" t="s">
        <v>104</v>
      </c>
      <c r="V23" s="30" t="s">
        <v>51</v>
      </c>
      <c r="W23" s="31" t="s">
        <v>105</v>
      </c>
    </row>
    <row r="24" spans="2:25" ht="31.5">
      <c r="B24" s="48" t="str">
        <f>'לא סחיר - כתבי אופציה'!B7:L7</f>
        <v>6. כתבי אופציה</v>
      </c>
      <c r="C24" s="30" t="s">
        <v>39</v>
      </c>
      <c r="G24" s="30" t="s">
        <v>55</v>
      </c>
      <c r="H24" s="30" t="s">
        <v>95</v>
      </c>
      <c r="K24" s="30" t="s">
        <v>96</v>
      </c>
      <c r="S24" s="30" t="s">
        <v>0</v>
      </c>
      <c r="T24" s="30" t="s">
        <v>99</v>
      </c>
      <c r="U24" s="30" t="s">
        <v>104</v>
      </c>
      <c r="V24" s="30" t="s">
        <v>51</v>
      </c>
      <c r="W24" s="31" t="s">
        <v>105</v>
      </c>
    </row>
    <row r="25" spans="2:25" ht="31.5">
      <c r="B25" s="48" t="str">
        <f>'לא סחיר - אופציות'!B7:L7</f>
        <v>7. אופציות</v>
      </c>
      <c r="C25" s="30" t="s">
        <v>39</v>
      </c>
      <c r="G25" s="30" t="s">
        <v>55</v>
      </c>
      <c r="H25" s="30" t="s">
        <v>95</v>
      </c>
      <c r="K25" s="30" t="s">
        <v>96</v>
      </c>
      <c r="S25" s="30" t="s">
        <v>0</v>
      </c>
      <c r="T25" s="30" t="s">
        <v>99</v>
      </c>
      <c r="U25" s="30" t="s">
        <v>104</v>
      </c>
      <c r="V25" s="30" t="s">
        <v>51</v>
      </c>
      <c r="W25" s="31" t="s">
        <v>105</v>
      </c>
    </row>
    <row r="26" spans="2:25" ht="31.5">
      <c r="B26" s="48" t="str">
        <f>'לא סחיר - חוזים עתידיים'!B7:K7</f>
        <v>8. חוזים עתידיים</v>
      </c>
      <c r="C26" s="30" t="s">
        <v>39</v>
      </c>
      <c r="G26" s="30" t="s">
        <v>55</v>
      </c>
      <c r="H26" s="30" t="s">
        <v>95</v>
      </c>
      <c r="K26" s="30" t="s">
        <v>96</v>
      </c>
      <c r="S26" s="30" t="s">
        <v>0</v>
      </c>
      <c r="T26" s="30" t="s">
        <v>99</v>
      </c>
      <c r="U26" s="30" t="s">
        <v>104</v>
      </c>
      <c r="V26" s="31" t="s">
        <v>105</v>
      </c>
    </row>
    <row r="27" spans="2:25" ht="31.5">
      <c r="B27" s="48" t="str">
        <f>'לא סחיר - מוצרים מובנים'!B7:Q7</f>
        <v>9. מוצרים מובנים</v>
      </c>
      <c r="C27" s="30" t="s">
        <v>39</v>
      </c>
      <c r="F27" s="30" t="s">
        <v>43</v>
      </c>
      <c r="I27" s="30" t="s">
        <v>15</v>
      </c>
      <c r="J27" s="30" t="s">
        <v>56</v>
      </c>
      <c r="K27" s="30" t="s">
        <v>96</v>
      </c>
      <c r="L27" s="30" t="s">
        <v>18</v>
      </c>
      <c r="M27" s="30" t="s">
        <v>95</v>
      </c>
      <c r="Q27" s="30" t="s">
        <v>17</v>
      </c>
      <c r="R27" s="30" t="s">
        <v>19</v>
      </c>
      <c r="S27" s="30" t="s">
        <v>0</v>
      </c>
      <c r="T27" s="30" t="s">
        <v>99</v>
      </c>
      <c r="U27" s="30" t="s">
        <v>104</v>
      </c>
      <c r="V27" s="30" t="s">
        <v>51</v>
      </c>
      <c r="W27" s="31" t="s">
        <v>105</v>
      </c>
    </row>
    <row r="28" spans="2:25" ht="31.5">
      <c r="B28" s="52" t="str">
        <f>הלוואות!B6</f>
        <v>1.ד. הלוואות:</v>
      </c>
      <c r="C28" s="30" t="s">
        <v>39</v>
      </c>
      <c r="I28" s="30" t="s">
        <v>15</v>
      </c>
      <c r="J28" s="30" t="s">
        <v>56</v>
      </c>
      <c r="L28" s="30" t="s">
        <v>18</v>
      </c>
      <c r="M28" s="30" t="s">
        <v>95</v>
      </c>
      <c r="Q28" s="13" t="s">
        <v>32</v>
      </c>
      <c r="R28" s="30" t="s">
        <v>19</v>
      </c>
      <c r="S28" s="30" t="s">
        <v>0</v>
      </c>
      <c r="T28" s="30" t="s">
        <v>99</v>
      </c>
      <c r="U28" s="30" t="s">
        <v>104</v>
      </c>
      <c r="V28" s="31" t="s">
        <v>105</v>
      </c>
    </row>
    <row r="29" spans="2:25" ht="47.25">
      <c r="B29" s="52" t="str">
        <f>'פקדונות מעל 3 חודשים'!B6:O6</f>
        <v>1.ה. פקדונות מעל 3 חודשים:</v>
      </c>
      <c r="C29" s="30" t="s">
        <v>39</v>
      </c>
      <c r="E29" s="30" t="s">
        <v>111</v>
      </c>
      <c r="I29" s="30" t="s">
        <v>15</v>
      </c>
      <c r="J29" s="30" t="s">
        <v>56</v>
      </c>
      <c r="L29" s="30" t="s">
        <v>18</v>
      </c>
      <c r="M29" s="30" t="s">
        <v>95</v>
      </c>
      <c r="O29" s="49" t="s">
        <v>45</v>
      </c>
      <c r="P29" s="50"/>
      <c r="R29" s="30" t="s">
        <v>19</v>
      </c>
      <c r="S29" s="30" t="s">
        <v>0</v>
      </c>
      <c r="T29" s="30" t="s">
        <v>99</v>
      </c>
      <c r="U29" s="30" t="s">
        <v>104</v>
      </c>
      <c r="V29" s="31" t="s">
        <v>105</v>
      </c>
    </row>
    <row r="30" spans="2:25" ht="63">
      <c r="B30" s="52" t="str">
        <f>'זכויות מקרקעין'!B6</f>
        <v>1. ו. זכויות במקרקעין:</v>
      </c>
      <c r="C30" s="13" t="s">
        <v>47</v>
      </c>
      <c r="N30" s="49" t="s">
        <v>79</v>
      </c>
      <c r="P30" s="50" t="s">
        <v>48</v>
      </c>
      <c r="U30" s="30" t="s">
        <v>104</v>
      </c>
      <c r="V30" s="14" t="s">
        <v>50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49</v>
      </c>
      <c r="R31" s="13" t="s">
        <v>46</v>
      </c>
      <c r="U31" s="30" t="s">
        <v>104</v>
      </c>
      <c r="V31" s="14" t="s">
        <v>50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101</v>
      </c>
      <c r="Y32" s="14" t="s">
        <v>100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172</v>
      </c>
      <c r="C1" s="76" t="s" vm="1">
        <v>239</v>
      </c>
    </row>
    <row r="2" spans="2:54">
      <c r="B2" s="56" t="s">
        <v>171</v>
      </c>
      <c r="C2" s="76" t="s">
        <v>240</v>
      </c>
    </row>
    <row r="3" spans="2:54">
      <c r="B3" s="56" t="s">
        <v>173</v>
      </c>
      <c r="C3" s="76" t="s">
        <v>241</v>
      </c>
    </row>
    <row r="4" spans="2:54">
      <c r="B4" s="56" t="s">
        <v>174</v>
      </c>
      <c r="C4" s="76">
        <v>9455</v>
      </c>
    </row>
    <row r="6" spans="2:54" ht="26.25" customHeight="1">
      <c r="B6" s="185" t="s">
        <v>203</v>
      </c>
      <c r="C6" s="186"/>
      <c r="D6" s="186"/>
      <c r="E6" s="186"/>
      <c r="F6" s="186"/>
      <c r="G6" s="186"/>
      <c r="H6" s="186"/>
      <c r="I6" s="186"/>
      <c r="J6" s="186"/>
      <c r="K6" s="186"/>
      <c r="L6" s="187"/>
    </row>
    <row r="7" spans="2:54" ht="26.25" customHeight="1">
      <c r="B7" s="185" t="s">
        <v>92</v>
      </c>
      <c r="C7" s="186"/>
      <c r="D7" s="186"/>
      <c r="E7" s="186"/>
      <c r="F7" s="186"/>
      <c r="G7" s="186"/>
      <c r="H7" s="186"/>
      <c r="I7" s="186"/>
      <c r="J7" s="186"/>
      <c r="K7" s="186"/>
      <c r="L7" s="187"/>
    </row>
    <row r="8" spans="2:54" s="3" customFormat="1" ht="78.75">
      <c r="B8" s="22" t="s">
        <v>110</v>
      </c>
      <c r="C8" s="30" t="s">
        <v>39</v>
      </c>
      <c r="D8" s="30" t="s">
        <v>55</v>
      </c>
      <c r="E8" s="30" t="s">
        <v>95</v>
      </c>
      <c r="F8" s="30" t="s">
        <v>96</v>
      </c>
      <c r="G8" s="30" t="s">
        <v>225</v>
      </c>
      <c r="H8" s="30" t="s">
        <v>224</v>
      </c>
      <c r="I8" s="30" t="s">
        <v>104</v>
      </c>
      <c r="J8" s="30" t="s">
        <v>51</v>
      </c>
      <c r="K8" s="30" t="s">
        <v>175</v>
      </c>
      <c r="L8" s="31" t="s">
        <v>177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234</v>
      </c>
      <c r="H9" s="16"/>
      <c r="I9" s="16" t="s">
        <v>228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7" t="s">
        <v>238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7" t="s">
        <v>106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7" t="s">
        <v>223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7" t="s">
        <v>233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4.42578125" style="2" bestFit="1" customWidth="1"/>
    <col min="3" max="3" width="46.2851562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172</v>
      </c>
      <c r="C1" s="76" t="s" vm="1">
        <v>239</v>
      </c>
    </row>
    <row r="2" spans="2:51">
      <c r="B2" s="56" t="s">
        <v>171</v>
      </c>
      <c r="C2" s="76" t="s">
        <v>240</v>
      </c>
    </row>
    <row r="3" spans="2:51">
      <c r="B3" s="56" t="s">
        <v>173</v>
      </c>
      <c r="C3" s="76" t="s">
        <v>241</v>
      </c>
    </row>
    <row r="4" spans="2:51">
      <c r="B4" s="56" t="s">
        <v>174</v>
      </c>
      <c r="C4" s="76">
        <v>9455</v>
      </c>
    </row>
    <row r="6" spans="2:51" ht="26.25" customHeight="1">
      <c r="B6" s="185" t="s">
        <v>203</v>
      </c>
      <c r="C6" s="186"/>
      <c r="D6" s="186"/>
      <c r="E6" s="186"/>
      <c r="F6" s="186"/>
      <c r="G6" s="186"/>
      <c r="H6" s="186"/>
      <c r="I6" s="186"/>
      <c r="J6" s="186"/>
      <c r="K6" s="187"/>
    </row>
    <row r="7" spans="2:51" ht="26.25" customHeight="1">
      <c r="B7" s="185" t="s">
        <v>93</v>
      </c>
      <c r="C7" s="186"/>
      <c r="D7" s="186"/>
      <c r="E7" s="186"/>
      <c r="F7" s="186"/>
      <c r="G7" s="186"/>
      <c r="H7" s="186"/>
      <c r="I7" s="186"/>
      <c r="J7" s="186"/>
      <c r="K7" s="187"/>
    </row>
    <row r="8" spans="2:51" s="3" customFormat="1" ht="63">
      <c r="B8" s="22" t="s">
        <v>110</v>
      </c>
      <c r="C8" s="30" t="s">
        <v>39</v>
      </c>
      <c r="D8" s="30" t="s">
        <v>55</v>
      </c>
      <c r="E8" s="30" t="s">
        <v>95</v>
      </c>
      <c r="F8" s="30" t="s">
        <v>96</v>
      </c>
      <c r="G8" s="30" t="s">
        <v>225</v>
      </c>
      <c r="H8" s="30" t="s">
        <v>224</v>
      </c>
      <c r="I8" s="30" t="s">
        <v>104</v>
      </c>
      <c r="J8" s="30" t="s">
        <v>175</v>
      </c>
      <c r="K8" s="31" t="s">
        <v>177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234</v>
      </c>
      <c r="H9" s="16"/>
      <c r="I9" s="16" t="s">
        <v>228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14" t="s">
        <v>42</v>
      </c>
      <c r="C11" s="115"/>
      <c r="D11" s="115"/>
      <c r="E11" s="115"/>
      <c r="F11" s="115"/>
      <c r="G11" s="116"/>
      <c r="H11" s="120"/>
      <c r="I11" s="116">
        <v>10.522549999999999</v>
      </c>
      <c r="J11" s="117">
        <v>1</v>
      </c>
      <c r="K11" s="117">
        <f>+I11/'סכום נכסי הקרן'!$C$42</f>
        <v>6.6074844667051368E-4</v>
      </c>
      <c r="AW11" s="98"/>
    </row>
    <row r="12" spans="2:51" s="98" customFormat="1" ht="19.5" customHeight="1">
      <c r="B12" s="118" t="s">
        <v>31</v>
      </c>
      <c r="C12" s="115"/>
      <c r="D12" s="115"/>
      <c r="E12" s="115"/>
      <c r="F12" s="115"/>
      <c r="G12" s="116"/>
      <c r="H12" s="120"/>
      <c r="I12" s="116">
        <v>10.522549999999999</v>
      </c>
      <c r="J12" s="117">
        <v>1</v>
      </c>
      <c r="K12" s="117">
        <f>+I12/'סכום נכסי הקרן'!$C$42</f>
        <v>6.6074844667051368E-4</v>
      </c>
    </row>
    <row r="13" spans="2:51">
      <c r="B13" s="100" t="s">
        <v>569</v>
      </c>
      <c r="C13" s="80"/>
      <c r="D13" s="80"/>
      <c r="E13" s="80"/>
      <c r="F13" s="80"/>
      <c r="G13" s="89"/>
      <c r="H13" s="91"/>
      <c r="I13" s="89">
        <v>8.9053599999999982</v>
      </c>
      <c r="J13" s="90">
        <v>0.84631196810659004</v>
      </c>
      <c r="K13" s="90">
        <f>+I13/'סכום נכסי הקרן'!$C$42</f>
        <v>5.5919931832509471E-4</v>
      </c>
    </row>
    <row r="14" spans="2:51">
      <c r="B14" s="85" t="s">
        <v>570</v>
      </c>
      <c r="C14" s="82" t="s">
        <v>571</v>
      </c>
      <c r="D14" s="95" t="s">
        <v>572</v>
      </c>
      <c r="E14" s="95" t="s">
        <v>156</v>
      </c>
      <c r="F14" s="108">
        <v>42913</v>
      </c>
      <c r="G14" s="92">
        <v>69985</v>
      </c>
      <c r="H14" s="94">
        <v>-0.77769999999999995</v>
      </c>
      <c r="I14" s="92">
        <v>-0.54425999999999997</v>
      </c>
      <c r="J14" s="93">
        <v>-5.1723203976222494E-2</v>
      </c>
      <c r="K14" s="93">
        <f>+I14/'סכום נכסי הקרן'!$C$42</f>
        <v>-3.4176026684111151E-5</v>
      </c>
    </row>
    <row r="15" spans="2:51">
      <c r="B15" s="85" t="s">
        <v>573</v>
      </c>
      <c r="C15" s="82" t="s">
        <v>574</v>
      </c>
      <c r="D15" s="95" t="s">
        <v>572</v>
      </c>
      <c r="E15" s="95" t="s">
        <v>156</v>
      </c>
      <c r="F15" s="108">
        <v>42989</v>
      </c>
      <c r="G15" s="92">
        <v>140424</v>
      </c>
      <c r="H15" s="94">
        <v>-0.32850000000000001</v>
      </c>
      <c r="I15" s="92">
        <v>-0.46132000000000001</v>
      </c>
      <c r="J15" s="93">
        <v>-4.3841084147853898E-2</v>
      </c>
      <c r="K15" s="93">
        <f>+I15/'סכום נכסי הקרן'!$C$42</f>
        <v>-2.8967928251045743E-5</v>
      </c>
    </row>
    <row r="16" spans="2:51" s="7" customFormat="1">
      <c r="B16" s="85" t="s">
        <v>575</v>
      </c>
      <c r="C16" s="82" t="s">
        <v>576</v>
      </c>
      <c r="D16" s="95" t="s">
        <v>572</v>
      </c>
      <c r="E16" s="95" t="s">
        <v>156</v>
      </c>
      <c r="F16" s="108">
        <v>42984</v>
      </c>
      <c r="G16" s="92">
        <v>1184925.5</v>
      </c>
      <c r="H16" s="94">
        <v>0.86860000000000004</v>
      </c>
      <c r="I16" s="92">
        <v>10.291799999999999</v>
      </c>
      <c r="J16" s="93">
        <v>0.97807090486621584</v>
      </c>
      <c r="K16" s="93">
        <f>+I16/'סכום נכסי הקרן'!$C$42</f>
        <v>6.4625883112397588E-4</v>
      </c>
      <c r="AW16" s="1"/>
      <c r="AY16" s="1"/>
    </row>
    <row r="17" spans="2:51" s="7" customFormat="1">
      <c r="B17" s="85" t="s">
        <v>577</v>
      </c>
      <c r="C17" s="82" t="s">
        <v>578</v>
      </c>
      <c r="D17" s="95" t="s">
        <v>572</v>
      </c>
      <c r="E17" s="95" t="s">
        <v>156</v>
      </c>
      <c r="F17" s="108">
        <v>42990</v>
      </c>
      <c r="G17" s="92">
        <v>158805</v>
      </c>
      <c r="H17" s="94">
        <v>-0.23980000000000001</v>
      </c>
      <c r="I17" s="92">
        <v>-0.38086000000000003</v>
      </c>
      <c r="J17" s="93">
        <v>-3.6194648635549373E-2</v>
      </c>
      <c r="K17" s="93">
        <f>+I17/'סכום נכסי הקרן'!$C$42</f>
        <v>-2.3915557863724274E-5</v>
      </c>
      <c r="AW17" s="1"/>
      <c r="AY17" s="1"/>
    </row>
    <row r="18" spans="2:51" s="7" customFormat="1">
      <c r="B18" s="81"/>
      <c r="C18" s="82"/>
      <c r="D18" s="82"/>
      <c r="E18" s="82"/>
      <c r="F18" s="82"/>
      <c r="G18" s="92"/>
      <c r="H18" s="94"/>
      <c r="I18" s="82"/>
      <c r="J18" s="93"/>
      <c r="K18" s="82"/>
      <c r="AW18" s="1"/>
      <c r="AY18" s="1"/>
    </row>
    <row r="19" spans="2:51">
      <c r="B19" s="100" t="s">
        <v>220</v>
      </c>
      <c r="C19" s="80"/>
      <c r="D19" s="80"/>
      <c r="E19" s="80"/>
      <c r="F19" s="80"/>
      <c r="G19" s="89"/>
      <c r="H19" s="91"/>
      <c r="I19" s="89">
        <v>1.6171900000000001</v>
      </c>
      <c r="J19" s="90">
        <v>0.1536880318934099</v>
      </c>
      <c r="K19" s="90">
        <f>+I19/'סכום נכסי הקרן'!$C$42</f>
        <v>1.0154912834541895E-4</v>
      </c>
    </row>
    <row r="20" spans="2:51">
      <c r="B20" s="85" t="s">
        <v>579</v>
      </c>
      <c r="C20" s="82" t="s">
        <v>580</v>
      </c>
      <c r="D20" s="95" t="s">
        <v>572</v>
      </c>
      <c r="E20" s="95" t="s">
        <v>158</v>
      </c>
      <c r="F20" s="108">
        <v>42990</v>
      </c>
      <c r="G20" s="92">
        <v>98215.35</v>
      </c>
      <c r="H20" s="94">
        <v>1.6466000000000001</v>
      </c>
      <c r="I20" s="92">
        <v>1.6171900000000001</v>
      </c>
      <c r="J20" s="93">
        <v>0.1536880318934099</v>
      </c>
      <c r="K20" s="93">
        <f>+I20/'סכום נכסי הקרן'!$C$42</f>
        <v>1.0154912834541895E-4</v>
      </c>
    </row>
    <row r="21" spans="2:51">
      <c r="B21" s="81"/>
      <c r="C21" s="82"/>
      <c r="D21" s="82"/>
      <c r="E21" s="82"/>
      <c r="F21" s="82"/>
      <c r="G21" s="92"/>
      <c r="H21" s="94"/>
      <c r="I21" s="82"/>
      <c r="J21" s="93"/>
      <c r="K21" s="82"/>
    </row>
    <row r="22" spans="2:5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5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51">
      <c r="B24" s="97" t="s">
        <v>238</v>
      </c>
      <c r="C24" s="99"/>
      <c r="D24" s="99"/>
      <c r="E24" s="99"/>
      <c r="F24" s="99"/>
      <c r="G24" s="99"/>
      <c r="H24" s="99"/>
      <c r="I24" s="99"/>
      <c r="J24" s="99"/>
      <c r="K24" s="99"/>
    </row>
    <row r="25" spans="2:51">
      <c r="B25" s="97" t="s">
        <v>106</v>
      </c>
      <c r="C25" s="99"/>
      <c r="D25" s="99"/>
      <c r="E25" s="99"/>
      <c r="F25" s="99"/>
      <c r="G25" s="99"/>
      <c r="H25" s="99"/>
      <c r="I25" s="99"/>
      <c r="J25" s="99"/>
      <c r="K25" s="99"/>
    </row>
    <row r="26" spans="2:51">
      <c r="B26" s="97" t="s">
        <v>223</v>
      </c>
      <c r="C26" s="99"/>
      <c r="D26" s="99"/>
      <c r="E26" s="99"/>
      <c r="F26" s="99"/>
      <c r="G26" s="99"/>
      <c r="H26" s="99"/>
      <c r="I26" s="99"/>
      <c r="J26" s="99"/>
      <c r="K26" s="99"/>
    </row>
    <row r="27" spans="2:51">
      <c r="B27" s="97" t="s">
        <v>233</v>
      </c>
      <c r="C27" s="99"/>
      <c r="D27" s="99"/>
      <c r="E27" s="99"/>
      <c r="F27" s="99"/>
      <c r="G27" s="99"/>
      <c r="H27" s="99"/>
      <c r="I27" s="99"/>
      <c r="J27" s="99"/>
      <c r="K27" s="99"/>
    </row>
    <row r="28" spans="2:5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5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5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5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5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B120" s="99"/>
      <c r="C120" s="99"/>
      <c r="D120" s="99"/>
      <c r="E120" s="99"/>
      <c r="F120" s="99"/>
      <c r="G120" s="99"/>
      <c r="H120" s="99"/>
      <c r="I120" s="99"/>
      <c r="J120" s="99"/>
      <c r="K120" s="99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172</v>
      </c>
      <c r="C1" s="76" t="s" vm="1">
        <v>239</v>
      </c>
    </row>
    <row r="2" spans="2:78">
      <c r="B2" s="56" t="s">
        <v>171</v>
      </c>
      <c r="C2" s="76" t="s">
        <v>240</v>
      </c>
    </row>
    <row r="3" spans="2:78">
      <c r="B3" s="56" t="s">
        <v>173</v>
      </c>
      <c r="C3" s="76" t="s">
        <v>241</v>
      </c>
    </row>
    <row r="4" spans="2:78">
      <c r="B4" s="56" t="s">
        <v>174</v>
      </c>
      <c r="C4" s="76">
        <v>9455</v>
      </c>
    </row>
    <row r="6" spans="2:78" ht="26.25" customHeight="1">
      <c r="B6" s="185" t="s">
        <v>203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7"/>
    </row>
    <row r="7" spans="2:78" ht="26.25" customHeight="1">
      <c r="B7" s="185" t="s">
        <v>94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7"/>
    </row>
    <row r="8" spans="2:78" s="3" customFormat="1" ht="47.25">
      <c r="B8" s="22" t="s">
        <v>110</v>
      </c>
      <c r="C8" s="30" t="s">
        <v>39</v>
      </c>
      <c r="D8" s="30" t="s">
        <v>43</v>
      </c>
      <c r="E8" s="30" t="s">
        <v>15</v>
      </c>
      <c r="F8" s="30" t="s">
        <v>56</v>
      </c>
      <c r="G8" s="30" t="s">
        <v>96</v>
      </c>
      <c r="H8" s="30" t="s">
        <v>18</v>
      </c>
      <c r="I8" s="30" t="s">
        <v>95</v>
      </c>
      <c r="J8" s="30" t="s">
        <v>17</v>
      </c>
      <c r="K8" s="30" t="s">
        <v>19</v>
      </c>
      <c r="L8" s="30" t="s">
        <v>225</v>
      </c>
      <c r="M8" s="30" t="s">
        <v>224</v>
      </c>
      <c r="N8" s="30" t="s">
        <v>104</v>
      </c>
      <c r="O8" s="30" t="s">
        <v>51</v>
      </c>
      <c r="P8" s="30" t="s">
        <v>175</v>
      </c>
      <c r="Q8" s="31" t="s">
        <v>177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234</v>
      </c>
      <c r="M9" s="16"/>
      <c r="N9" s="16" t="s">
        <v>228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107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7" t="s">
        <v>238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7" t="s">
        <v>106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7" t="s">
        <v>223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7" t="s">
        <v>233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14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14"/>
  <sheetViews>
    <sheetView rightToLeft="1" workbookViewId="0">
      <selection activeCell="D22" sqref="D22"/>
    </sheetView>
  </sheetViews>
  <sheetFormatPr defaultColWidth="9.140625" defaultRowHeight="18"/>
  <cols>
    <col min="1" max="1" width="6.28515625" style="1" customWidth="1"/>
    <col min="2" max="2" width="40.140625" style="2" bestFit="1" customWidth="1"/>
    <col min="3" max="3" width="46.28515625" style="2" bestFit="1" customWidth="1"/>
    <col min="4" max="4" width="10.140625" style="2" bestFit="1" customWidth="1"/>
    <col min="5" max="5" width="11.28515625" style="2" bestFit="1" customWidth="1"/>
    <col min="6" max="6" width="4.5703125" style="1" bestFit="1" customWidth="1"/>
    <col min="7" max="7" width="11.28515625" style="1" bestFit="1" customWidth="1"/>
    <col min="8" max="8" width="18.140625" style="1" bestFit="1" customWidth="1"/>
    <col min="9" max="9" width="5.140625" style="1" bestFit="1" customWidth="1"/>
    <col min="10" max="10" width="9" style="1" bestFit="1" customWidth="1"/>
    <col min="11" max="11" width="6.85546875" style="1" bestFit="1" customWidth="1"/>
    <col min="12" max="12" width="7.5703125" style="1" customWidth="1"/>
    <col min="13" max="13" width="9" style="1" bestFit="1" customWidth="1"/>
    <col min="14" max="14" width="7.285156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6" t="s">
        <v>172</v>
      </c>
      <c r="C1" s="76" t="s" vm="1">
        <v>239</v>
      </c>
    </row>
    <row r="2" spans="2:61">
      <c r="B2" s="56" t="s">
        <v>171</v>
      </c>
      <c r="C2" s="76" t="s">
        <v>240</v>
      </c>
    </row>
    <row r="3" spans="2:61">
      <c r="B3" s="56" t="s">
        <v>173</v>
      </c>
      <c r="C3" s="76" t="s">
        <v>241</v>
      </c>
    </row>
    <row r="4" spans="2:61">
      <c r="B4" s="56" t="s">
        <v>174</v>
      </c>
      <c r="C4" s="76">
        <v>9455</v>
      </c>
    </row>
    <row r="6" spans="2:61" ht="26.25" customHeight="1">
      <c r="B6" s="185" t="s">
        <v>204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7"/>
    </row>
    <row r="7" spans="2:61" s="3" customFormat="1" ht="63">
      <c r="B7" s="22" t="s">
        <v>110</v>
      </c>
      <c r="C7" s="30" t="s">
        <v>216</v>
      </c>
      <c r="D7" s="30" t="s">
        <v>39</v>
      </c>
      <c r="E7" s="30" t="s">
        <v>111</v>
      </c>
      <c r="F7" s="30" t="s">
        <v>15</v>
      </c>
      <c r="G7" s="30" t="s">
        <v>96</v>
      </c>
      <c r="H7" s="30" t="s">
        <v>56</v>
      </c>
      <c r="I7" s="30" t="s">
        <v>18</v>
      </c>
      <c r="J7" s="30" t="s">
        <v>95</v>
      </c>
      <c r="K7" s="13" t="s">
        <v>32</v>
      </c>
      <c r="L7" s="70" t="s">
        <v>19</v>
      </c>
      <c r="M7" s="30" t="s">
        <v>225</v>
      </c>
      <c r="N7" s="30" t="s">
        <v>224</v>
      </c>
      <c r="O7" s="30" t="s">
        <v>104</v>
      </c>
      <c r="P7" s="30" t="s">
        <v>175</v>
      </c>
      <c r="Q7" s="31" t="s">
        <v>177</v>
      </c>
      <c r="R7" s="1"/>
      <c r="S7" s="1"/>
      <c r="T7" s="1"/>
      <c r="U7" s="1"/>
      <c r="V7" s="1"/>
      <c r="W7" s="1"/>
      <c r="BH7" s="3" t="s">
        <v>595</v>
      </c>
      <c r="BI7" s="3" t="s">
        <v>157</v>
      </c>
    </row>
    <row r="8" spans="2:61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234</v>
      </c>
      <c r="N8" s="16"/>
      <c r="O8" s="16" t="s">
        <v>228</v>
      </c>
      <c r="P8" s="32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154</v>
      </c>
      <c r="BI8" s="3" t="s">
        <v>156</v>
      </c>
    </row>
    <row r="9" spans="2:6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107</v>
      </c>
      <c r="R9" s="1"/>
      <c r="S9" s="1"/>
      <c r="T9" s="1"/>
      <c r="U9" s="1"/>
      <c r="V9" s="1"/>
      <c r="W9" s="1"/>
      <c r="BH9" s="4" t="s">
        <v>155</v>
      </c>
      <c r="BI9" s="4" t="s">
        <v>158</v>
      </c>
    </row>
    <row r="10" spans="2:61" s="4" customFormat="1" ht="18" customHeight="1">
      <c r="B10" s="114" t="s">
        <v>35</v>
      </c>
      <c r="C10" s="115"/>
      <c r="D10" s="115"/>
      <c r="E10" s="115"/>
      <c r="F10" s="115"/>
      <c r="G10" s="115"/>
      <c r="H10" s="115"/>
      <c r="I10" s="116">
        <v>7.5995465499072834</v>
      </c>
      <c r="J10" s="115"/>
      <c r="K10" s="115"/>
      <c r="L10" s="124">
        <v>2.8456834426591072E-2</v>
      </c>
      <c r="M10" s="116"/>
      <c r="N10" s="120"/>
      <c r="O10" s="116">
        <v>2.44834</v>
      </c>
      <c r="P10" s="117">
        <v>1</v>
      </c>
      <c r="Q10" s="117">
        <f>+O10/'סכום נכסי הקרן'!$C$42</f>
        <v>1.5374000141802943E-4</v>
      </c>
      <c r="R10" s="98"/>
      <c r="S10" s="98"/>
      <c r="T10" s="98"/>
      <c r="U10" s="98"/>
      <c r="V10" s="98"/>
      <c r="W10" s="98"/>
      <c r="BH10" s="98" t="s">
        <v>26</v>
      </c>
      <c r="BI10" s="4" t="s">
        <v>159</v>
      </c>
    </row>
    <row r="11" spans="2:61" s="98" customFormat="1" ht="21.75" customHeight="1">
      <c r="B11" s="118" t="s">
        <v>34</v>
      </c>
      <c r="C11" s="115"/>
      <c r="D11" s="115"/>
      <c r="E11" s="115"/>
      <c r="F11" s="115"/>
      <c r="G11" s="115"/>
      <c r="H11" s="115"/>
      <c r="I11" s="116">
        <v>7.5995465499072834</v>
      </c>
      <c r="J11" s="115"/>
      <c r="K11" s="115"/>
      <c r="L11" s="124">
        <v>2.8456834426591072E-2</v>
      </c>
      <c r="M11" s="116"/>
      <c r="N11" s="120"/>
      <c r="O11" s="116">
        <v>2.44834</v>
      </c>
      <c r="P11" s="117">
        <v>1</v>
      </c>
      <c r="Q11" s="117">
        <f>+O11/'סכום נכסי הקרן'!$C$42</f>
        <v>1.5374000141802943E-4</v>
      </c>
      <c r="BI11" s="98" t="s">
        <v>165</v>
      </c>
    </row>
    <row r="12" spans="2:61">
      <c r="B12" s="100" t="s">
        <v>33</v>
      </c>
      <c r="C12" s="80"/>
      <c r="D12" s="80"/>
      <c r="E12" s="80"/>
      <c r="F12" s="80"/>
      <c r="G12" s="80"/>
      <c r="H12" s="80"/>
      <c r="I12" s="89">
        <v>7.5995465499072834</v>
      </c>
      <c r="J12" s="80"/>
      <c r="K12" s="80"/>
      <c r="L12" s="102">
        <v>2.8456834426591072E-2</v>
      </c>
      <c r="M12" s="89"/>
      <c r="N12" s="91"/>
      <c r="O12" s="89">
        <v>2.44834</v>
      </c>
      <c r="P12" s="90">
        <v>1</v>
      </c>
      <c r="Q12" s="90">
        <f>+O12/'סכום נכסי הקרן'!$C$42</f>
        <v>1.5374000141802943E-4</v>
      </c>
      <c r="BI12" s="1" t="s">
        <v>160</v>
      </c>
    </row>
    <row r="13" spans="2:61">
      <c r="B13" s="85" t="s">
        <v>606</v>
      </c>
      <c r="C13" s="95" t="s">
        <v>591</v>
      </c>
      <c r="D13" s="82" t="s">
        <v>592</v>
      </c>
      <c r="E13" s="82"/>
      <c r="F13" s="82" t="s">
        <v>594</v>
      </c>
      <c r="G13" s="108">
        <v>42935</v>
      </c>
      <c r="H13" s="82"/>
      <c r="I13" s="92">
        <v>9.9999999999999985E-3</v>
      </c>
      <c r="J13" s="95" t="s">
        <v>157</v>
      </c>
      <c r="K13" s="96">
        <v>2.1475000000000001E-2</v>
      </c>
      <c r="L13" s="96">
        <v>2.0299999999999999E-2</v>
      </c>
      <c r="M13" s="92">
        <v>476.93</v>
      </c>
      <c r="N13" s="94">
        <v>100.63</v>
      </c>
      <c r="O13" s="92">
        <v>0.47993000000000002</v>
      </c>
      <c r="P13" s="93">
        <v>0.19602261123863518</v>
      </c>
      <c r="Q13" s="93">
        <f>+O13/'סכום נכסי הקרן'!$C$42</f>
        <v>3.0136516529793602E-5</v>
      </c>
      <c r="BI13" s="1" t="s">
        <v>161</v>
      </c>
    </row>
    <row r="14" spans="2:61">
      <c r="B14" s="85" t="s">
        <v>606</v>
      </c>
      <c r="C14" s="95" t="s">
        <v>591</v>
      </c>
      <c r="D14" s="82" t="s">
        <v>593</v>
      </c>
      <c r="E14" s="82"/>
      <c r="F14" s="82" t="s">
        <v>594</v>
      </c>
      <c r="G14" s="108">
        <v>42935</v>
      </c>
      <c r="H14" s="82"/>
      <c r="I14" s="92">
        <v>9.4499999999999993</v>
      </c>
      <c r="J14" s="95" t="s">
        <v>157</v>
      </c>
      <c r="K14" s="96">
        <v>4.0800000000000003E-2</v>
      </c>
      <c r="L14" s="96">
        <v>3.8800000000000001E-2</v>
      </c>
      <c r="M14" s="92">
        <v>1929.63</v>
      </c>
      <c r="N14" s="94">
        <v>102.01</v>
      </c>
      <c r="O14" s="92">
        <v>1.96841</v>
      </c>
      <c r="P14" s="93">
        <v>0.80397738876136482</v>
      </c>
      <c r="Q14" s="93">
        <f>+O14/'סכום נכסי הקרן'!$C$42</f>
        <v>1.2360348488823583E-4</v>
      </c>
      <c r="BI14" s="1" t="s">
        <v>162</v>
      </c>
    </row>
    <row r="15" spans="2:61">
      <c r="B15" s="81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92"/>
      <c r="N15" s="94"/>
      <c r="O15" s="82"/>
      <c r="P15" s="93"/>
      <c r="Q15" s="82"/>
      <c r="BI15" s="1" t="s">
        <v>164</v>
      </c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BI16" s="1" t="s">
        <v>163</v>
      </c>
    </row>
    <row r="17" spans="2:6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BI17" s="1" t="s">
        <v>166</v>
      </c>
    </row>
    <row r="18" spans="2:61">
      <c r="B18" s="141" t="s">
        <v>238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BI18" s="1" t="s">
        <v>167</v>
      </c>
    </row>
    <row r="19" spans="2:61">
      <c r="B19" s="97" t="s">
        <v>106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BI19" s="1" t="s">
        <v>168</v>
      </c>
    </row>
    <row r="20" spans="2:61">
      <c r="B20" s="97" t="s">
        <v>223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BI20" s="1" t="s">
        <v>169</v>
      </c>
    </row>
    <row r="21" spans="2:61">
      <c r="B21" s="97" t="s">
        <v>233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BI21" s="1" t="s">
        <v>170</v>
      </c>
    </row>
    <row r="22" spans="2:61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BI22" s="1" t="s">
        <v>26</v>
      </c>
    </row>
    <row r="23" spans="2:61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61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61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61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61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61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61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61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61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61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</row>
    <row r="112" spans="2:17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</row>
    <row r="113" spans="2:17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</row>
    <row r="114" spans="2:17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</row>
  </sheetData>
  <sheetProtection sheet="1" objects="1" scenarios="1"/>
  <mergeCells count="1">
    <mergeCell ref="B6:Q6"/>
  </mergeCells>
  <phoneticPr fontId="4" type="noConversion"/>
  <conditionalFormatting sqref="B58:B114">
    <cfRule type="cellIs" dxfId="13" priority="11" operator="equal">
      <formula>2958465</formula>
    </cfRule>
    <cfRule type="cellIs" dxfId="12" priority="12" operator="equal">
      <formula>"NR3"</formula>
    </cfRule>
    <cfRule type="cellIs" dxfId="11" priority="13" operator="equal">
      <formula>"דירוג פנימי"</formula>
    </cfRule>
  </conditionalFormatting>
  <conditionalFormatting sqref="B58:B114">
    <cfRule type="cellIs" dxfId="10" priority="10" operator="equal">
      <formula>2958465</formula>
    </cfRule>
  </conditionalFormatting>
  <conditionalFormatting sqref="B11:B12 B22:B43 B15:B17">
    <cfRule type="cellIs" dxfId="9" priority="9" operator="equal">
      <formula>"NR3"</formula>
    </cfRule>
  </conditionalFormatting>
  <conditionalFormatting sqref="B13">
    <cfRule type="cellIs" dxfId="8" priority="6" operator="equal">
      <formula>2958465</formula>
    </cfRule>
    <cfRule type="cellIs" dxfId="7" priority="7" operator="equal">
      <formula>"NR3"</formula>
    </cfRule>
    <cfRule type="cellIs" dxfId="6" priority="8" operator="equal">
      <formula>"דירוג פנימי"</formula>
    </cfRule>
  </conditionalFormatting>
  <conditionalFormatting sqref="B13">
    <cfRule type="cellIs" dxfId="5" priority="5" operator="equal">
      <formula>2958465</formula>
    </cfRule>
  </conditionalFormatting>
  <conditionalFormatting sqref="B14">
    <cfRule type="cellIs" dxfId="4" priority="2" operator="equal">
      <formula>2958465</formula>
    </cfRule>
    <cfRule type="cellIs" dxfId="3" priority="3" operator="equal">
      <formula>"NR3"</formula>
    </cfRule>
    <cfRule type="cellIs" dxfId="2" priority="4" operator="equal">
      <formula>"דירוג פנימי"</formula>
    </cfRule>
  </conditionalFormatting>
  <conditionalFormatting sqref="B14">
    <cfRule type="cellIs" dxfId="1" priority="1" operator="equal">
      <formula>2958465</formula>
    </cfRule>
  </conditionalFormatting>
  <dataValidations count="1">
    <dataValidation allowBlank="1" showInputMessage="1" showErrorMessage="1" sqref="D1:Q9 C5:C9 A1:A1048576 B1:B9 B115:Q1048576 B18:B21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172</v>
      </c>
      <c r="C1" s="76" t="s" vm="1">
        <v>239</v>
      </c>
    </row>
    <row r="2" spans="2:64">
      <c r="B2" s="56" t="s">
        <v>171</v>
      </c>
      <c r="C2" s="76" t="s">
        <v>240</v>
      </c>
    </row>
    <row r="3" spans="2:64">
      <c r="B3" s="56" t="s">
        <v>173</v>
      </c>
      <c r="C3" s="76" t="s">
        <v>241</v>
      </c>
    </row>
    <row r="4" spans="2:64">
      <c r="B4" s="56" t="s">
        <v>174</v>
      </c>
      <c r="C4" s="76">
        <v>9455</v>
      </c>
    </row>
    <row r="6" spans="2:64" ht="26.25" customHeight="1">
      <c r="B6" s="185" t="s">
        <v>205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7"/>
    </row>
    <row r="7" spans="2:64" s="3" customFormat="1" ht="78.75">
      <c r="B7" s="59" t="s">
        <v>110</v>
      </c>
      <c r="C7" s="60" t="s">
        <v>39</v>
      </c>
      <c r="D7" s="60" t="s">
        <v>111</v>
      </c>
      <c r="E7" s="60" t="s">
        <v>15</v>
      </c>
      <c r="F7" s="60" t="s">
        <v>56</v>
      </c>
      <c r="G7" s="60" t="s">
        <v>18</v>
      </c>
      <c r="H7" s="60" t="s">
        <v>95</v>
      </c>
      <c r="I7" s="60" t="s">
        <v>45</v>
      </c>
      <c r="J7" s="60" t="s">
        <v>19</v>
      </c>
      <c r="K7" s="60" t="s">
        <v>225</v>
      </c>
      <c r="L7" s="60" t="s">
        <v>224</v>
      </c>
      <c r="M7" s="60" t="s">
        <v>104</v>
      </c>
      <c r="N7" s="60" t="s">
        <v>175</v>
      </c>
      <c r="O7" s="62" t="s">
        <v>177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234</v>
      </c>
      <c r="L8" s="32"/>
      <c r="M8" s="32" t="s">
        <v>228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238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</row>
    <row r="12" spans="2:64">
      <c r="B12" s="97" t="s">
        <v>106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</row>
    <row r="13" spans="2:64">
      <c r="B13" s="97" t="s">
        <v>223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</row>
    <row r="14" spans="2:64">
      <c r="B14" s="97" t="s">
        <v>233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64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64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172</v>
      </c>
      <c r="C1" s="76" t="s" vm="1">
        <v>239</v>
      </c>
    </row>
    <row r="2" spans="2:56">
      <c r="B2" s="56" t="s">
        <v>171</v>
      </c>
      <c r="C2" s="76" t="s">
        <v>240</v>
      </c>
    </row>
    <row r="3" spans="2:56">
      <c r="B3" s="56" t="s">
        <v>173</v>
      </c>
      <c r="C3" s="76" t="s">
        <v>241</v>
      </c>
    </row>
    <row r="4" spans="2:56">
      <c r="B4" s="56" t="s">
        <v>174</v>
      </c>
      <c r="C4" s="76">
        <v>9455</v>
      </c>
    </row>
    <row r="6" spans="2:56" ht="26.25" customHeight="1">
      <c r="B6" s="185" t="s">
        <v>206</v>
      </c>
      <c r="C6" s="186"/>
      <c r="D6" s="186"/>
      <c r="E6" s="186"/>
      <c r="F6" s="186"/>
      <c r="G6" s="186"/>
      <c r="H6" s="186"/>
      <c r="I6" s="186"/>
      <c r="J6" s="187"/>
    </row>
    <row r="7" spans="2:56" s="3" customFormat="1" ht="78.75">
      <c r="B7" s="59" t="s">
        <v>110</v>
      </c>
      <c r="C7" s="61" t="s">
        <v>47</v>
      </c>
      <c r="D7" s="61" t="s">
        <v>79</v>
      </c>
      <c r="E7" s="61" t="s">
        <v>48</v>
      </c>
      <c r="F7" s="61" t="s">
        <v>95</v>
      </c>
      <c r="G7" s="61" t="s">
        <v>217</v>
      </c>
      <c r="H7" s="61" t="s">
        <v>175</v>
      </c>
      <c r="I7" s="63" t="s">
        <v>176</v>
      </c>
      <c r="J7" s="63" t="s">
        <v>237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229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2"/>
      <c r="C11" s="99"/>
      <c r="D11" s="99"/>
      <c r="E11" s="99"/>
      <c r="F11" s="99"/>
      <c r="G11" s="99"/>
      <c r="H11" s="99"/>
      <c r="I11" s="99"/>
      <c r="J11" s="99"/>
    </row>
    <row r="12" spans="2:56">
      <c r="B12" s="112"/>
      <c r="C12" s="99"/>
      <c r="D12" s="99"/>
      <c r="E12" s="99"/>
      <c r="F12" s="99"/>
      <c r="G12" s="99"/>
      <c r="H12" s="99"/>
      <c r="I12" s="99"/>
      <c r="J12" s="99"/>
    </row>
    <row r="13" spans="2:56">
      <c r="B13" s="99"/>
      <c r="C13" s="99"/>
      <c r="D13" s="99"/>
      <c r="E13" s="99"/>
      <c r="F13" s="99"/>
      <c r="G13" s="99"/>
      <c r="H13" s="99"/>
      <c r="I13" s="99"/>
      <c r="J13" s="99"/>
    </row>
    <row r="14" spans="2:56">
      <c r="B14" s="99"/>
      <c r="C14" s="99"/>
      <c r="D14" s="99"/>
      <c r="E14" s="99"/>
      <c r="F14" s="99"/>
      <c r="G14" s="99"/>
      <c r="H14" s="99"/>
      <c r="I14" s="99"/>
      <c r="J14" s="99"/>
    </row>
    <row r="15" spans="2:56">
      <c r="B15" s="99"/>
      <c r="C15" s="99"/>
      <c r="D15" s="99"/>
      <c r="E15" s="99"/>
      <c r="F15" s="99"/>
      <c r="G15" s="99"/>
      <c r="H15" s="99"/>
      <c r="I15" s="99"/>
      <c r="J15" s="99"/>
    </row>
    <row r="16" spans="2:56">
      <c r="B16" s="99"/>
      <c r="C16" s="99"/>
      <c r="D16" s="99"/>
      <c r="E16" s="99"/>
      <c r="F16" s="99"/>
      <c r="G16" s="99"/>
      <c r="H16" s="99"/>
      <c r="I16" s="99"/>
      <c r="J16" s="99"/>
    </row>
    <row r="17" spans="2:10">
      <c r="B17" s="99"/>
      <c r="C17" s="99"/>
      <c r="D17" s="99"/>
      <c r="E17" s="99"/>
      <c r="F17" s="99"/>
      <c r="G17" s="99"/>
      <c r="H17" s="99"/>
      <c r="I17" s="99"/>
      <c r="J17" s="99"/>
    </row>
    <row r="18" spans="2:10">
      <c r="B18" s="99"/>
      <c r="C18" s="99"/>
      <c r="D18" s="99"/>
      <c r="E18" s="99"/>
      <c r="F18" s="99"/>
      <c r="G18" s="99"/>
      <c r="H18" s="99"/>
      <c r="I18" s="99"/>
      <c r="J18" s="99"/>
    </row>
    <row r="19" spans="2:10">
      <c r="B19" s="99"/>
      <c r="C19" s="99"/>
      <c r="D19" s="99"/>
      <c r="E19" s="99"/>
      <c r="F19" s="99"/>
      <c r="G19" s="99"/>
      <c r="H19" s="99"/>
      <c r="I19" s="99"/>
      <c r="J19" s="99"/>
    </row>
    <row r="20" spans="2:10">
      <c r="B20" s="99"/>
      <c r="C20" s="99"/>
      <c r="D20" s="99"/>
      <c r="E20" s="99"/>
      <c r="F20" s="99"/>
      <c r="G20" s="99"/>
      <c r="H20" s="99"/>
      <c r="I20" s="99"/>
      <c r="J20" s="99"/>
    </row>
    <row r="21" spans="2:10">
      <c r="B21" s="99"/>
      <c r="C21" s="99"/>
      <c r="D21" s="99"/>
      <c r="E21" s="99"/>
      <c r="F21" s="99"/>
      <c r="G21" s="99"/>
      <c r="H21" s="99"/>
      <c r="I21" s="99"/>
      <c r="J21" s="99"/>
    </row>
    <row r="22" spans="2:10">
      <c r="B22" s="99"/>
      <c r="C22" s="99"/>
      <c r="D22" s="99"/>
      <c r="E22" s="99"/>
      <c r="F22" s="99"/>
      <c r="G22" s="99"/>
      <c r="H22" s="99"/>
      <c r="I22" s="99"/>
      <c r="J22" s="99"/>
    </row>
    <row r="23" spans="2:10">
      <c r="B23" s="99"/>
      <c r="C23" s="99"/>
      <c r="D23" s="99"/>
      <c r="E23" s="99"/>
      <c r="F23" s="99"/>
      <c r="G23" s="99"/>
      <c r="H23" s="99"/>
      <c r="I23" s="99"/>
      <c r="J23" s="99"/>
    </row>
    <row r="24" spans="2:10">
      <c r="B24" s="99"/>
      <c r="C24" s="99"/>
      <c r="D24" s="99"/>
      <c r="E24" s="99"/>
      <c r="F24" s="99"/>
      <c r="G24" s="99"/>
      <c r="H24" s="99"/>
      <c r="I24" s="99"/>
      <c r="J24" s="99"/>
    </row>
    <row r="25" spans="2:10">
      <c r="B25" s="99"/>
      <c r="C25" s="99"/>
      <c r="D25" s="99"/>
      <c r="E25" s="99"/>
      <c r="F25" s="99"/>
      <c r="G25" s="99"/>
      <c r="H25" s="99"/>
      <c r="I25" s="99"/>
      <c r="J25" s="99"/>
    </row>
    <row r="26" spans="2:10">
      <c r="B26" s="99"/>
      <c r="C26" s="99"/>
      <c r="D26" s="99"/>
      <c r="E26" s="99"/>
      <c r="F26" s="99"/>
      <c r="G26" s="99"/>
      <c r="H26" s="99"/>
      <c r="I26" s="99"/>
      <c r="J26" s="99"/>
    </row>
    <row r="27" spans="2:10">
      <c r="B27" s="99"/>
      <c r="C27" s="99"/>
      <c r="D27" s="99"/>
      <c r="E27" s="99"/>
      <c r="F27" s="99"/>
      <c r="G27" s="99"/>
      <c r="H27" s="99"/>
      <c r="I27" s="99"/>
      <c r="J27" s="99"/>
    </row>
    <row r="28" spans="2:10">
      <c r="B28" s="99"/>
      <c r="C28" s="99"/>
      <c r="D28" s="99"/>
      <c r="E28" s="99"/>
      <c r="F28" s="99"/>
      <c r="G28" s="99"/>
      <c r="H28" s="99"/>
      <c r="I28" s="99"/>
      <c r="J28" s="99"/>
    </row>
    <row r="29" spans="2:10">
      <c r="B29" s="99"/>
      <c r="C29" s="99"/>
      <c r="D29" s="99"/>
      <c r="E29" s="99"/>
      <c r="F29" s="99"/>
      <c r="G29" s="99"/>
      <c r="H29" s="99"/>
      <c r="I29" s="99"/>
      <c r="J29" s="99"/>
    </row>
    <row r="30" spans="2:10">
      <c r="B30" s="99"/>
      <c r="C30" s="99"/>
      <c r="D30" s="99"/>
      <c r="E30" s="99"/>
      <c r="F30" s="99"/>
      <c r="G30" s="99"/>
      <c r="H30" s="99"/>
      <c r="I30" s="99"/>
      <c r="J30" s="99"/>
    </row>
    <row r="31" spans="2:10">
      <c r="B31" s="99"/>
      <c r="C31" s="99"/>
      <c r="D31" s="99"/>
      <c r="E31" s="99"/>
      <c r="F31" s="99"/>
      <c r="G31" s="99"/>
      <c r="H31" s="99"/>
      <c r="I31" s="99"/>
      <c r="J31" s="99"/>
    </row>
    <row r="32" spans="2:10">
      <c r="B32" s="99"/>
      <c r="C32" s="99"/>
      <c r="D32" s="99"/>
      <c r="E32" s="99"/>
      <c r="F32" s="99"/>
      <c r="G32" s="99"/>
      <c r="H32" s="99"/>
      <c r="I32" s="99"/>
      <c r="J32" s="99"/>
    </row>
    <row r="33" spans="2:10">
      <c r="B33" s="99"/>
      <c r="C33" s="99"/>
      <c r="D33" s="99"/>
      <c r="E33" s="99"/>
      <c r="F33" s="99"/>
      <c r="G33" s="99"/>
      <c r="H33" s="99"/>
      <c r="I33" s="99"/>
      <c r="J33" s="99"/>
    </row>
    <row r="34" spans="2:10">
      <c r="B34" s="99"/>
      <c r="C34" s="99"/>
      <c r="D34" s="99"/>
      <c r="E34" s="99"/>
      <c r="F34" s="99"/>
      <c r="G34" s="99"/>
      <c r="H34" s="99"/>
      <c r="I34" s="99"/>
      <c r="J34" s="99"/>
    </row>
    <row r="35" spans="2:10">
      <c r="B35" s="99"/>
      <c r="C35" s="99"/>
      <c r="D35" s="99"/>
      <c r="E35" s="99"/>
      <c r="F35" s="99"/>
      <c r="G35" s="99"/>
      <c r="H35" s="99"/>
      <c r="I35" s="99"/>
      <c r="J35" s="99"/>
    </row>
    <row r="36" spans="2:10">
      <c r="B36" s="99"/>
      <c r="C36" s="99"/>
      <c r="D36" s="99"/>
      <c r="E36" s="99"/>
      <c r="F36" s="99"/>
      <c r="G36" s="99"/>
      <c r="H36" s="99"/>
      <c r="I36" s="99"/>
      <c r="J36" s="99"/>
    </row>
    <row r="37" spans="2:10">
      <c r="B37" s="99"/>
      <c r="C37" s="99"/>
      <c r="D37" s="99"/>
      <c r="E37" s="99"/>
      <c r="F37" s="99"/>
      <c r="G37" s="99"/>
      <c r="H37" s="99"/>
      <c r="I37" s="99"/>
      <c r="J37" s="99"/>
    </row>
    <row r="38" spans="2:10">
      <c r="B38" s="99"/>
      <c r="C38" s="99"/>
      <c r="D38" s="99"/>
      <c r="E38" s="99"/>
      <c r="F38" s="99"/>
      <c r="G38" s="99"/>
      <c r="H38" s="99"/>
      <c r="I38" s="99"/>
      <c r="J38" s="99"/>
    </row>
    <row r="39" spans="2:10">
      <c r="B39" s="99"/>
      <c r="C39" s="99"/>
      <c r="D39" s="99"/>
      <c r="E39" s="99"/>
      <c r="F39" s="99"/>
      <c r="G39" s="99"/>
      <c r="H39" s="99"/>
      <c r="I39" s="99"/>
      <c r="J39" s="99"/>
    </row>
    <row r="40" spans="2:10">
      <c r="B40" s="99"/>
      <c r="C40" s="99"/>
      <c r="D40" s="99"/>
      <c r="E40" s="99"/>
      <c r="F40" s="99"/>
      <c r="G40" s="99"/>
      <c r="H40" s="99"/>
      <c r="I40" s="99"/>
      <c r="J40" s="99"/>
    </row>
    <row r="41" spans="2:10">
      <c r="B41" s="99"/>
      <c r="C41" s="99"/>
      <c r="D41" s="99"/>
      <c r="E41" s="99"/>
      <c r="F41" s="99"/>
      <c r="G41" s="99"/>
      <c r="H41" s="99"/>
      <c r="I41" s="99"/>
      <c r="J41" s="99"/>
    </row>
    <row r="42" spans="2:10">
      <c r="B42" s="99"/>
      <c r="C42" s="99"/>
      <c r="D42" s="99"/>
      <c r="E42" s="99"/>
      <c r="F42" s="99"/>
      <c r="G42" s="99"/>
      <c r="H42" s="99"/>
      <c r="I42" s="99"/>
      <c r="J42" s="99"/>
    </row>
    <row r="43" spans="2:10">
      <c r="B43" s="99"/>
      <c r="C43" s="99"/>
      <c r="D43" s="99"/>
      <c r="E43" s="99"/>
      <c r="F43" s="99"/>
      <c r="G43" s="99"/>
      <c r="H43" s="99"/>
      <c r="I43" s="99"/>
      <c r="J43" s="99"/>
    </row>
    <row r="44" spans="2:10">
      <c r="B44" s="99"/>
      <c r="C44" s="99"/>
      <c r="D44" s="99"/>
      <c r="E44" s="99"/>
      <c r="F44" s="99"/>
      <c r="G44" s="99"/>
      <c r="H44" s="99"/>
      <c r="I44" s="99"/>
      <c r="J44" s="99"/>
    </row>
    <row r="45" spans="2:10">
      <c r="B45" s="99"/>
      <c r="C45" s="99"/>
      <c r="D45" s="99"/>
      <c r="E45" s="99"/>
      <c r="F45" s="99"/>
      <c r="G45" s="99"/>
      <c r="H45" s="99"/>
      <c r="I45" s="99"/>
      <c r="J45" s="99"/>
    </row>
    <row r="46" spans="2:10">
      <c r="B46" s="99"/>
      <c r="C46" s="99"/>
      <c r="D46" s="99"/>
      <c r="E46" s="99"/>
      <c r="F46" s="99"/>
      <c r="G46" s="99"/>
      <c r="H46" s="99"/>
      <c r="I46" s="99"/>
      <c r="J46" s="99"/>
    </row>
    <row r="47" spans="2:10">
      <c r="B47" s="99"/>
      <c r="C47" s="99"/>
      <c r="D47" s="99"/>
      <c r="E47" s="99"/>
      <c r="F47" s="99"/>
      <c r="G47" s="99"/>
      <c r="H47" s="99"/>
      <c r="I47" s="99"/>
      <c r="J47" s="99"/>
    </row>
    <row r="48" spans="2:10">
      <c r="B48" s="99"/>
      <c r="C48" s="99"/>
      <c r="D48" s="99"/>
      <c r="E48" s="99"/>
      <c r="F48" s="99"/>
      <c r="G48" s="99"/>
      <c r="H48" s="99"/>
      <c r="I48" s="99"/>
      <c r="J48" s="99"/>
    </row>
    <row r="49" spans="2:10">
      <c r="B49" s="99"/>
      <c r="C49" s="99"/>
      <c r="D49" s="99"/>
      <c r="E49" s="99"/>
      <c r="F49" s="99"/>
      <c r="G49" s="99"/>
      <c r="H49" s="99"/>
      <c r="I49" s="99"/>
      <c r="J49" s="99"/>
    </row>
    <row r="50" spans="2:10">
      <c r="B50" s="99"/>
      <c r="C50" s="99"/>
      <c r="D50" s="99"/>
      <c r="E50" s="99"/>
      <c r="F50" s="99"/>
      <c r="G50" s="99"/>
      <c r="H50" s="99"/>
      <c r="I50" s="99"/>
      <c r="J50" s="99"/>
    </row>
    <row r="51" spans="2:10">
      <c r="B51" s="99"/>
      <c r="C51" s="99"/>
      <c r="D51" s="99"/>
      <c r="E51" s="99"/>
      <c r="F51" s="99"/>
      <c r="G51" s="99"/>
      <c r="H51" s="99"/>
      <c r="I51" s="99"/>
      <c r="J51" s="99"/>
    </row>
    <row r="52" spans="2:10">
      <c r="B52" s="99"/>
      <c r="C52" s="99"/>
      <c r="D52" s="99"/>
      <c r="E52" s="99"/>
      <c r="F52" s="99"/>
      <c r="G52" s="99"/>
      <c r="H52" s="99"/>
      <c r="I52" s="99"/>
      <c r="J52" s="99"/>
    </row>
    <row r="53" spans="2:10">
      <c r="B53" s="99"/>
      <c r="C53" s="99"/>
      <c r="D53" s="99"/>
      <c r="E53" s="99"/>
      <c r="F53" s="99"/>
      <c r="G53" s="99"/>
      <c r="H53" s="99"/>
      <c r="I53" s="99"/>
      <c r="J53" s="99"/>
    </row>
    <row r="54" spans="2:10">
      <c r="B54" s="99"/>
      <c r="C54" s="99"/>
      <c r="D54" s="99"/>
      <c r="E54" s="99"/>
      <c r="F54" s="99"/>
      <c r="G54" s="99"/>
      <c r="H54" s="99"/>
      <c r="I54" s="99"/>
      <c r="J54" s="99"/>
    </row>
    <row r="55" spans="2:10">
      <c r="B55" s="99"/>
      <c r="C55" s="99"/>
      <c r="D55" s="99"/>
      <c r="E55" s="99"/>
      <c r="F55" s="99"/>
      <c r="G55" s="99"/>
      <c r="H55" s="99"/>
      <c r="I55" s="99"/>
      <c r="J55" s="99"/>
    </row>
    <row r="56" spans="2:10">
      <c r="B56" s="99"/>
      <c r="C56" s="99"/>
      <c r="D56" s="99"/>
      <c r="E56" s="99"/>
      <c r="F56" s="99"/>
      <c r="G56" s="99"/>
      <c r="H56" s="99"/>
      <c r="I56" s="99"/>
      <c r="J56" s="99"/>
    </row>
    <row r="57" spans="2:10">
      <c r="B57" s="99"/>
      <c r="C57" s="99"/>
      <c r="D57" s="99"/>
      <c r="E57" s="99"/>
      <c r="F57" s="99"/>
      <c r="G57" s="99"/>
      <c r="H57" s="99"/>
      <c r="I57" s="99"/>
      <c r="J57" s="99"/>
    </row>
    <row r="58" spans="2:10">
      <c r="B58" s="99"/>
      <c r="C58" s="99"/>
      <c r="D58" s="99"/>
      <c r="E58" s="99"/>
      <c r="F58" s="99"/>
      <c r="G58" s="99"/>
      <c r="H58" s="99"/>
      <c r="I58" s="99"/>
      <c r="J58" s="99"/>
    </row>
    <row r="59" spans="2:10">
      <c r="B59" s="99"/>
      <c r="C59" s="99"/>
      <c r="D59" s="99"/>
      <c r="E59" s="99"/>
      <c r="F59" s="99"/>
      <c r="G59" s="99"/>
      <c r="H59" s="99"/>
      <c r="I59" s="99"/>
      <c r="J59" s="99"/>
    </row>
    <row r="60" spans="2:10">
      <c r="B60" s="99"/>
      <c r="C60" s="99"/>
      <c r="D60" s="99"/>
      <c r="E60" s="99"/>
      <c r="F60" s="99"/>
      <c r="G60" s="99"/>
      <c r="H60" s="99"/>
      <c r="I60" s="99"/>
      <c r="J60" s="99"/>
    </row>
    <row r="61" spans="2:10">
      <c r="B61" s="99"/>
      <c r="C61" s="99"/>
      <c r="D61" s="99"/>
      <c r="E61" s="99"/>
      <c r="F61" s="99"/>
      <c r="G61" s="99"/>
      <c r="H61" s="99"/>
      <c r="I61" s="99"/>
      <c r="J61" s="99"/>
    </row>
    <row r="62" spans="2:10">
      <c r="B62" s="99"/>
      <c r="C62" s="99"/>
      <c r="D62" s="99"/>
      <c r="E62" s="99"/>
      <c r="F62" s="99"/>
      <c r="G62" s="99"/>
      <c r="H62" s="99"/>
      <c r="I62" s="99"/>
      <c r="J62" s="99"/>
    </row>
    <row r="63" spans="2:10">
      <c r="B63" s="99"/>
      <c r="C63" s="99"/>
      <c r="D63" s="99"/>
      <c r="E63" s="99"/>
      <c r="F63" s="99"/>
      <c r="G63" s="99"/>
      <c r="H63" s="99"/>
      <c r="I63" s="99"/>
      <c r="J63" s="99"/>
    </row>
    <row r="64" spans="2:10">
      <c r="B64" s="99"/>
      <c r="C64" s="99"/>
      <c r="D64" s="99"/>
      <c r="E64" s="99"/>
      <c r="F64" s="99"/>
      <c r="G64" s="99"/>
      <c r="H64" s="99"/>
      <c r="I64" s="99"/>
      <c r="J64" s="99"/>
    </row>
    <row r="65" spans="2:10">
      <c r="B65" s="99"/>
      <c r="C65" s="99"/>
      <c r="D65" s="99"/>
      <c r="E65" s="99"/>
      <c r="F65" s="99"/>
      <c r="G65" s="99"/>
      <c r="H65" s="99"/>
      <c r="I65" s="99"/>
      <c r="J65" s="99"/>
    </row>
    <row r="66" spans="2:10">
      <c r="B66" s="99"/>
      <c r="C66" s="99"/>
      <c r="D66" s="99"/>
      <c r="E66" s="99"/>
      <c r="F66" s="99"/>
      <c r="G66" s="99"/>
      <c r="H66" s="99"/>
      <c r="I66" s="99"/>
      <c r="J66" s="99"/>
    </row>
    <row r="67" spans="2:10">
      <c r="B67" s="99"/>
      <c r="C67" s="99"/>
      <c r="D67" s="99"/>
      <c r="E67" s="99"/>
      <c r="F67" s="99"/>
      <c r="G67" s="99"/>
      <c r="H67" s="99"/>
      <c r="I67" s="99"/>
      <c r="J67" s="99"/>
    </row>
    <row r="68" spans="2:10">
      <c r="B68" s="99"/>
      <c r="C68" s="99"/>
      <c r="D68" s="99"/>
      <c r="E68" s="99"/>
      <c r="F68" s="99"/>
      <c r="G68" s="99"/>
      <c r="H68" s="99"/>
      <c r="I68" s="99"/>
      <c r="J68" s="99"/>
    </row>
    <row r="69" spans="2:10">
      <c r="B69" s="99"/>
      <c r="C69" s="99"/>
      <c r="D69" s="99"/>
      <c r="E69" s="99"/>
      <c r="F69" s="99"/>
      <c r="G69" s="99"/>
      <c r="H69" s="99"/>
      <c r="I69" s="99"/>
      <c r="J69" s="99"/>
    </row>
    <row r="70" spans="2:10">
      <c r="B70" s="99"/>
      <c r="C70" s="99"/>
      <c r="D70" s="99"/>
      <c r="E70" s="99"/>
      <c r="F70" s="99"/>
      <c r="G70" s="99"/>
      <c r="H70" s="99"/>
      <c r="I70" s="99"/>
      <c r="J70" s="99"/>
    </row>
    <row r="71" spans="2:10">
      <c r="B71" s="99"/>
      <c r="C71" s="99"/>
      <c r="D71" s="99"/>
      <c r="E71" s="99"/>
      <c r="F71" s="99"/>
      <c r="G71" s="99"/>
      <c r="H71" s="99"/>
      <c r="I71" s="99"/>
      <c r="J71" s="99"/>
    </row>
    <row r="72" spans="2:10">
      <c r="B72" s="99"/>
      <c r="C72" s="99"/>
      <c r="D72" s="99"/>
      <c r="E72" s="99"/>
      <c r="F72" s="99"/>
      <c r="G72" s="99"/>
      <c r="H72" s="99"/>
      <c r="I72" s="99"/>
      <c r="J72" s="99"/>
    </row>
    <row r="73" spans="2:10">
      <c r="B73" s="99"/>
      <c r="C73" s="99"/>
      <c r="D73" s="99"/>
      <c r="E73" s="99"/>
      <c r="F73" s="99"/>
      <c r="G73" s="99"/>
      <c r="H73" s="99"/>
      <c r="I73" s="99"/>
      <c r="J73" s="99"/>
    </row>
    <row r="74" spans="2:10">
      <c r="B74" s="99"/>
      <c r="C74" s="99"/>
      <c r="D74" s="99"/>
      <c r="E74" s="99"/>
      <c r="F74" s="99"/>
      <c r="G74" s="99"/>
      <c r="H74" s="99"/>
      <c r="I74" s="99"/>
      <c r="J74" s="99"/>
    </row>
    <row r="75" spans="2:10">
      <c r="B75" s="99"/>
      <c r="C75" s="99"/>
      <c r="D75" s="99"/>
      <c r="E75" s="99"/>
      <c r="F75" s="99"/>
      <c r="G75" s="99"/>
      <c r="H75" s="99"/>
      <c r="I75" s="99"/>
      <c r="J75" s="99"/>
    </row>
    <row r="76" spans="2:10">
      <c r="B76" s="99"/>
      <c r="C76" s="99"/>
      <c r="D76" s="99"/>
      <c r="E76" s="99"/>
      <c r="F76" s="99"/>
      <c r="G76" s="99"/>
      <c r="H76" s="99"/>
      <c r="I76" s="99"/>
      <c r="J76" s="99"/>
    </row>
    <row r="77" spans="2:10">
      <c r="B77" s="99"/>
      <c r="C77" s="99"/>
      <c r="D77" s="99"/>
      <c r="E77" s="99"/>
      <c r="F77" s="99"/>
      <c r="G77" s="99"/>
      <c r="H77" s="99"/>
      <c r="I77" s="99"/>
      <c r="J77" s="99"/>
    </row>
    <row r="78" spans="2:10">
      <c r="B78" s="99"/>
      <c r="C78" s="99"/>
      <c r="D78" s="99"/>
      <c r="E78" s="99"/>
      <c r="F78" s="99"/>
      <c r="G78" s="99"/>
      <c r="H78" s="99"/>
      <c r="I78" s="99"/>
      <c r="J78" s="99"/>
    </row>
    <row r="79" spans="2:10">
      <c r="B79" s="99"/>
      <c r="C79" s="99"/>
      <c r="D79" s="99"/>
      <c r="E79" s="99"/>
      <c r="F79" s="99"/>
      <c r="G79" s="99"/>
      <c r="H79" s="99"/>
      <c r="I79" s="99"/>
      <c r="J79" s="99"/>
    </row>
    <row r="80" spans="2:10">
      <c r="B80" s="99"/>
      <c r="C80" s="99"/>
      <c r="D80" s="99"/>
      <c r="E80" s="99"/>
      <c r="F80" s="99"/>
      <c r="G80" s="99"/>
      <c r="H80" s="99"/>
      <c r="I80" s="99"/>
      <c r="J80" s="99"/>
    </row>
    <row r="81" spans="2:10">
      <c r="B81" s="99"/>
      <c r="C81" s="99"/>
      <c r="D81" s="99"/>
      <c r="E81" s="99"/>
      <c r="F81" s="99"/>
      <c r="G81" s="99"/>
      <c r="H81" s="99"/>
      <c r="I81" s="99"/>
      <c r="J81" s="99"/>
    </row>
    <row r="82" spans="2:10">
      <c r="B82" s="99"/>
      <c r="C82" s="99"/>
      <c r="D82" s="99"/>
      <c r="E82" s="99"/>
      <c r="F82" s="99"/>
      <c r="G82" s="99"/>
      <c r="H82" s="99"/>
      <c r="I82" s="99"/>
      <c r="J82" s="99"/>
    </row>
    <row r="83" spans="2:10">
      <c r="B83" s="99"/>
      <c r="C83" s="99"/>
      <c r="D83" s="99"/>
      <c r="E83" s="99"/>
      <c r="F83" s="99"/>
      <c r="G83" s="99"/>
      <c r="H83" s="99"/>
      <c r="I83" s="99"/>
      <c r="J83" s="99"/>
    </row>
    <row r="84" spans="2:10">
      <c r="B84" s="99"/>
      <c r="C84" s="99"/>
      <c r="D84" s="99"/>
      <c r="E84" s="99"/>
      <c r="F84" s="99"/>
      <c r="G84" s="99"/>
      <c r="H84" s="99"/>
      <c r="I84" s="99"/>
      <c r="J84" s="99"/>
    </row>
    <row r="85" spans="2:10">
      <c r="B85" s="99"/>
      <c r="C85" s="99"/>
      <c r="D85" s="99"/>
      <c r="E85" s="99"/>
      <c r="F85" s="99"/>
      <c r="G85" s="99"/>
      <c r="H85" s="99"/>
      <c r="I85" s="99"/>
      <c r="J85" s="99"/>
    </row>
    <row r="86" spans="2:10">
      <c r="B86" s="99"/>
      <c r="C86" s="99"/>
      <c r="D86" s="99"/>
      <c r="E86" s="99"/>
      <c r="F86" s="99"/>
      <c r="G86" s="99"/>
      <c r="H86" s="99"/>
      <c r="I86" s="99"/>
      <c r="J86" s="99"/>
    </row>
    <row r="87" spans="2:10">
      <c r="B87" s="99"/>
      <c r="C87" s="99"/>
      <c r="D87" s="99"/>
      <c r="E87" s="99"/>
      <c r="F87" s="99"/>
      <c r="G87" s="99"/>
      <c r="H87" s="99"/>
      <c r="I87" s="99"/>
      <c r="J87" s="99"/>
    </row>
    <row r="88" spans="2:10">
      <c r="B88" s="99"/>
      <c r="C88" s="99"/>
      <c r="D88" s="99"/>
      <c r="E88" s="99"/>
      <c r="F88" s="99"/>
      <c r="G88" s="99"/>
      <c r="H88" s="99"/>
      <c r="I88" s="99"/>
      <c r="J88" s="99"/>
    </row>
    <row r="89" spans="2:10">
      <c r="B89" s="99"/>
      <c r="C89" s="99"/>
      <c r="D89" s="99"/>
      <c r="E89" s="99"/>
      <c r="F89" s="99"/>
      <c r="G89" s="99"/>
      <c r="H89" s="99"/>
      <c r="I89" s="99"/>
      <c r="J89" s="99"/>
    </row>
    <row r="90" spans="2:10">
      <c r="B90" s="99"/>
      <c r="C90" s="99"/>
      <c r="D90" s="99"/>
      <c r="E90" s="99"/>
      <c r="F90" s="99"/>
      <c r="G90" s="99"/>
      <c r="H90" s="99"/>
      <c r="I90" s="99"/>
      <c r="J90" s="99"/>
    </row>
    <row r="91" spans="2:10">
      <c r="B91" s="99"/>
      <c r="C91" s="99"/>
      <c r="D91" s="99"/>
      <c r="E91" s="99"/>
      <c r="F91" s="99"/>
      <c r="G91" s="99"/>
      <c r="H91" s="99"/>
      <c r="I91" s="99"/>
      <c r="J91" s="99"/>
    </row>
    <row r="92" spans="2:10">
      <c r="B92" s="99"/>
      <c r="C92" s="99"/>
      <c r="D92" s="99"/>
      <c r="E92" s="99"/>
      <c r="F92" s="99"/>
      <c r="G92" s="99"/>
      <c r="H92" s="99"/>
      <c r="I92" s="99"/>
      <c r="J92" s="99"/>
    </row>
    <row r="93" spans="2:10">
      <c r="B93" s="99"/>
      <c r="C93" s="99"/>
      <c r="D93" s="99"/>
      <c r="E93" s="99"/>
      <c r="F93" s="99"/>
      <c r="G93" s="99"/>
      <c r="H93" s="99"/>
      <c r="I93" s="99"/>
      <c r="J93" s="99"/>
    </row>
    <row r="94" spans="2:10">
      <c r="B94" s="99"/>
      <c r="C94" s="99"/>
      <c r="D94" s="99"/>
      <c r="E94" s="99"/>
      <c r="F94" s="99"/>
      <c r="G94" s="99"/>
      <c r="H94" s="99"/>
      <c r="I94" s="99"/>
      <c r="J94" s="99"/>
    </row>
    <row r="95" spans="2:10">
      <c r="B95" s="99"/>
      <c r="C95" s="99"/>
      <c r="D95" s="99"/>
      <c r="E95" s="99"/>
      <c r="F95" s="99"/>
      <c r="G95" s="99"/>
      <c r="H95" s="99"/>
      <c r="I95" s="99"/>
      <c r="J95" s="99"/>
    </row>
    <row r="96" spans="2:10">
      <c r="B96" s="99"/>
      <c r="C96" s="99"/>
      <c r="D96" s="99"/>
      <c r="E96" s="99"/>
      <c r="F96" s="99"/>
      <c r="G96" s="99"/>
      <c r="H96" s="99"/>
      <c r="I96" s="99"/>
      <c r="J96" s="99"/>
    </row>
    <row r="97" spans="2:10">
      <c r="B97" s="99"/>
      <c r="C97" s="99"/>
      <c r="D97" s="99"/>
      <c r="E97" s="99"/>
      <c r="F97" s="99"/>
      <c r="G97" s="99"/>
      <c r="H97" s="99"/>
      <c r="I97" s="99"/>
      <c r="J97" s="99"/>
    </row>
    <row r="98" spans="2:10">
      <c r="B98" s="99"/>
      <c r="C98" s="99"/>
      <c r="D98" s="99"/>
      <c r="E98" s="99"/>
      <c r="F98" s="99"/>
      <c r="G98" s="99"/>
      <c r="H98" s="99"/>
      <c r="I98" s="99"/>
      <c r="J98" s="99"/>
    </row>
    <row r="99" spans="2:10">
      <c r="B99" s="99"/>
      <c r="C99" s="99"/>
      <c r="D99" s="99"/>
      <c r="E99" s="99"/>
      <c r="F99" s="99"/>
      <c r="G99" s="99"/>
      <c r="H99" s="99"/>
      <c r="I99" s="99"/>
      <c r="J99" s="99"/>
    </row>
    <row r="100" spans="2:10"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2:10"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2:10"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2:10"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2:10"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2:10"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2:10"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2:10"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2:10"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2:10"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172</v>
      </c>
      <c r="C1" s="76" t="s" vm="1">
        <v>239</v>
      </c>
    </row>
    <row r="2" spans="2:60">
      <c r="B2" s="56" t="s">
        <v>171</v>
      </c>
      <c r="C2" s="76" t="s">
        <v>240</v>
      </c>
    </row>
    <row r="3" spans="2:60">
      <c r="B3" s="56" t="s">
        <v>173</v>
      </c>
      <c r="C3" s="76" t="s">
        <v>241</v>
      </c>
    </row>
    <row r="4" spans="2:60">
      <c r="B4" s="56" t="s">
        <v>174</v>
      </c>
      <c r="C4" s="76">
        <v>9455</v>
      </c>
    </row>
    <row r="6" spans="2:60" ht="26.25" customHeight="1">
      <c r="B6" s="185" t="s">
        <v>207</v>
      </c>
      <c r="C6" s="186"/>
      <c r="D6" s="186"/>
      <c r="E6" s="186"/>
      <c r="F6" s="186"/>
      <c r="G6" s="186"/>
      <c r="H6" s="186"/>
      <c r="I6" s="186"/>
      <c r="J6" s="186"/>
      <c r="K6" s="187"/>
    </row>
    <row r="7" spans="2:60" s="3" customFormat="1" ht="66">
      <c r="B7" s="59" t="s">
        <v>110</v>
      </c>
      <c r="C7" s="59" t="s">
        <v>111</v>
      </c>
      <c r="D7" s="59" t="s">
        <v>15</v>
      </c>
      <c r="E7" s="59" t="s">
        <v>16</v>
      </c>
      <c r="F7" s="59" t="s">
        <v>49</v>
      </c>
      <c r="G7" s="59" t="s">
        <v>95</v>
      </c>
      <c r="H7" s="59" t="s">
        <v>46</v>
      </c>
      <c r="I7" s="59" t="s">
        <v>104</v>
      </c>
      <c r="J7" s="59" t="s">
        <v>175</v>
      </c>
      <c r="K7" s="59" t="s">
        <v>176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228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2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2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172</v>
      </c>
      <c r="C1" s="76" t="s" vm="1">
        <v>239</v>
      </c>
    </row>
    <row r="2" spans="2:60">
      <c r="B2" s="56" t="s">
        <v>171</v>
      </c>
      <c r="C2" s="76" t="s">
        <v>240</v>
      </c>
    </row>
    <row r="3" spans="2:60">
      <c r="B3" s="56" t="s">
        <v>173</v>
      </c>
      <c r="C3" s="76" t="s">
        <v>241</v>
      </c>
    </row>
    <row r="4" spans="2:60">
      <c r="B4" s="56" t="s">
        <v>174</v>
      </c>
      <c r="C4" s="76">
        <v>9455</v>
      </c>
    </row>
    <row r="6" spans="2:60" ht="26.25" customHeight="1">
      <c r="B6" s="185" t="s">
        <v>208</v>
      </c>
      <c r="C6" s="186"/>
      <c r="D6" s="186"/>
      <c r="E6" s="186"/>
      <c r="F6" s="186"/>
      <c r="G6" s="186"/>
      <c r="H6" s="186"/>
      <c r="I6" s="186"/>
      <c r="J6" s="186"/>
      <c r="K6" s="187"/>
    </row>
    <row r="7" spans="2:60" s="3" customFormat="1" ht="78.75">
      <c r="B7" s="59" t="s">
        <v>110</v>
      </c>
      <c r="C7" s="61" t="s">
        <v>39</v>
      </c>
      <c r="D7" s="61" t="s">
        <v>15</v>
      </c>
      <c r="E7" s="61" t="s">
        <v>16</v>
      </c>
      <c r="F7" s="61" t="s">
        <v>49</v>
      </c>
      <c r="G7" s="61" t="s">
        <v>95</v>
      </c>
      <c r="H7" s="61" t="s">
        <v>46</v>
      </c>
      <c r="I7" s="61" t="s">
        <v>104</v>
      </c>
      <c r="J7" s="61" t="s">
        <v>175</v>
      </c>
      <c r="K7" s="63" t="s">
        <v>176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228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2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2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L109"/>
  <sheetViews>
    <sheetView rightToLeft="1" workbookViewId="0">
      <selection activeCell="C23" sqref="C23"/>
    </sheetView>
  </sheetViews>
  <sheetFormatPr defaultColWidth="9.140625" defaultRowHeight="18"/>
  <cols>
    <col min="1" max="1" width="6.28515625" style="1" customWidth="1"/>
    <col min="2" max="2" width="34.5703125" style="2" customWidth="1"/>
    <col min="3" max="3" width="46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5.7109375" style="3" customWidth="1"/>
    <col min="8" max="8" width="6.85546875" style="3" customWidth="1"/>
    <col min="9" max="9" width="6.42578125" style="1" customWidth="1"/>
    <col min="10" max="10" width="6.7109375" style="1" customWidth="1"/>
    <col min="11" max="11" width="7.28515625" style="1" customWidth="1"/>
    <col min="12" max="23" width="5.7109375" style="1" customWidth="1"/>
    <col min="24" max="16384" width="9.140625" style="1"/>
  </cols>
  <sheetData>
    <row r="1" spans="2:38">
      <c r="B1" s="56" t="s">
        <v>172</v>
      </c>
      <c r="C1" s="76" t="s" vm="1">
        <v>239</v>
      </c>
    </row>
    <row r="2" spans="2:38">
      <c r="B2" s="56" t="s">
        <v>171</v>
      </c>
      <c r="C2" s="76" t="s">
        <v>240</v>
      </c>
    </row>
    <row r="3" spans="2:38">
      <c r="B3" s="56" t="s">
        <v>173</v>
      </c>
      <c r="C3" s="76" t="s">
        <v>241</v>
      </c>
    </row>
    <row r="4" spans="2:38">
      <c r="B4" s="56" t="s">
        <v>174</v>
      </c>
      <c r="C4" s="76">
        <v>9455</v>
      </c>
    </row>
    <row r="6" spans="2:38" ht="26.25" customHeight="1">
      <c r="B6" s="185" t="s">
        <v>209</v>
      </c>
      <c r="C6" s="186"/>
      <c r="D6" s="187"/>
    </row>
    <row r="7" spans="2:38" s="3" customFormat="1" ht="31.5">
      <c r="B7" s="59" t="s">
        <v>110</v>
      </c>
      <c r="C7" s="64" t="s">
        <v>101</v>
      </c>
      <c r="D7" s="65" t="s">
        <v>100</v>
      </c>
    </row>
    <row r="8" spans="2:38" s="3" customFormat="1">
      <c r="B8" s="15"/>
      <c r="C8" s="32" t="s">
        <v>228</v>
      </c>
      <c r="D8" s="17" t="s">
        <v>22</v>
      </c>
    </row>
    <row r="9" spans="2:38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</row>
    <row r="10" spans="2:38" s="4" customFormat="1" ht="18" customHeight="1">
      <c r="B10" s="125" t="s">
        <v>603</v>
      </c>
      <c r="C10" s="126">
        <f>+C11</f>
        <v>48.758939999999996</v>
      </c>
      <c r="D10" s="127"/>
      <c r="E10" s="3"/>
      <c r="F10" s="3"/>
      <c r="G10" s="3"/>
      <c r="H10" s="3"/>
    </row>
    <row r="11" spans="2:38">
      <c r="B11" s="125" t="s">
        <v>604</v>
      </c>
      <c r="C11" s="128">
        <f>SUM(C12:C14)</f>
        <v>48.758939999999996</v>
      </c>
      <c r="D11" s="129"/>
    </row>
    <row r="12" spans="2:38">
      <c r="B12" s="130" t="s">
        <v>607</v>
      </c>
      <c r="C12" s="131">
        <v>23.329259999999998</v>
      </c>
      <c r="D12" s="129">
        <v>46100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2:38">
      <c r="B13" s="130" t="s">
        <v>609</v>
      </c>
      <c r="C13" s="131">
        <v>6.5616300000000001</v>
      </c>
      <c r="D13" s="129">
        <v>43738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2:38">
      <c r="B14" s="130" t="s">
        <v>608</v>
      </c>
      <c r="C14" s="131">
        <v>18.868049999999997</v>
      </c>
      <c r="D14" s="129">
        <v>44739</v>
      </c>
    </row>
    <row r="15" spans="2:38">
      <c r="B15" s="99"/>
      <c r="C15" s="99"/>
      <c r="D15" s="9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2:38">
      <c r="B16" s="99"/>
      <c r="C16" s="99"/>
      <c r="D16" s="9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2:4">
      <c r="B17" s="99"/>
      <c r="C17" s="99"/>
      <c r="D17" s="99"/>
    </row>
    <row r="18" spans="2:4">
      <c r="B18" s="99"/>
      <c r="C18" s="99"/>
      <c r="D18" s="99"/>
    </row>
    <row r="19" spans="2:4">
      <c r="B19" s="99"/>
      <c r="C19" s="99"/>
      <c r="D19" s="99"/>
    </row>
    <row r="20" spans="2:4">
      <c r="B20" s="99"/>
      <c r="C20" s="99"/>
      <c r="D20" s="99"/>
    </row>
    <row r="21" spans="2:4">
      <c r="B21" s="99"/>
      <c r="C21" s="99"/>
      <c r="D21" s="99"/>
    </row>
    <row r="22" spans="2:4">
      <c r="B22" s="99"/>
      <c r="C22" s="99"/>
      <c r="D22" s="99"/>
    </row>
    <row r="23" spans="2:4">
      <c r="B23" s="99"/>
      <c r="C23" s="99"/>
      <c r="D23" s="99"/>
    </row>
    <row r="24" spans="2:4">
      <c r="B24" s="99"/>
      <c r="C24" s="99"/>
      <c r="D24" s="99"/>
    </row>
    <row r="25" spans="2:4">
      <c r="B25" s="99"/>
      <c r="C25" s="99"/>
      <c r="D25" s="99"/>
    </row>
    <row r="26" spans="2:4">
      <c r="B26" s="99"/>
      <c r="C26" s="99"/>
      <c r="D26" s="99"/>
    </row>
    <row r="27" spans="2:4">
      <c r="B27" s="99"/>
      <c r="C27" s="99"/>
      <c r="D27" s="99"/>
    </row>
    <row r="28" spans="2:4">
      <c r="B28" s="99"/>
      <c r="C28" s="99"/>
      <c r="D28" s="99"/>
    </row>
    <row r="29" spans="2:4">
      <c r="B29" s="99"/>
      <c r="C29" s="99"/>
      <c r="D29" s="99"/>
    </row>
    <row r="30" spans="2:4">
      <c r="B30" s="99"/>
      <c r="C30" s="99"/>
      <c r="D30" s="99"/>
    </row>
    <row r="31" spans="2:4">
      <c r="B31" s="99"/>
      <c r="C31" s="99"/>
      <c r="D31" s="99"/>
    </row>
    <row r="32" spans="2:4">
      <c r="B32" s="99"/>
      <c r="C32" s="99"/>
      <c r="D32" s="99"/>
    </row>
    <row r="33" spans="2:4">
      <c r="B33" s="99"/>
      <c r="C33" s="99"/>
      <c r="D33" s="99"/>
    </row>
    <row r="34" spans="2:4">
      <c r="B34" s="99"/>
      <c r="C34" s="99"/>
      <c r="D34" s="99"/>
    </row>
    <row r="35" spans="2:4">
      <c r="B35" s="99"/>
      <c r="C35" s="99"/>
      <c r="D35" s="99"/>
    </row>
    <row r="36" spans="2:4">
      <c r="B36" s="99"/>
      <c r="C36" s="99"/>
      <c r="D36" s="99"/>
    </row>
    <row r="37" spans="2:4">
      <c r="B37" s="99"/>
      <c r="C37" s="99"/>
      <c r="D37" s="99"/>
    </row>
    <row r="38" spans="2:4">
      <c r="B38" s="99"/>
      <c r="C38" s="99"/>
      <c r="D38" s="99"/>
    </row>
    <row r="39" spans="2:4">
      <c r="B39" s="99"/>
      <c r="C39" s="99"/>
      <c r="D39" s="99"/>
    </row>
    <row r="40" spans="2:4">
      <c r="B40" s="99"/>
      <c r="C40" s="99"/>
      <c r="D40" s="99"/>
    </row>
    <row r="41" spans="2:4">
      <c r="B41" s="99"/>
      <c r="C41" s="99"/>
      <c r="D41" s="99"/>
    </row>
    <row r="42" spans="2:4">
      <c r="B42" s="99"/>
      <c r="C42" s="99"/>
      <c r="D42" s="99"/>
    </row>
    <row r="43" spans="2:4">
      <c r="B43" s="99"/>
      <c r="C43" s="99"/>
      <c r="D43" s="99"/>
    </row>
    <row r="44" spans="2:4">
      <c r="B44" s="99"/>
      <c r="C44" s="99"/>
      <c r="D44" s="99"/>
    </row>
    <row r="45" spans="2:4">
      <c r="B45" s="99"/>
      <c r="C45" s="99"/>
      <c r="D45" s="99"/>
    </row>
    <row r="46" spans="2:4">
      <c r="B46" s="99"/>
      <c r="C46" s="99"/>
      <c r="D46" s="99"/>
    </row>
    <row r="47" spans="2:4">
      <c r="B47" s="99"/>
      <c r="C47" s="99"/>
      <c r="D47" s="99"/>
    </row>
    <row r="48" spans="2:4">
      <c r="B48" s="99"/>
      <c r="C48" s="99"/>
      <c r="D48" s="99"/>
    </row>
    <row r="49" spans="2:4">
      <c r="B49" s="99"/>
      <c r="C49" s="99"/>
      <c r="D49" s="99"/>
    </row>
    <row r="50" spans="2:4">
      <c r="B50" s="99"/>
      <c r="C50" s="99"/>
      <c r="D50" s="99"/>
    </row>
    <row r="51" spans="2:4">
      <c r="B51" s="99"/>
      <c r="C51" s="99"/>
      <c r="D51" s="99"/>
    </row>
    <row r="52" spans="2:4">
      <c r="B52" s="99"/>
      <c r="C52" s="99"/>
      <c r="D52" s="99"/>
    </row>
    <row r="53" spans="2:4">
      <c r="B53" s="99"/>
      <c r="C53" s="99"/>
      <c r="D53" s="99"/>
    </row>
    <row r="54" spans="2:4">
      <c r="B54" s="99"/>
      <c r="C54" s="99"/>
      <c r="D54" s="99"/>
    </row>
    <row r="55" spans="2:4">
      <c r="B55" s="99"/>
      <c r="C55" s="99"/>
      <c r="D55" s="99"/>
    </row>
    <row r="56" spans="2:4">
      <c r="B56" s="99"/>
      <c r="C56" s="99"/>
      <c r="D56" s="99"/>
    </row>
    <row r="57" spans="2:4">
      <c r="B57" s="99"/>
      <c r="C57" s="99"/>
      <c r="D57" s="99"/>
    </row>
    <row r="58" spans="2:4">
      <c r="B58" s="99"/>
      <c r="C58" s="99"/>
      <c r="D58" s="99"/>
    </row>
    <row r="59" spans="2:4">
      <c r="B59" s="99"/>
      <c r="C59" s="99"/>
      <c r="D59" s="99"/>
    </row>
    <row r="60" spans="2:4">
      <c r="B60" s="99"/>
      <c r="C60" s="99"/>
      <c r="D60" s="99"/>
    </row>
    <row r="61" spans="2:4">
      <c r="B61" s="99"/>
      <c r="C61" s="99"/>
      <c r="D61" s="99"/>
    </row>
    <row r="62" spans="2:4">
      <c r="B62" s="99"/>
      <c r="C62" s="99"/>
      <c r="D62" s="99"/>
    </row>
    <row r="63" spans="2:4">
      <c r="B63" s="99"/>
      <c r="C63" s="99"/>
      <c r="D63" s="99"/>
    </row>
    <row r="64" spans="2:4">
      <c r="B64" s="99"/>
      <c r="C64" s="99"/>
      <c r="D64" s="99"/>
    </row>
    <row r="65" spans="2:4">
      <c r="B65" s="99"/>
      <c r="C65" s="99"/>
      <c r="D65" s="99"/>
    </row>
    <row r="66" spans="2:4">
      <c r="B66" s="99"/>
      <c r="C66" s="99"/>
      <c r="D66" s="99"/>
    </row>
    <row r="67" spans="2:4">
      <c r="B67" s="99"/>
      <c r="C67" s="99"/>
      <c r="D67" s="99"/>
    </row>
    <row r="68" spans="2:4">
      <c r="B68" s="99"/>
      <c r="C68" s="99"/>
      <c r="D68" s="99"/>
    </row>
    <row r="69" spans="2:4">
      <c r="B69" s="99"/>
      <c r="C69" s="99"/>
      <c r="D69" s="99"/>
    </row>
    <row r="70" spans="2:4">
      <c r="B70" s="99"/>
      <c r="C70" s="99"/>
      <c r="D70" s="99"/>
    </row>
    <row r="71" spans="2:4">
      <c r="B71" s="99"/>
      <c r="C71" s="99"/>
      <c r="D71" s="99"/>
    </row>
    <row r="72" spans="2:4">
      <c r="B72" s="99"/>
      <c r="C72" s="99"/>
      <c r="D72" s="99"/>
    </row>
    <row r="73" spans="2:4">
      <c r="B73" s="99"/>
      <c r="C73" s="99"/>
      <c r="D73" s="99"/>
    </row>
    <row r="74" spans="2:4">
      <c r="B74" s="99"/>
      <c r="C74" s="99"/>
      <c r="D74" s="99"/>
    </row>
    <row r="75" spans="2:4">
      <c r="B75" s="99"/>
      <c r="C75" s="99"/>
      <c r="D75" s="99"/>
    </row>
    <row r="76" spans="2:4">
      <c r="B76" s="99"/>
      <c r="C76" s="99"/>
      <c r="D76" s="99"/>
    </row>
    <row r="77" spans="2:4">
      <c r="B77" s="99"/>
      <c r="C77" s="99"/>
      <c r="D77" s="99"/>
    </row>
    <row r="78" spans="2:4">
      <c r="B78" s="99"/>
      <c r="C78" s="99"/>
      <c r="D78" s="99"/>
    </row>
    <row r="79" spans="2:4">
      <c r="B79" s="99"/>
      <c r="C79" s="99"/>
      <c r="D79" s="99"/>
    </row>
    <row r="80" spans="2:4">
      <c r="B80" s="99"/>
      <c r="C80" s="99"/>
      <c r="D80" s="99"/>
    </row>
    <row r="81" spans="2:4">
      <c r="B81" s="99"/>
      <c r="C81" s="99"/>
      <c r="D81" s="99"/>
    </row>
    <row r="82" spans="2:4">
      <c r="B82" s="99"/>
      <c r="C82" s="99"/>
      <c r="D82" s="99"/>
    </row>
    <row r="83" spans="2:4">
      <c r="B83" s="99"/>
      <c r="C83" s="99"/>
      <c r="D83" s="99"/>
    </row>
    <row r="84" spans="2:4">
      <c r="B84" s="99"/>
      <c r="C84" s="99"/>
      <c r="D84" s="99"/>
    </row>
    <row r="85" spans="2:4">
      <c r="B85" s="99"/>
      <c r="C85" s="99"/>
      <c r="D85" s="99"/>
    </row>
    <row r="86" spans="2:4">
      <c r="B86" s="99"/>
      <c r="C86" s="99"/>
      <c r="D86" s="99"/>
    </row>
    <row r="87" spans="2:4">
      <c r="B87" s="99"/>
      <c r="C87" s="99"/>
      <c r="D87" s="99"/>
    </row>
    <row r="88" spans="2:4">
      <c r="B88" s="99"/>
      <c r="C88" s="99"/>
      <c r="D88" s="99"/>
    </row>
    <row r="89" spans="2:4">
      <c r="B89" s="99"/>
      <c r="C89" s="99"/>
      <c r="D89" s="99"/>
    </row>
    <row r="90" spans="2:4">
      <c r="B90" s="99"/>
      <c r="C90" s="99"/>
      <c r="D90" s="99"/>
    </row>
    <row r="91" spans="2:4">
      <c r="B91" s="99"/>
      <c r="C91" s="99"/>
      <c r="D91" s="99"/>
    </row>
    <row r="92" spans="2:4">
      <c r="B92" s="99"/>
      <c r="C92" s="99"/>
      <c r="D92" s="99"/>
    </row>
    <row r="93" spans="2:4">
      <c r="B93" s="99"/>
      <c r="C93" s="99"/>
      <c r="D93" s="99"/>
    </row>
    <row r="94" spans="2:4">
      <c r="B94" s="99"/>
      <c r="C94" s="99"/>
      <c r="D94" s="99"/>
    </row>
    <row r="95" spans="2:4">
      <c r="B95" s="99"/>
      <c r="C95" s="99"/>
      <c r="D95" s="99"/>
    </row>
    <row r="96" spans="2:4">
      <c r="B96" s="99"/>
      <c r="C96" s="99"/>
      <c r="D96" s="99"/>
    </row>
    <row r="97" spans="2:4">
      <c r="B97" s="99"/>
      <c r="C97" s="99"/>
      <c r="D97" s="99"/>
    </row>
    <row r="98" spans="2:4">
      <c r="B98" s="99"/>
      <c r="C98" s="99"/>
      <c r="D98" s="99"/>
    </row>
    <row r="99" spans="2:4">
      <c r="B99" s="99"/>
      <c r="C99" s="99"/>
      <c r="D99" s="99"/>
    </row>
    <row r="100" spans="2:4">
      <c r="B100" s="99"/>
      <c r="C100" s="99"/>
      <c r="D100" s="99"/>
    </row>
    <row r="101" spans="2:4">
      <c r="B101" s="99"/>
      <c r="C101" s="99"/>
      <c r="D101" s="99"/>
    </row>
    <row r="102" spans="2:4">
      <c r="B102" s="99"/>
      <c r="C102" s="99"/>
      <c r="D102" s="99"/>
    </row>
    <row r="103" spans="2:4">
      <c r="B103" s="99"/>
      <c r="C103" s="99"/>
      <c r="D103" s="99"/>
    </row>
    <row r="104" spans="2:4">
      <c r="B104" s="99"/>
      <c r="C104" s="99"/>
      <c r="D104" s="99"/>
    </row>
    <row r="105" spans="2:4">
      <c r="B105" s="99"/>
      <c r="C105" s="99"/>
      <c r="D105" s="99"/>
    </row>
    <row r="106" spans="2:4">
      <c r="B106" s="99"/>
      <c r="C106" s="99"/>
      <c r="D106" s="99"/>
    </row>
    <row r="107" spans="2:4">
      <c r="B107" s="99"/>
      <c r="C107" s="99"/>
      <c r="D107" s="99"/>
    </row>
    <row r="108" spans="2:4">
      <c r="B108" s="99"/>
      <c r="C108" s="99"/>
      <c r="D108" s="99"/>
    </row>
    <row r="109" spans="2:4">
      <c r="B109" s="99"/>
      <c r="C109" s="99"/>
      <c r="D109" s="99"/>
    </row>
  </sheetData>
  <sheetProtection sheet="1" objects="1" scenarios="1"/>
  <mergeCells count="1">
    <mergeCell ref="B6:D6"/>
  </mergeCells>
  <phoneticPr fontId="4" type="noConversion"/>
  <conditionalFormatting sqref="B12:B14">
    <cfRule type="cellIs" dxfId="0" priority="1" operator="equal">
      <formula>"NR3"</formula>
    </cfRule>
  </conditionalFormatting>
  <dataValidations count="1">
    <dataValidation allowBlank="1" showInputMessage="1" showErrorMessage="1" sqref="A1:B1048576 Y28:XFD29 C12:C1048576 C5:C10 D12:D27 D1:D10 E1:XFD27 D28:W29 D30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172</v>
      </c>
      <c r="C1" s="76" t="s" vm="1">
        <v>239</v>
      </c>
    </row>
    <row r="2" spans="2:18">
      <c r="B2" s="56" t="s">
        <v>171</v>
      </c>
      <c r="C2" s="76" t="s">
        <v>240</v>
      </c>
    </row>
    <row r="3" spans="2:18">
      <c r="B3" s="56" t="s">
        <v>173</v>
      </c>
      <c r="C3" s="76" t="s">
        <v>241</v>
      </c>
    </row>
    <row r="4" spans="2:18">
      <c r="B4" s="56" t="s">
        <v>174</v>
      </c>
      <c r="C4" s="76">
        <v>9455</v>
      </c>
    </row>
    <row r="6" spans="2:18" ht="26.25" customHeight="1">
      <c r="B6" s="185" t="s">
        <v>212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spans="2:18" s="3" customFormat="1" ht="78.75">
      <c r="B7" s="22" t="s">
        <v>110</v>
      </c>
      <c r="C7" s="30" t="s">
        <v>39</v>
      </c>
      <c r="D7" s="30" t="s">
        <v>55</v>
      </c>
      <c r="E7" s="30" t="s">
        <v>15</v>
      </c>
      <c r="F7" s="30" t="s">
        <v>56</v>
      </c>
      <c r="G7" s="30" t="s">
        <v>96</v>
      </c>
      <c r="H7" s="30" t="s">
        <v>18</v>
      </c>
      <c r="I7" s="30" t="s">
        <v>95</v>
      </c>
      <c r="J7" s="30" t="s">
        <v>17</v>
      </c>
      <c r="K7" s="30" t="s">
        <v>210</v>
      </c>
      <c r="L7" s="30" t="s">
        <v>230</v>
      </c>
      <c r="M7" s="30" t="s">
        <v>211</v>
      </c>
      <c r="N7" s="30" t="s">
        <v>51</v>
      </c>
      <c r="O7" s="30" t="s">
        <v>175</v>
      </c>
      <c r="P7" s="31" t="s">
        <v>177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234</v>
      </c>
      <c r="M8" s="32" t="s">
        <v>228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238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106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233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A10" sqref="A10:XFD10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6.28515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7">
      <c r="B1" s="154" t="s">
        <v>172</v>
      </c>
      <c r="C1" s="155" t="s" vm="1">
        <v>239</v>
      </c>
      <c r="D1" s="145"/>
      <c r="E1" s="145"/>
      <c r="F1" s="145"/>
      <c r="G1" s="145"/>
      <c r="H1" s="145"/>
      <c r="I1" s="145"/>
      <c r="J1" s="145"/>
      <c r="K1" s="145"/>
      <c r="L1" s="145"/>
    </row>
    <row r="2" spans="2:17">
      <c r="B2" s="154" t="s">
        <v>171</v>
      </c>
      <c r="C2" s="155" t="s">
        <v>240</v>
      </c>
      <c r="D2" s="145"/>
      <c r="E2" s="145"/>
      <c r="F2" s="145"/>
      <c r="G2" s="145"/>
      <c r="H2" s="145"/>
      <c r="I2" s="145"/>
      <c r="J2" s="145"/>
      <c r="K2" s="145"/>
      <c r="L2" s="145"/>
    </row>
    <row r="3" spans="2:17">
      <c r="B3" s="154" t="s">
        <v>173</v>
      </c>
      <c r="C3" s="155" t="s">
        <v>241</v>
      </c>
      <c r="D3" s="145"/>
      <c r="E3" s="145"/>
      <c r="F3" s="145"/>
      <c r="G3" s="145"/>
      <c r="H3" s="145"/>
      <c r="I3" s="145"/>
      <c r="J3" s="145"/>
      <c r="K3" s="145"/>
      <c r="L3" s="145"/>
    </row>
    <row r="4" spans="2:17">
      <c r="B4" s="154" t="s">
        <v>174</v>
      </c>
      <c r="C4" s="155">
        <v>9455</v>
      </c>
      <c r="D4" s="145"/>
      <c r="E4" s="145"/>
      <c r="F4" s="145"/>
      <c r="G4" s="145"/>
      <c r="H4" s="145"/>
      <c r="I4" s="145"/>
      <c r="J4" s="145"/>
      <c r="K4" s="145"/>
      <c r="L4" s="145"/>
    </row>
    <row r="6" spans="2:17" ht="26.25" customHeight="1">
      <c r="B6" s="174" t="s">
        <v>201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</row>
    <row r="7" spans="2:17" s="3" customFormat="1" ht="63">
      <c r="B7" s="148" t="s">
        <v>109</v>
      </c>
      <c r="C7" s="149" t="s">
        <v>39</v>
      </c>
      <c r="D7" s="149" t="s">
        <v>111</v>
      </c>
      <c r="E7" s="149" t="s">
        <v>15</v>
      </c>
      <c r="F7" s="149" t="s">
        <v>56</v>
      </c>
      <c r="G7" s="149" t="s">
        <v>95</v>
      </c>
      <c r="H7" s="149" t="s">
        <v>17</v>
      </c>
      <c r="I7" s="149" t="s">
        <v>19</v>
      </c>
      <c r="J7" s="149" t="s">
        <v>54</v>
      </c>
      <c r="K7" s="149" t="s">
        <v>175</v>
      </c>
      <c r="L7" s="149" t="s">
        <v>176</v>
      </c>
      <c r="M7" s="1"/>
    </row>
    <row r="8" spans="2:17" s="3" customFormat="1" ht="28.5" customHeight="1">
      <c r="B8" s="150"/>
      <c r="C8" s="151"/>
      <c r="D8" s="151"/>
      <c r="E8" s="151"/>
      <c r="F8" s="151"/>
      <c r="G8" s="151"/>
      <c r="H8" s="151" t="s">
        <v>20</v>
      </c>
      <c r="I8" s="151" t="s">
        <v>20</v>
      </c>
      <c r="J8" s="151" t="s">
        <v>228</v>
      </c>
      <c r="K8" s="151" t="s">
        <v>20</v>
      </c>
      <c r="L8" s="151" t="s">
        <v>20</v>
      </c>
    </row>
    <row r="9" spans="2:17" s="4" customFormat="1" ht="18" customHeight="1">
      <c r="B9" s="152"/>
      <c r="C9" s="153" t="s">
        <v>1</v>
      </c>
      <c r="D9" s="153" t="s">
        <v>2</v>
      </c>
      <c r="E9" s="153" t="s">
        <v>3</v>
      </c>
      <c r="F9" s="153" t="s">
        <v>4</v>
      </c>
      <c r="G9" s="153" t="s">
        <v>5</v>
      </c>
      <c r="H9" s="153" t="s">
        <v>6</v>
      </c>
      <c r="I9" s="153" t="s">
        <v>7</v>
      </c>
      <c r="J9" s="153" t="s">
        <v>8</v>
      </c>
      <c r="K9" s="153" t="s">
        <v>9</v>
      </c>
      <c r="L9" s="153" t="s">
        <v>10</v>
      </c>
    </row>
    <row r="10" spans="2:17" s="4" customFormat="1" ht="18" customHeight="1">
      <c r="B10" s="167" t="s">
        <v>38</v>
      </c>
      <c r="C10" s="158"/>
      <c r="D10" s="158"/>
      <c r="E10" s="158"/>
      <c r="F10" s="158"/>
      <c r="G10" s="158"/>
      <c r="H10" s="158"/>
      <c r="I10" s="158"/>
      <c r="J10" s="162">
        <v>692.65406000000007</v>
      </c>
      <c r="K10" s="163">
        <v>1</v>
      </c>
      <c r="L10" s="163">
        <v>4.3494219008227558E-2</v>
      </c>
      <c r="M10" s="136"/>
      <c r="N10" s="136"/>
      <c r="O10" s="136"/>
      <c r="P10" s="136"/>
      <c r="Q10" s="136"/>
    </row>
    <row r="11" spans="2:17" s="98" customFormat="1">
      <c r="B11" s="169" t="s">
        <v>222</v>
      </c>
      <c r="C11" s="158"/>
      <c r="D11" s="158"/>
      <c r="E11" s="158"/>
      <c r="F11" s="158"/>
      <c r="G11" s="158"/>
      <c r="H11" s="158"/>
      <c r="I11" s="158"/>
      <c r="J11" s="162">
        <v>692.65406000000007</v>
      </c>
      <c r="K11" s="163">
        <v>1</v>
      </c>
      <c r="L11" s="163">
        <v>4.3494219008227558E-2</v>
      </c>
      <c r="M11" s="137"/>
      <c r="N11" s="137"/>
      <c r="O11" s="137"/>
      <c r="P11" s="137"/>
      <c r="Q11" s="137"/>
    </row>
    <row r="12" spans="2:17">
      <c r="B12" s="168" t="s">
        <v>36</v>
      </c>
      <c r="C12" s="156"/>
      <c r="D12" s="156"/>
      <c r="E12" s="156"/>
      <c r="F12" s="156"/>
      <c r="G12" s="156"/>
      <c r="H12" s="156"/>
      <c r="I12" s="156"/>
      <c r="J12" s="160">
        <v>649.09</v>
      </c>
      <c r="K12" s="161">
        <v>0.92439456248149554</v>
      </c>
      <c r="L12" s="161">
        <v>4.075867629513414E-2</v>
      </c>
      <c r="M12" s="138"/>
      <c r="N12" s="138"/>
      <c r="O12" s="138"/>
      <c r="P12" s="138"/>
      <c r="Q12" s="138"/>
    </row>
    <row r="13" spans="2:17">
      <c r="B13" s="159" t="s">
        <v>585</v>
      </c>
      <c r="C13" s="158" t="s">
        <v>586</v>
      </c>
      <c r="D13" s="158">
        <v>10</v>
      </c>
      <c r="E13" s="158" t="s">
        <v>596</v>
      </c>
      <c r="F13" s="158" t="s">
        <v>595</v>
      </c>
      <c r="G13" s="164" t="s">
        <v>157</v>
      </c>
      <c r="H13" s="165">
        <v>0</v>
      </c>
      <c r="I13" s="165">
        <v>0</v>
      </c>
      <c r="J13" s="162">
        <v>649.09</v>
      </c>
      <c r="K13" s="163">
        <v>0.92439456248149554</v>
      </c>
      <c r="L13" s="163">
        <v>4.075867629513414E-2</v>
      </c>
      <c r="M13" s="138"/>
      <c r="N13" s="138"/>
      <c r="O13" s="138"/>
      <c r="P13" s="138"/>
      <c r="Q13" s="138"/>
    </row>
    <row r="14" spans="2:17">
      <c r="B14" s="157"/>
      <c r="C14" s="158"/>
      <c r="D14" s="158"/>
      <c r="E14" s="158"/>
      <c r="F14" s="158"/>
      <c r="G14" s="158"/>
      <c r="H14" s="158"/>
      <c r="I14" s="158"/>
      <c r="J14" s="158"/>
      <c r="K14" s="163"/>
      <c r="L14" s="158"/>
      <c r="M14" s="138"/>
      <c r="N14" s="138"/>
      <c r="O14" s="138"/>
      <c r="P14" s="138"/>
      <c r="Q14" s="138"/>
    </row>
    <row r="15" spans="2:17">
      <c r="B15" s="168" t="s">
        <v>37</v>
      </c>
      <c r="C15" s="156"/>
      <c r="D15" s="156"/>
      <c r="E15" s="156"/>
      <c r="F15" s="156"/>
      <c r="G15" s="156"/>
      <c r="H15" s="156"/>
      <c r="I15" s="156"/>
      <c r="J15" s="160">
        <v>43.564060000000005</v>
      </c>
      <c r="K15" s="161">
        <v>7.5605437518504376E-2</v>
      </c>
      <c r="L15" s="161">
        <v>2.7355427130934104E-3</v>
      </c>
      <c r="M15" s="138"/>
      <c r="N15" s="138"/>
      <c r="O15" s="138"/>
      <c r="P15" s="138"/>
      <c r="Q15" s="138"/>
    </row>
    <row r="16" spans="2:17">
      <c r="B16" s="159" t="s">
        <v>585</v>
      </c>
      <c r="C16" s="158" t="s">
        <v>587</v>
      </c>
      <c r="D16" s="158">
        <v>10</v>
      </c>
      <c r="E16" s="158" t="s">
        <v>596</v>
      </c>
      <c r="F16" s="158" t="s">
        <v>595</v>
      </c>
      <c r="G16" s="164" t="s">
        <v>159</v>
      </c>
      <c r="H16" s="165">
        <v>0</v>
      </c>
      <c r="I16" s="165">
        <v>0</v>
      </c>
      <c r="J16" s="162">
        <v>8.4059999999999996E-2</v>
      </c>
      <c r="K16" s="163">
        <v>1.1958325279080223E-4</v>
      </c>
      <c r="L16" s="163">
        <v>5.2784272279175085E-6</v>
      </c>
      <c r="M16" s="138"/>
      <c r="N16" s="138"/>
      <c r="O16" s="138"/>
      <c r="P16" s="138"/>
      <c r="Q16" s="138"/>
    </row>
    <row r="17" spans="2:17">
      <c r="B17" s="159" t="s">
        <v>585</v>
      </c>
      <c r="C17" s="158" t="s">
        <v>588</v>
      </c>
      <c r="D17" s="158">
        <v>10</v>
      </c>
      <c r="E17" s="158" t="s">
        <v>596</v>
      </c>
      <c r="F17" s="158" t="s">
        <v>595</v>
      </c>
      <c r="G17" s="164" t="s">
        <v>158</v>
      </c>
      <c r="H17" s="165">
        <v>0</v>
      </c>
      <c r="I17" s="165">
        <v>0</v>
      </c>
      <c r="J17" s="162">
        <v>4.13</v>
      </c>
      <c r="K17" s="163">
        <v>5.8844890079290261E-3</v>
      </c>
      <c r="L17" s="163">
        <v>2.5933743101712244E-4</v>
      </c>
      <c r="M17" s="138"/>
      <c r="N17" s="138"/>
      <c r="O17" s="138"/>
      <c r="P17" s="138"/>
      <c r="Q17" s="138"/>
    </row>
    <row r="18" spans="2:17">
      <c r="B18" s="159" t="s">
        <v>585</v>
      </c>
      <c r="C18" s="158" t="s">
        <v>589</v>
      </c>
      <c r="D18" s="158">
        <v>10</v>
      </c>
      <c r="E18" s="158" t="s">
        <v>596</v>
      </c>
      <c r="F18" s="158" t="s">
        <v>595</v>
      </c>
      <c r="G18" s="164" t="s">
        <v>166</v>
      </c>
      <c r="H18" s="165">
        <v>0</v>
      </c>
      <c r="I18" s="165">
        <v>0</v>
      </c>
      <c r="J18" s="162">
        <v>0.11</v>
      </c>
      <c r="K18" s="163">
        <v>1.2195642412444032E-2</v>
      </c>
      <c r="L18" s="163">
        <v>6.9072923515456339E-6</v>
      </c>
      <c r="M18" s="138"/>
      <c r="N18" s="138"/>
      <c r="O18" s="138"/>
      <c r="P18" s="138"/>
      <c r="Q18" s="138"/>
    </row>
    <row r="19" spans="2:17">
      <c r="B19" s="159" t="s">
        <v>585</v>
      </c>
      <c r="C19" s="158" t="s">
        <v>590</v>
      </c>
      <c r="D19" s="158">
        <v>10</v>
      </c>
      <c r="E19" s="158" t="s">
        <v>596</v>
      </c>
      <c r="F19" s="158" t="s">
        <v>595</v>
      </c>
      <c r="G19" s="164" t="s">
        <v>156</v>
      </c>
      <c r="H19" s="165">
        <v>0</v>
      </c>
      <c r="I19" s="165">
        <v>0</v>
      </c>
      <c r="J19" s="162">
        <v>39.24</v>
      </c>
      <c r="K19" s="163">
        <v>5.5819246001273158E-2</v>
      </c>
      <c r="L19" s="163">
        <v>2.4640195624968243E-3</v>
      </c>
      <c r="M19" s="138"/>
      <c r="N19" s="138"/>
      <c r="O19" s="138"/>
      <c r="P19" s="138"/>
      <c r="Q19" s="138"/>
    </row>
    <row r="20" spans="2:17">
      <c r="B20" s="157"/>
      <c r="C20" s="158"/>
      <c r="D20" s="158"/>
      <c r="E20" s="158"/>
      <c r="F20" s="158"/>
      <c r="G20" s="158"/>
      <c r="H20" s="158"/>
      <c r="I20" s="158"/>
      <c r="J20" s="158"/>
      <c r="K20" s="163"/>
      <c r="L20" s="158"/>
      <c r="M20" s="138"/>
      <c r="N20" s="138"/>
      <c r="O20" s="138"/>
      <c r="P20" s="138"/>
      <c r="Q20" s="138"/>
    </row>
    <row r="21" spans="2:17"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38"/>
      <c r="N21" s="138"/>
      <c r="O21" s="138"/>
      <c r="P21" s="138"/>
      <c r="Q21" s="138"/>
    </row>
    <row r="22" spans="2:17"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38"/>
      <c r="N22" s="138"/>
      <c r="O22" s="138"/>
      <c r="P22" s="138"/>
      <c r="Q22" s="138"/>
    </row>
    <row r="23" spans="2:17">
      <c r="B23" s="166" t="s">
        <v>238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38"/>
      <c r="N23" s="138"/>
      <c r="O23" s="138"/>
      <c r="P23" s="138"/>
      <c r="Q23" s="138"/>
    </row>
    <row r="24" spans="2:17">
      <c r="B24" s="170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38"/>
      <c r="N24" s="138"/>
      <c r="O24" s="138"/>
      <c r="P24" s="138"/>
      <c r="Q24" s="138"/>
    </row>
    <row r="25" spans="2:17"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38"/>
      <c r="N25" s="138"/>
      <c r="O25" s="138"/>
      <c r="P25" s="138"/>
      <c r="Q25" s="138"/>
    </row>
    <row r="26" spans="2:17"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38"/>
      <c r="N26" s="138"/>
      <c r="O26" s="138"/>
      <c r="P26" s="138"/>
      <c r="Q26" s="138"/>
    </row>
    <row r="27" spans="2:17"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38"/>
      <c r="N27" s="138"/>
      <c r="O27" s="138"/>
      <c r="P27" s="138"/>
      <c r="Q27" s="138"/>
    </row>
    <row r="28" spans="2:17"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</row>
    <row r="29" spans="2:17"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</row>
    <row r="30" spans="2:17"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</row>
    <row r="31" spans="2:17"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</row>
    <row r="32" spans="2:17"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</row>
    <row r="33" spans="2:12"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</row>
    <row r="34" spans="2:12"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</row>
    <row r="35" spans="2:12"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</row>
    <row r="36" spans="2:12"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</row>
    <row r="37" spans="2:12"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</row>
    <row r="38" spans="2:12"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</row>
    <row r="39" spans="2:12"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</row>
    <row r="40" spans="2:12"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</row>
    <row r="41" spans="2:12"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</row>
    <row r="42" spans="2:12"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</row>
    <row r="43" spans="2:12"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</row>
    <row r="44" spans="2:12"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</row>
    <row r="45" spans="2:12"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</row>
    <row r="46" spans="2:12"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</row>
    <row r="47" spans="2:12"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</row>
    <row r="48" spans="2:12"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</row>
    <row r="49" spans="2:12"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</row>
    <row r="50" spans="2:12"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</row>
    <row r="51" spans="2:12"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</row>
    <row r="52" spans="2:12"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</row>
    <row r="53" spans="2:12"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</row>
    <row r="54" spans="2:12"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</row>
    <row r="55" spans="2:12"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</row>
    <row r="56" spans="2:12"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</row>
    <row r="57" spans="2:12"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</row>
    <row r="58" spans="2:12"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</row>
    <row r="59" spans="2:12"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</row>
    <row r="60" spans="2:12"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</row>
    <row r="61" spans="2:12"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</row>
    <row r="62" spans="2:12"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</row>
    <row r="63" spans="2:12"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</row>
    <row r="64" spans="2:12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</row>
    <row r="65" spans="2:12"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</row>
    <row r="66" spans="2:12"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</row>
    <row r="67" spans="2:12"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</row>
    <row r="68" spans="2:12"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</row>
    <row r="69" spans="2:12"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</row>
    <row r="70" spans="2:12"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</row>
    <row r="71" spans="2:12"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</row>
    <row r="72" spans="2:12"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</row>
    <row r="73" spans="2:12"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</row>
    <row r="74" spans="2:12"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</row>
    <row r="75" spans="2:12"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</row>
    <row r="76" spans="2:12"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</row>
    <row r="77" spans="2:12"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</row>
    <row r="78" spans="2:12"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</row>
    <row r="79" spans="2:12"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</row>
    <row r="80" spans="2:12"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</row>
    <row r="81" spans="2:12"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</row>
    <row r="82" spans="2:12"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</row>
    <row r="83" spans="2:12"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</row>
    <row r="84" spans="2:12"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</row>
    <row r="85" spans="2:12"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</row>
    <row r="86" spans="2:12"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</row>
    <row r="87" spans="2:12"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</row>
    <row r="88" spans="2:12"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</row>
    <row r="89" spans="2:12"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</row>
    <row r="90" spans="2:12"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</row>
    <row r="91" spans="2:12"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</row>
    <row r="92" spans="2:12"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</row>
    <row r="93" spans="2:12"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</row>
    <row r="94" spans="2:12"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</row>
    <row r="95" spans="2:12"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</row>
    <row r="96" spans="2:12"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</row>
    <row r="97" spans="2:12"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</row>
    <row r="98" spans="2:12"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</row>
    <row r="99" spans="2:12"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</row>
    <row r="100" spans="2:12"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</row>
    <row r="101" spans="2:12"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</row>
    <row r="102" spans="2:12"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</row>
    <row r="103" spans="2:12"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</row>
    <row r="104" spans="2:12"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</row>
    <row r="105" spans="2:12"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</row>
    <row r="106" spans="2:12"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</row>
    <row r="107" spans="2:12"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</row>
    <row r="108" spans="2:12"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</row>
    <row r="109" spans="2:12"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</row>
    <row r="110" spans="2:12"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</row>
    <row r="111" spans="2:12"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</row>
    <row r="112" spans="2:12"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</row>
    <row r="113" spans="2:12"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</row>
    <row r="114" spans="2:12"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</row>
    <row r="115" spans="2:12"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</row>
    <row r="116" spans="2:12"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</row>
    <row r="117" spans="2:12"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</row>
    <row r="118" spans="2:12"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</row>
    <row r="119" spans="2:12"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</row>
    <row r="120" spans="2:12">
      <c r="B120" s="145"/>
      <c r="C120" s="145"/>
      <c r="D120" s="146"/>
      <c r="E120" s="145"/>
      <c r="F120" s="145"/>
      <c r="G120" s="145"/>
      <c r="H120" s="145"/>
      <c r="I120" s="145"/>
      <c r="J120" s="145"/>
      <c r="K120" s="145"/>
      <c r="L120" s="145"/>
    </row>
    <row r="121" spans="2:12">
      <c r="B121" s="145"/>
      <c r="C121" s="145"/>
      <c r="D121" s="146"/>
      <c r="E121" s="145"/>
      <c r="F121" s="145"/>
      <c r="G121" s="145"/>
      <c r="H121" s="145"/>
      <c r="I121" s="145"/>
      <c r="J121" s="145"/>
      <c r="K121" s="145"/>
      <c r="L121" s="145"/>
    </row>
    <row r="122" spans="2:12">
      <c r="B122" s="145"/>
      <c r="C122" s="145"/>
      <c r="D122" s="146"/>
      <c r="E122" s="145"/>
      <c r="F122" s="145"/>
      <c r="G122" s="145"/>
      <c r="H122" s="145"/>
      <c r="I122" s="145"/>
      <c r="J122" s="145"/>
      <c r="K122" s="145"/>
      <c r="L122" s="145"/>
    </row>
    <row r="123" spans="2:12">
      <c r="B123" s="145"/>
      <c r="C123" s="145"/>
      <c r="D123" s="146"/>
      <c r="E123" s="145"/>
      <c r="F123" s="145"/>
      <c r="G123" s="145"/>
      <c r="H123" s="145"/>
      <c r="I123" s="145"/>
      <c r="J123" s="145"/>
      <c r="K123" s="145"/>
      <c r="L123" s="145"/>
    </row>
    <row r="124" spans="2:12">
      <c r="B124" s="145"/>
      <c r="C124" s="145"/>
      <c r="D124" s="146"/>
      <c r="E124" s="145"/>
      <c r="F124" s="145"/>
      <c r="G124" s="145"/>
      <c r="H124" s="145"/>
      <c r="I124" s="145"/>
      <c r="J124" s="145"/>
      <c r="K124" s="145"/>
      <c r="L124" s="145"/>
    </row>
    <row r="125" spans="2:12">
      <c r="B125" s="145"/>
      <c r="C125" s="145"/>
      <c r="D125" s="146"/>
      <c r="E125" s="145"/>
      <c r="F125" s="145"/>
      <c r="G125" s="145"/>
      <c r="H125" s="145"/>
      <c r="I125" s="145"/>
      <c r="J125" s="145"/>
      <c r="K125" s="145"/>
      <c r="L125" s="145"/>
    </row>
    <row r="126" spans="2:12">
      <c r="B126" s="145"/>
      <c r="C126" s="145"/>
      <c r="D126" s="146"/>
      <c r="E126" s="145"/>
      <c r="F126" s="145"/>
      <c r="G126" s="145"/>
      <c r="H126" s="145"/>
      <c r="I126" s="145"/>
      <c r="J126" s="145"/>
      <c r="K126" s="145"/>
      <c r="L126" s="145"/>
    </row>
    <row r="127" spans="2:12">
      <c r="B127" s="145"/>
      <c r="C127" s="145"/>
      <c r="D127" s="146"/>
      <c r="E127" s="145"/>
      <c r="F127" s="145"/>
      <c r="G127" s="145"/>
      <c r="H127" s="145"/>
      <c r="I127" s="145"/>
      <c r="J127" s="145"/>
      <c r="K127" s="145"/>
      <c r="L127" s="145"/>
    </row>
    <row r="128" spans="2:12">
      <c r="B128" s="145"/>
      <c r="C128" s="145"/>
      <c r="D128" s="146"/>
      <c r="E128" s="145"/>
      <c r="F128" s="145"/>
      <c r="G128" s="145"/>
      <c r="H128" s="145"/>
      <c r="I128" s="145"/>
      <c r="J128" s="145"/>
      <c r="K128" s="145"/>
      <c r="L128" s="145"/>
    </row>
    <row r="129" spans="4:4">
      <c r="D129" s="146"/>
    </row>
    <row r="130" spans="4:4">
      <c r="D130" s="146"/>
    </row>
    <row r="131" spans="4:4">
      <c r="D131" s="146"/>
    </row>
    <row r="132" spans="4:4">
      <c r="D132" s="146"/>
    </row>
    <row r="133" spans="4:4">
      <c r="D133" s="146"/>
    </row>
    <row r="134" spans="4:4">
      <c r="D134" s="146"/>
    </row>
    <row r="135" spans="4:4">
      <c r="D135" s="146"/>
    </row>
    <row r="136" spans="4:4">
      <c r="D136" s="146"/>
    </row>
    <row r="137" spans="4:4">
      <c r="D137" s="146"/>
    </row>
    <row r="138" spans="4:4">
      <c r="D138" s="146"/>
    </row>
    <row r="139" spans="4:4">
      <c r="D139" s="146"/>
    </row>
    <row r="140" spans="4:4">
      <c r="D140" s="146"/>
    </row>
    <row r="141" spans="4:4">
      <c r="D141" s="146"/>
    </row>
    <row r="142" spans="4:4">
      <c r="D142" s="146"/>
    </row>
    <row r="143" spans="4:4">
      <c r="D143" s="146"/>
    </row>
    <row r="144" spans="4:4">
      <c r="D144" s="146"/>
    </row>
    <row r="145" spans="4:4">
      <c r="D145" s="146"/>
    </row>
    <row r="146" spans="4:4">
      <c r="D146" s="146"/>
    </row>
    <row r="147" spans="4:4">
      <c r="D147" s="146"/>
    </row>
    <row r="148" spans="4:4">
      <c r="D148" s="146"/>
    </row>
    <row r="149" spans="4:4">
      <c r="D149" s="146"/>
    </row>
    <row r="150" spans="4:4">
      <c r="D150" s="146"/>
    </row>
    <row r="151" spans="4:4">
      <c r="D151" s="146"/>
    </row>
    <row r="152" spans="4:4">
      <c r="D152" s="146"/>
    </row>
    <row r="153" spans="4:4">
      <c r="D153" s="146"/>
    </row>
    <row r="154" spans="4:4">
      <c r="D154" s="146"/>
    </row>
    <row r="155" spans="4:4">
      <c r="D155" s="146"/>
    </row>
    <row r="156" spans="4:4">
      <c r="D156" s="146"/>
    </row>
    <row r="157" spans="4:4">
      <c r="D157" s="146"/>
    </row>
    <row r="158" spans="4:4">
      <c r="D158" s="146"/>
    </row>
    <row r="159" spans="4:4">
      <c r="D159" s="146"/>
    </row>
    <row r="160" spans="4:4">
      <c r="D160" s="146"/>
    </row>
    <row r="161" spans="4:4">
      <c r="D161" s="146"/>
    </row>
    <row r="162" spans="4:4">
      <c r="D162" s="146"/>
    </row>
    <row r="163" spans="4:4">
      <c r="D163" s="146"/>
    </row>
    <row r="164" spans="4:4">
      <c r="D164" s="146"/>
    </row>
    <row r="165" spans="4:4">
      <c r="D165" s="146"/>
    </row>
    <row r="166" spans="4:4">
      <c r="D166" s="146"/>
    </row>
    <row r="167" spans="4:4">
      <c r="D167" s="146"/>
    </row>
    <row r="168" spans="4:4">
      <c r="D168" s="146"/>
    </row>
    <row r="169" spans="4:4">
      <c r="D169" s="146"/>
    </row>
    <row r="170" spans="4:4">
      <c r="D170" s="146"/>
    </row>
    <row r="171" spans="4:4">
      <c r="D171" s="146"/>
    </row>
    <row r="172" spans="4:4">
      <c r="D172" s="146"/>
    </row>
    <row r="173" spans="4:4">
      <c r="D173" s="146"/>
    </row>
    <row r="174" spans="4:4">
      <c r="D174" s="146"/>
    </row>
    <row r="175" spans="4:4">
      <c r="D175" s="146"/>
    </row>
    <row r="176" spans="4:4">
      <c r="D176" s="146"/>
    </row>
    <row r="177" spans="4:4">
      <c r="D177" s="146"/>
    </row>
    <row r="178" spans="4:4">
      <c r="D178" s="146"/>
    </row>
    <row r="179" spans="4:4">
      <c r="D179" s="146"/>
    </row>
    <row r="180" spans="4:4">
      <c r="D180" s="146"/>
    </row>
    <row r="181" spans="4:4">
      <c r="D181" s="146"/>
    </row>
    <row r="182" spans="4:4">
      <c r="D182" s="146"/>
    </row>
    <row r="183" spans="4:4">
      <c r="D183" s="146"/>
    </row>
    <row r="184" spans="4:4">
      <c r="D184" s="146"/>
    </row>
    <row r="185" spans="4:4">
      <c r="D185" s="146"/>
    </row>
    <row r="186" spans="4:4">
      <c r="D186" s="146"/>
    </row>
    <row r="187" spans="4:4">
      <c r="D187" s="146"/>
    </row>
    <row r="188" spans="4:4">
      <c r="D188" s="146"/>
    </row>
    <row r="189" spans="4:4">
      <c r="D189" s="146"/>
    </row>
    <row r="190" spans="4:4">
      <c r="D190" s="146"/>
    </row>
    <row r="191" spans="4:4">
      <c r="D191" s="146"/>
    </row>
    <row r="192" spans="4:4">
      <c r="D192" s="146"/>
    </row>
    <row r="193" spans="4:4">
      <c r="D193" s="146"/>
    </row>
    <row r="194" spans="4:4">
      <c r="D194" s="146"/>
    </row>
    <row r="195" spans="4:4">
      <c r="D195" s="146"/>
    </row>
    <row r="196" spans="4:4">
      <c r="D196" s="146"/>
    </row>
    <row r="197" spans="4:4">
      <c r="D197" s="146"/>
    </row>
    <row r="198" spans="4:4">
      <c r="D198" s="146"/>
    </row>
    <row r="199" spans="4:4">
      <c r="D199" s="146"/>
    </row>
    <row r="200" spans="4:4">
      <c r="D200" s="146"/>
    </row>
    <row r="201" spans="4:4">
      <c r="D201" s="146"/>
    </row>
    <row r="202" spans="4:4">
      <c r="D202" s="146"/>
    </row>
    <row r="203" spans="4:4">
      <c r="D203" s="146"/>
    </row>
    <row r="204" spans="4:4">
      <c r="D204" s="146"/>
    </row>
    <row r="205" spans="4:4">
      <c r="D205" s="146"/>
    </row>
    <row r="206" spans="4:4">
      <c r="D206" s="146"/>
    </row>
    <row r="207" spans="4:4">
      <c r="D207" s="146"/>
    </row>
    <row r="208" spans="4:4">
      <c r="D208" s="146"/>
    </row>
    <row r="209" spans="4:4">
      <c r="D209" s="146"/>
    </row>
    <row r="210" spans="4:4">
      <c r="D210" s="146"/>
    </row>
    <row r="211" spans="4:4">
      <c r="D211" s="146"/>
    </row>
    <row r="212" spans="4:4">
      <c r="D212" s="146"/>
    </row>
    <row r="213" spans="4:4">
      <c r="D213" s="146"/>
    </row>
    <row r="214" spans="4:4">
      <c r="D214" s="146"/>
    </row>
    <row r="215" spans="4:4">
      <c r="D215" s="146"/>
    </row>
    <row r="216" spans="4:4">
      <c r="D216" s="146"/>
    </row>
    <row r="217" spans="4:4">
      <c r="D217" s="146"/>
    </row>
    <row r="218" spans="4:4">
      <c r="D218" s="146"/>
    </row>
    <row r="219" spans="4:4">
      <c r="D219" s="146"/>
    </row>
    <row r="220" spans="4:4">
      <c r="D220" s="146"/>
    </row>
    <row r="221" spans="4:4">
      <c r="D221" s="146"/>
    </row>
    <row r="222" spans="4:4">
      <c r="D222" s="146"/>
    </row>
    <row r="223" spans="4:4">
      <c r="D223" s="146"/>
    </row>
    <row r="224" spans="4:4">
      <c r="D224" s="146"/>
    </row>
    <row r="225" spans="4:4">
      <c r="D225" s="146"/>
    </row>
    <row r="226" spans="4:4">
      <c r="D226" s="146"/>
    </row>
    <row r="227" spans="4:4">
      <c r="D227" s="146"/>
    </row>
    <row r="228" spans="4:4">
      <c r="D228" s="146"/>
    </row>
    <row r="229" spans="4:4">
      <c r="D229" s="146"/>
    </row>
    <row r="230" spans="4:4">
      <c r="D230" s="146"/>
    </row>
    <row r="231" spans="4:4">
      <c r="D231" s="146"/>
    </row>
    <row r="232" spans="4:4">
      <c r="D232" s="146"/>
    </row>
    <row r="233" spans="4:4">
      <c r="D233" s="146"/>
    </row>
    <row r="234" spans="4:4">
      <c r="D234" s="146"/>
    </row>
    <row r="235" spans="4:4">
      <c r="D235" s="146"/>
    </row>
    <row r="236" spans="4:4">
      <c r="D236" s="146"/>
    </row>
    <row r="237" spans="4:4">
      <c r="D237" s="146"/>
    </row>
    <row r="238" spans="4:4">
      <c r="D238" s="146"/>
    </row>
    <row r="239" spans="4:4">
      <c r="D239" s="146"/>
    </row>
    <row r="240" spans="4:4">
      <c r="D240" s="146"/>
    </row>
    <row r="241" spans="4:4">
      <c r="D241" s="146"/>
    </row>
    <row r="242" spans="4:4">
      <c r="D242" s="146"/>
    </row>
    <row r="243" spans="4:4">
      <c r="D243" s="146"/>
    </row>
    <row r="244" spans="4:4">
      <c r="D244" s="146"/>
    </row>
    <row r="245" spans="4:4">
      <c r="D245" s="146"/>
    </row>
    <row r="246" spans="4:4">
      <c r="D246" s="146"/>
    </row>
    <row r="247" spans="4:4">
      <c r="D247" s="146"/>
    </row>
    <row r="248" spans="4:4">
      <c r="D248" s="146"/>
    </row>
    <row r="249" spans="4:4">
      <c r="D249" s="146"/>
    </row>
    <row r="250" spans="4:4">
      <c r="D250" s="146"/>
    </row>
    <row r="251" spans="4:4">
      <c r="D251" s="146"/>
    </row>
    <row r="252" spans="4:4">
      <c r="D252" s="146"/>
    </row>
    <row r="253" spans="4:4">
      <c r="D253" s="146"/>
    </row>
    <row r="254" spans="4:4">
      <c r="D254" s="146"/>
    </row>
    <row r="255" spans="4:4">
      <c r="D255" s="146"/>
    </row>
    <row r="256" spans="4:4">
      <c r="D256" s="146"/>
    </row>
    <row r="257" spans="4:4">
      <c r="D257" s="146"/>
    </row>
    <row r="258" spans="4:4">
      <c r="D258" s="146"/>
    </row>
    <row r="259" spans="4:4">
      <c r="D259" s="146"/>
    </row>
    <row r="260" spans="4:4">
      <c r="D260" s="146"/>
    </row>
    <row r="261" spans="4:4">
      <c r="D261" s="146"/>
    </row>
    <row r="262" spans="4:4">
      <c r="D262" s="146"/>
    </row>
    <row r="263" spans="4:4">
      <c r="D263" s="146"/>
    </row>
    <row r="264" spans="4:4">
      <c r="D264" s="146"/>
    </row>
    <row r="265" spans="4:4">
      <c r="D265" s="146"/>
    </row>
    <row r="266" spans="4:4">
      <c r="D266" s="146"/>
    </row>
    <row r="267" spans="4:4">
      <c r="D267" s="146"/>
    </row>
    <row r="268" spans="4:4">
      <c r="D268" s="146"/>
    </row>
    <row r="269" spans="4:4">
      <c r="D269" s="146"/>
    </row>
    <row r="270" spans="4:4">
      <c r="D270" s="146"/>
    </row>
    <row r="271" spans="4:4">
      <c r="D271" s="146"/>
    </row>
    <row r="272" spans="4:4">
      <c r="D272" s="146"/>
    </row>
    <row r="273" spans="4:4">
      <c r="D273" s="146"/>
    </row>
    <row r="274" spans="4:4">
      <c r="D274" s="146"/>
    </row>
    <row r="275" spans="4:4">
      <c r="D275" s="146"/>
    </row>
    <row r="276" spans="4:4">
      <c r="D276" s="146"/>
    </row>
    <row r="277" spans="4:4">
      <c r="D277" s="146"/>
    </row>
    <row r="278" spans="4:4">
      <c r="D278" s="146"/>
    </row>
    <row r="279" spans="4:4">
      <c r="D279" s="146"/>
    </row>
    <row r="280" spans="4:4">
      <c r="D280" s="146"/>
    </row>
    <row r="281" spans="4:4">
      <c r="D281" s="146"/>
    </row>
    <row r="282" spans="4:4">
      <c r="D282" s="146"/>
    </row>
    <row r="283" spans="4:4">
      <c r="D283" s="146"/>
    </row>
    <row r="284" spans="4:4">
      <c r="D284" s="146"/>
    </row>
    <row r="285" spans="4:4">
      <c r="D285" s="146"/>
    </row>
    <row r="286" spans="4:4">
      <c r="D286" s="146"/>
    </row>
    <row r="287" spans="4:4">
      <c r="D287" s="146"/>
    </row>
    <row r="288" spans="4:4">
      <c r="D288" s="146"/>
    </row>
    <row r="289" spans="4:4">
      <c r="D289" s="146"/>
    </row>
    <row r="290" spans="4:4">
      <c r="D290" s="146"/>
    </row>
    <row r="291" spans="4:4">
      <c r="D291" s="146"/>
    </row>
    <row r="292" spans="4:4">
      <c r="D292" s="146"/>
    </row>
    <row r="293" spans="4:4">
      <c r="D293" s="146"/>
    </row>
    <row r="294" spans="4:4">
      <c r="D294" s="146"/>
    </row>
    <row r="295" spans="4:4">
      <c r="D295" s="146"/>
    </row>
    <row r="296" spans="4:4">
      <c r="D296" s="146"/>
    </row>
    <row r="297" spans="4:4">
      <c r="D297" s="146"/>
    </row>
    <row r="298" spans="4:4">
      <c r="D298" s="146"/>
    </row>
    <row r="299" spans="4:4">
      <c r="D299" s="146"/>
    </row>
    <row r="300" spans="4:4">
      <c r="D300" s="146"/>
    </row>
    <row r="301" spans="4:4">
      <c r="D301" s="146"/>
    </row>
    <row r="302" spans="4:4">
      <c r="D302" s="146"/>
    </row>
    <row r="303" spans="4:4">
      <c r="D303" s="146"/>
    </row>
    <row r="304" spans="4:4">
      <c r="D304" s="146"/>
    </row>
    <row r="305" spans="4:4">
      <c r="D305" s="146"/>
    </row>
    <row r="306" spans="4:4">
      <c r="D306" s="146"/>
    </row>
    <row r="307" spans="4:4">
      <c r="D307" s="146"/>
    </row>
    <row r="308" spans="4:4">
      <c r="D308" s="146"/>
    </row>
    <row r="309" spans="4:4">
      <c r="D309" s="146"/>
    </row>
    <row r="310" spans="4:4">
      <c r="D310" s="146"/>
    </row>
    <row r="311" spans="4:4">
      <c r="D311" s="146"/>
    </row>
    <row r="312" spans="4:4">
      <c r="D312" s="146"/>
    </row>
    <row r="313" spans="4:4">
      <c r="D313" s="146"/>
    </row>
    <row r="314" spans="4:4">
      <c r="D314" s="146"/>
    </row>
    <row r="315" spans="4:4">
      <c r="D315" s="146"/>
    </row>
    <row r="316" spans="4:4">
      <c r="D316" s="146"/>
    </row>
    <row r="317" spans="4:4">
      <c r="D317" s="146"/>
    </row>
    <row r="318" spans="4:4">
      <c r="D318" s="146"/>
    </row>
    <row r="319" spans="4:4">
      <c r="D319" s="146"/>
    </row>
    <row r="320" spans="4:4">
      <c r="D320" s="146"/>
    </row>
    <row r="321" spans="4:4">
      <c r="D321" s="146"/>
    </row>
    <row r="322" spans="4:4">
      <c r="D322" s="146"/>
    </row>
    <row r="323" spans="4:4">
      <c r="D323" s="146"/>
    </row>
    <row r="324" spans="4:4">
      <c r="D324" s="146"/>
    </row>
    <row r="325" spans="4:4">
      <c r="D325" s="146"/>
    </row>
    <row r="326" spans="4:4">
      <c r="D326" s="146"/>
    </row>
    <row r="327" spans="4:4">
      <c r="D327" s="146"/>
    </row>
    <row r="328" spans="4:4">
      <c r="D328" s="146"/>
    </row>
    <row r="329" spans="4:4">
      <c r="D329" s="146"/>
    </row>
    <row r="330" spans="4:4">
      <c r="D330" s="146"/>
    </row>
    <row r="331" spans="4:4">
      <c r="D331" s="146"/>
    </row>
    <row r="332" spans="4:4">
      <c r="D332" s="146"/>
    </row>
    <row r="333" spans="4:4">
      <c r="D333" s="146"/>
    </row>
    <row r="334" spans="4:4">
      <c r="D334" s="146"/>
    </row>
    <row r="335" spans="4:4">
      <c r="D335" s="146"/>
    </row>
    <row r="336" spans="4:4">
      <c r="D336" s="146"/>
    </row>
    <row r="337" spans="4:4">
      <c r="D337" s="146"/>
    </row>
    <row r="338" spans="4:4">
      <c r="D338" s="146"/>
    </row>
    <row r="339" spans="4:4">
      <c r="D339" s="146"/>
    </row>
    <row r="340" spans="4:4">
      <c r="D340" s="146"/>
    </row>
    <row r="341" spans="4:4">
      <c r="D341" s="146"/>
    </row>
    <row r="342" spans="4:4">
      <c r="D342" s="146"/>
    </row>
    <row r="343" spans="4:4">
      <c r="D343" s="146"/>
    </row>
    <row r="344" spans="4:4">
      <c r="D344" s="146"/>
    </row>
    <row r="345" spans="4:4">
      <c r="D345" s="146"/>
    </row>
    <row r="346" spans="4:4">
      <c r="D346" s="146"/>
    </row>
    <row r="347" spans="4:4">
      <c r="D347" s="146"/>
    </row>
    <row r="348" spans="4:4">
      <c r="D348" s="146"/>
    </row>
    <row r="349" spans="4:4">
      <c r="D349" s="146"/>
    </row>
    <row r="350" spans="4:4">
      <c r="D350" s="146"/>
    </row>
    <row r="351" spans="4:4">
      <c r="D351" s="146"/>
    </row>
    <row r="352" spans="4:4">
      <c r="D352" s="146"/>
    </row>
    <row r="353" spans="4:4">
      <c r="D353" s="146"/>
    </row>
    <row r="354" spans="4:4">
      <c r="D354" s="146"/>
    </row>
    <row r="355" spans="4:4">
      <c r="D355" s="146"/>
    </row>
    <row r="356" spans="4:4">
      <c r="D356" s="146"/>
    </row>
    <row r="357" spans="4:4">
      <c r="D357" s="146"/>
    </row>
    <row r="358" spans="4:4">
      <c r="D358" s="146"/>
    </row>
    <row r="359" spans="4:4">
      <c r="D359" s="146"/>
    </row>
    <row r="360" spans="4:4">
      <c r="D360" s="146"/>
    </row>
    <row r="361" spans="4:4">
      <c r="D361" s="146"/>
    </row>
    <row r="362" spans="4:4">
      <c r="D362" s="146"/>
    </row>
    <row r="363" spans="4:4">
      <c r="D363" s="146"/>
    </row>
    <row r="364" spans="4:4">
      <c r="D364" s="146"/>
    </row>
    <row r="365" spans="4:4">
      <c r="D365" s="146"/>
    </row>
    <row r="366" spans="4:4">
      <c r="D366" s="146"/>
    </row>
    <row r="367" spans="4:4">
      <c r="D367" s="146"/>
    </row>
    <row r="368" spans="4:4">
      <c r="D368" s="146"/>
    </row>
    <row r="369" spans="4:4">
      <c r="D369" s="146"/>
    </row>
    <row r="370" spans="4:4">
      <c r="D370" s="146"/>
    </row>
    <row r="371" spans="4:4">
      <c r="D371" s="146"/>
    </row>
    <row r="372" spans="4:4">
      <c r="D372" s="146"/>
    </row>
    <row r="373" spans="4:4">
      <c r="D373" s="146"/>
    </row>
    <row r="374" spans="4:4">
      <c r="D374" s="146"/>
    </row>
    <row r="375" spans="4:4">
      <c r="D375" s="146"/>
    </row>
    <row r="376" spans="4:4">
      <c r="D376" s="146"/>
    </row>
    <row r="377" spans="4:4">
      <c r="D377" s="146"/>
    </row>
    <row r="378" spans="4:4">
      <c r="D378" s="146"/>
    </row>
    <row r="379" spans="4:4">
      <c r="D379" s="146"/>
    </row>
    <row r="380" spans="4:4">
      <c r="D380" s="146"/>
    </row>
    <row r="381" spans="4:4">
      <c r="D381" s="146"/>
    </row>
    <row r="382" spans="4:4">
      <c r="D382" s="146"/>
    </row>
    <row r="383" spans="4:4">
      <c r="D383" s="146"/>
    </row>
    <row r="384" spans="4:4">
      <c r="D384" s="146"/>
    </row>
    <row r="385" spans="4:4">
      <c r="D385" s="146"/>
    </row>
    <row r="386" spans="4:4">
      <c r="D386" s="146"/>
    </row>
    <row r="387" spans="4:4">
      <c r="D387" s="146"/>
    </row>
    <row r="388" spans="4:4">
      <c r="D388" s="146"/>
    </row>
    <row r="389" spans="4:4">
      <c r="D389" s="146"/>
    </row>
    <row r="390" spans="4:4">
      <c r="D390" s="146"/>
    </row>
    <row r="391" spans="4:4">
      <c r="D391" s="146"/>
    </row>
    <row r="392" spans="4:4">
      <c r="D392" s="146"/>
    </row>
    <row r="393" spans="4:4">
      <c r="D393" s="146"/>
    </row>
    <row r="394" spans="4:4">
      <c r="D394" s="146"/>
    </row>
    <row r="395" spans="4:4">
      <c r="D395" s="146"/>
    </row>
    <row r="396" spans="4:4">
      <c r="D396" s="146"/>
    </row>
    <row r="397" spans="4:4">
      <c r="D397" s="146"/>
    </row>
    <row r="398" spans="4:4">
      <c r="D398" s="146"/>
    </row>
    <row r="399" spans="4:4">
      <c r="D399" s="146"/>
    </row>
    <row r="400" spans="4:4">
      <c r="D400" s="146"/>
    </row>
    <row r="401" spans="4:4">
      <c r="D401" s="146"/>
    </row>
    <row r="402" spans="4:4">
      <c r="D402" s="146"/>
    </row>
    <row r="403" spans="4:4">
      <c r="D403" s="146"/>
    </row>
    <row r="404" spans="4:4">
      <c r="D404" s="146"/>
    </row>
    <row r="405" spans="4:4">
      <c r="D405" s="146"/>
    </row>
    <row r="406" spans="4:4">
      <c r="D406" s="146"/>
    </row>
    <row r="407" spans="4:4">
      <c r="D407" s="146"/>
    </row>
    <row r="408" spans="4:4">
      <c r="D408" s="146"/>
    </row>
    <row r="409" spans="4:4">
      <c r="D409" s="146"/>
    </row>
    <row r="410" spans="4:4">
      <c r="D410" s="146"/>
    </row>
    <row r="411" spans="4:4">
      <c r="D411" s="146"/>
    </row>
    <row r="412" spans="4:4">
      <c r="D412" s="146"/>
    </row>
    <row r="413" spans="4:4">
      <c r="D413" s="146"/>
    </row>
    <row r="414" spans="4:4">
      <c r="D414" s="146"/>
    </row>
    <row r="415" spans="4:4">
      <c r="D415" s="146"/>
    </row>
    <row r="416" spans="4:4">
      <c r="D416" s="146"/>
    </row>
    <row r="417" spans="4:4">
      <c r="D417" s="146"/>
    </row>
    <row r="418" spans="4:4">
      <c r="D418" s="146"/>
    </row>
    <row r="419" spans="4:4">
      <c r="D419" s="146"/>
    </row>
    <row r="420" spans="4:4">
      <c r="D420" s="146"/>
    </row>
    <row r="421" spans="4:4">
      <c r="D421" s="146"/>
    </row>
    <row r="422" spans="4:4">
      <c r="D422" s="146"/>
    </row>
    <row r="423" spans="4:4">
      <c r="D423" s="146"/>
    </row>
    <row r="424" spans="4:4">
      <c r="D424" s="146"/>
    </row>
    <row r="425" spans="4:4">
      <c r="D425" s="146"/>
    </row>
    <row r="426" spans="4:4">
      <c r="D426" s="146"/>
    </row>
    <row r="427" spans="4:4">
      <c r="D427" s="146"/>
    </row>
    <row r="428" spans="4:4">
      <c r="D428" s="146"/>
    </row>
    <row r="429" spans="4:4">
      <c r="D429" s="146"/>
    </row>
    <row r="430" spans="4:4">
      <c r="D430" s="146"/>
    </row>
    <row r="431" spans="4:4">
      <c r="D431" s="146"/>
    </row>
    <row r="432" spans="4:4">
      <c r="D432" s="146"/>
    </row>
    <row r="433" spans="4:4">
      <c r="D433" s="146"/>
    </row>
    <row r="434" spans="4:4">
      <c r="D434" s="146"/>
    </row>
    <row r="435" spans="4:4">
      <c r="D435" s="146"/>
    </row>
    <row r="436" spans="4:4">
      <c r="D436" s="146"/>
    </row>
    <row r="437" spans="4:4">
      <c r="D437" s="146"/>
    </row>
    <row r="438" spans="4:4">
      <c r="D438" s="146"/>
    </row>
    <row r="439" spans="4:4">
      <c r="D439" s="146"/>
    </row>
    <row r="440" spans="4:4">
      <c r="D440" s="146"/>
    </row>
    <row r="441" spans="4:4">
      <c r="D441" s="146"/>
    </row>
    <row r="442" spans="4:4">
      <c r="D442" s="146"/>
    </row>
    <row r="443" spans="4:4">
      <c r="D443" s="146"/>
    </row>
    <row r="444" spans="4:4">
      <c r="D444" s="146"/>
    </row>
    <row r="445" spans="4:4">
      <c r="D445" s="146"/>
    </row>
    <row r="446" spans="4:4">
      <c r="D446" s="146"/>
    </row>
    <row r="447" spans="4:4">
      <c r="D447" s="146"/>
    </row>
    <row r="448" spans="4:4">
      <c r="D448" s="146"/>
    </row>
    <row r="449" spans="4:4">
      <c r="D449" s="146"/>
    </row>
    <row r="450" spans="4:4">
      <c r="D450" s="146"/>
    </row>
    <row r="451" spans="4:4">
      <c r="D451" s="146"/>
    </row>
    <row r="452" spans="4:4">
      <c r="D452" s="146"/>
    </row>
    <row r="453" spans="4:4">
      <c r="D453" s="146"/>
    </row>
    <row r="454" spans="4:4">
      <c r="D454" s="146"/>
    </row>
    <row r="455" spans="4:4">
      <c r="D455" s="146"/>
    </row>
    <row r="456" spans="4:4">
      <c r="D456" s="146"/>
    </row>
    <row r="457" spans="4:4">
      <c r="D457" s="146"/>
    </row>
    <row r="458" spans="4:4">
      <c r="D458" s="146"/>
    </row>
    <row r="459" spans="4:4">
      <c r="D459" s="146"/>
    </row>
    <row r="460" spans="4:4">
      <c r="D460" s="146"/>
    </row>
    <row r="461" spans="4:4">
      <c r="D461" s="146"/>
    </row>
    <row r="462" spans="4:4">
      <c r="D462" s="146"/>
    </row>
    <row r="463" spans="4:4">
      <c r="D463" s="146"/>
    </row>
    <row r="464" spans="4:4">
      <c r="D464" s="146"/>
    </row>
    <row r="465" spans="4:4">
      <c r="D465" s="146"/>
    </row>
    <row r="466" spans="4:4">
      <c r="D466" s="146"/>
    </row>
    <row r="467" spans="4:4">
      <c r="D467" s="146"/>
    </row>
    <row r="468" spans="4:4">
      <c r="D468" s="146"/>
    </row>
    <row r="469" spans="4:4">
      <c r="D469" s="146"/>
    </row>
    <row r="470" spans="4:4">
      <c r="D470" s="146"/>
    </row>
    <row r="471" spans="4:4">
      <c r="D471" s="146"/>
    </row>
    <row r="472" spans="4:4">
      <c r="D472" s="146"/>
    </row>
    <row r="473" spans="4:4">
      <c r="D473" s="146"/>
    </row>
    <row r="474" spans="4:4">
      <c r="D474" s="146"/>
    </row>
    <row r="475" spans="4:4">
      <c r="D475" s="146"/>
    </row>
    <row r="476" spans="4:4">
      <c r="D476" s="146"/>
    </row>
    <row r="477" spans="4:4">
      <c r="D477" s="146"/>
    </row>
    <row r="478" spans="4:4">
      <c r="D478" s="146"/>
    </row>
    <row r="479" spans="4:4">
      <c r="D479" s="146"/>
    </row>
    <row r="480" spans="4:4">
      <c r="D480" s="146"/>
    </row>
    <row r="481" spans="4:4">
      <c r="D481" s="146"/>
    </row>
    <row r="482" spans="4:4">
      <c r="D482" s="146"/>
    </row>
    <row r="483" spans="4:4">
      <c r="D483" s="146"/>
    </row>
    <row r="484" spans="4:4">
      <c r="D484" s="146"/>
    </row>
    <row r="485" spans="4:4">
      <c r="D485" s="146"/>
    </row>
    <row r="486" spans="4:4">
      <c r="D486" s="146"/>
    </row>
    <row r="487" spans="4:4">
      <c r="D487" s="146"/>
    </row>
    <row r="488" spans="4:4">
      <c r="D488" s="146"/>
    </row>
    <row r="489" spans="4:4">
      <c r="D489" s="146"/>
    </row>
    <row r="490" spans="4:4">
      <c r="D490" s="146"/>
    </row>
    <row r="491" spans="4:4">
      <c r="D491" s="146"/>
    </row>
    <row r="492" spans="4:4">
      <c r="D492" s="146"/>
    </row>
    <row r="493" spans="4:4">
      <c r="D493" s="146"/>
    </row>
    <row r="494" spans="4:4">
      <c r="D494" s="146"/>
    </row>
    <row r="495" spans="4:4">
      <c r="D495" s="146"/>
    </row>
    <row r="496" spans="4:4">
      <c r="D496" s="146"/>
    </row>
    <row r="497" spans="4:4">
      <c r="D497" s="146"/>
    </row>
    <row r="498" spans="4:4">
      <c r="D498" s="146"/>
    </row>
    <row r="499" spans="4:4">
      <c r="D499" s="146"/>
    </row>
    <row r="500" spans="4:4">
      <c r="D500" s="146"/>
    </row>
    <row r="501" spans="4:4">
      <c r="D501" s="146"/>
    </row>
    <row r="502" spans="4:4">
      <c r="D502" s="146"/>
    </row>
    <row r="503" spans="4:4">
      <c r="D503" s="146"/>
    </row>
    <row r="504" spans="4:4">
      <c r="D504" s="146"/>
    </row>
    <row r="505" spans="4:4">
      <c r="D505" s="146"/>
    </row>
    <row r="506" spans="4:4">
      <c r="D506" s="146"/>
    </row>
    <row r="507" spans="4:4">
      <c r="D507" s="146"/>
    </row>
    <row r="508" spans="4:4">
      <c r="D508" s="146"/>
    </row>
    <row r="509" spans="4:4">
      <c r="D509" s="146"/>
    </row>
    <row r="510" spans="4:4">
      <c r="D510" s="146"/>
    </row>
    <row r="511" spans="4:4">
      <c r="D511" s="146"/>
    </row>
    <row r="512" spans="4:4">
      <c r="D512" s="146"/>
    </row>
    <row r="513" spans="4:5">
      <c r="D513" s="146"/>
      <c r="E513" s="145"/>
    </row>
    <row r="514" spans="4:5">
      <c r="D514" s="145"/>
      <c r="E514" s="147"/>
    </row>
    <row r="515" spans="4:5">
      <c r="D515" s="1"/>
    </row>
    <row r="516" spans="4:5">
      <c r="E516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172</v>
      </c>
      <c r="C1" s="76" t="s" vm="1">
        <v>239</v>
      </c>
    </row>
    <row r="2" spans="2:18">
      <c r="B2" s="56" t="s">
        <v>171</v>
      </c>
      <c r="C2" s="76" t="s">
        <v>240</v>
      </c>
    </row>
    <row r="3" spans="2:18">
      <c r="B3" s="56" t="s">
        <v>173</v>
      </c>
      <c r="C3" s="76" t="s">
        <v>241</v>
      </c>
    </row>
    <row r="4" spans="2:18">
      <c r="B4" s="56" t="s">
        <v>174</v>
      </c>
      <c r="C4" s="76">
        <v>9455</v>
      </c>
    </row>
    <row r="6" spans="2:18" ht="26.25" customHeight="1">
      <c r="B6" s="185" t="s">
        <v>213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spans="2:18" s="3" customFormat="1" ht="78.75">
      <c r="B7" s="22" t="s">
        <v>110</v>
      </c>
      <c r="C7" s="30" t="s">
        <v>39</v>
      </c>
      <c r="D7" s="30" t="s">
        <v>55</v>
      </c>
      <c r="E7" s="30" t="s">
        <v>15</v>
      </c>
      <c r="F7" s="30" t="s">
        <v>56</v>
      </c>
      <c r="G7" s="30" t="s">
        <v>96</v>
      </c>
      <c r="H7" s="30" t="s">
        <v>18</v>
      </c>
      <c r="I7" s="30" t="s">
        <v>95</v>
      </c>
      <c r="J7" s="30" t="s">
        <v>17</v>
      </c>
      <c r="K7" s="30" t="s">
        <v>210</v>
      </c>
      <c r="L7" s="30" t="s">
        <v>225</v>
      </c>
      <c r="M7" s="30" t="s">
        <v>211</v>
      </c>
      <c r="N7" s="30" t="s">
        <v>51</v>
      </c>
      <c r="O7" s="30" t="s">
        <v>175</v>
      </c>
      <c r="P7" s="31" t="s">
        <v>177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234</v>
      </c>
      <c r="M8" s="32" t="s">
        <v>228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238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106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233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172</v>
      </c>
      <c r="C1" s="76" t="s" vm="1">
        <v>239</v>
      </c>
    </row>
    <row r="2" spans="2:18">
      <c r="B2" s="56" t="s">
        <v>171</v>
      </c>
      <c r="C2" s="76" t="s">
        <v>240</v>
      </c>
    </row>
    <row r="3" spans="2:18">
      <c r="B3" s="56" t="s">
        <v>173</v>
      </c>
      <c r="C3" s="76" t="s">
        <v>241</v>
      </c>
    </row>
    <row r="4" spans="2:18">
      <c r="B4" s="56" t="s">
        <v>174</v>
      </c>
      <c r="C4" s="76">
        <v>9455</v>
      </c>
    </row>
    <row r="6" spans="2:18" ht="26.25" customHeight="1">
      <c r="B6" s="185" t="s">
        <v>215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spans="2:18" s="3" customFormat="1" ht="78.75">
      <c r="B7" s="22" t="s">
        <v>110</v>
      </c>
      <c r="C7" s="30" t="s">
        <v>39</v>
      </c>
      <c r="D7" s="30" t="s">
        <v>55</v>
      </c>
      <c r="E7" s="30" t="s">
        <v>15</v>
      </c>
      <c r="F7" s="30" t="s">
        <v>56</v>
      </c>
      <c r="G7" s="30" t="s">
        <v>96</v>
      </c>
      <c r="H7" s="30" t="s">
        <v>18</v>
      </c>
      <c r="I7" s="30" t="s">
        <v>95</v>
      </c>
      <c r="J7" s="30" t="s">
        <v>17</v>
      </c>
      <c r="K7" s="30" t="s">
        <v>210</v>
      </c>
      <c r="L7" s="30" t="s">
        <v>225</v>
      </c>
      <c r="M7" s="30" t="s">
        <v>211</v>
      </c>
      <c r="N7" s="30" t="s">
        <v>51</v>
      </c>
      <c r="O7" s="30" t="s">
        <v>175</v>
      </c>
      <c r="P7" s="31" t="s">
        <v>177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234</v>
      </c>
      <c r="M8" s="32" t="s">
        <v>228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238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106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233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78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6.28515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9.425781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1:52">
      <c r="B1" s="56" t="s">
        <v>172</v>
      </c>
      <c r="C1" s="76" t="s" vm="1">
        <v>239</v>
      </c>
    </row>
    <row r="2" spans="1:52">
      <c r="B2" s="56" t="s">
        <v>171</v>
      </c>
      <c r="C2" s="76" t="s">
        <v>240</v>
      </c>
    </row>
    <row r="3" spans="1:52">
      <c r="B3" s="56" t="s">
        <v>173</v>
      </c>
      <c r="C3" s="76" t="s">
        <v>241</v>
      </c>
    </row>
    <row r="4" spans="1:52">
      <c r="B4" s="56" t="s">
        <v>174</v>
      </c>
      <c r="C4" s="76">
        <v>9455</v>
      </c>
    </row>
    <row r="6" spans="1:52" ht="21.75" customHeight="1">
      <c r="B6" s="176" t="s">
        <v>202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8"/>
    </row>
    <row r="7" spans="1:52" ht="27.75" customHeight="1">
      <c r="B7" s="179" t="s">
        <v>80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1"/>
      <c r="AT7" s="3"/>
      <c r="AU7" s="3"/>
    </row>
    <row r="8" spans="1:52" s="3" customFormat="1" ht="55.5" customHeight="1">
      <c r="B8" s="22" t="s">
        <v>109</v>
      </c>
      <c r="C8" s="30" t="s">
        <v>39</v>
      </c>
      <c r="D8" s="30" t="s">
        <v>113</v>
      </c>
      <c r="E8" s="30" t="s">
        <v>15</v>
      </c>
      <c r="F8" s="30" t="s">
        <v>56</v>
      </c>
      <c r="G8" s="30" t="s">
        <v>96</v>
      </c>
      <c r="H8" s="30" t="s">
        <v>18</v>
      </c>
      <c r="I8" s="30" t="s">
        <v>95</v>
      </c>
      <c r="J8" s="30" t="s">
        <v>17</v>
      </c>
      <c r="K8" s="30" t="s">
        <v>19</v>
      </c>
      <c r="L8" s="30" t="s">
        <v>225</v>
      </c>
      <c r="M8" s="30" t="s">
        <v>224</v>
      </c>
      <c r="N8" s="30" t="s">
        <v>54</v>
      </c>
      <c r="O8" s="30" t="s">
        <v>227</v>
      </c>
      <c r="P8" s="30" t="s">
        <v>175</v>
      </c>
      <c r="Q8" s="71" t="s">
        <v>177</v>
      </c>
      <c r="AL8" s="1"/>
      <c r="AT8" s="1"/>
      <c r="AU8" s="1"/>
      <c r="AV8" s="1"/>
    </row>
    <row r="9" spans="1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234</v>
      </c>
      <c r="M9" s="32"/>
      <c r="N9" s="32" t="s">
        <v>235</v>
      </c>
      <c r="O9" s="32" t="s">
        <v>20</v>
      </c>
      <c r="P9" s="32" t="s">
        <v>20</v>
      </c>
      <c r="Q9" s="33" t="s">
        <v>20</v>
      </c>
      <c r="AT9" s="1"/>
      <c r="AU9" s="1"/>
    </row>
    <row r="10" spans="1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1:52" s="4" customFormat="1" ht="18" customHeight="1">
      <c r="A11" s="136"/>
      <c r="B11" s="77" t="s">
        <v>25</v>
      </c>
      <c r="C11" s="78"/>
      <c r="D11" s="78"/>
      <c r="E11" s="78"/>
      <c r="F11" s="78"/>
      <c r="G11" s="78"/>
      <c r="H11" s="86">
        <v>5.020134211076523</v>
      </c>
      <c r="I11" s="78"/>
      <c r="J11" s="78"/>
      <c r="K11" s="87">
        <v>6.121285150225547E-3</v>
      </c>
      <c r="L11" s="86"/>
      <c r="M11" s="88"/>
      <c r="N11" s="86">
        <v>4911.5580999999993</v>
      </c>
      <c r="O11" s="78"/>
      <c r="P11" s="87">
        <v>1</v>
      </c>
      <c r="Q11" s="87">
        <f>+N11/'סכום נכסי הקרן'!$C$42</f>
        <v>0.30841425180274545</v>
      </c>
      <c r="R11" s="139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1:52" ht="22.5" customHeight="1">
      <c r="A12" s="138"/>
      <c r="B12" s="79" t="s">
        <v>222</v>
      </c>
      <c r="C12" s="80"/>
      <c r="D12" s="80"/>
      <c r="E12" s="80"/>
      <c r="F12" s="80"/>
      <c r="G12" s="80"/>
      <c r="H12" s="89">
        <v>5.020134211076523</v>
      </c>
      <c r="I12" s="80"/>
      <c r="J12" s="80"/>
      <c r="K12" s="90">
        <v>6.121285150225547E-3</v>
      </c>
      <c r="L12" s="89"/>
      <c r="M12" s="91"/>
      <c r="N12" s="89">
        <v>4911.5580999999993</v>
      </c>
      <c r="O12" s="80"/>
      <c r="P12" s="90">
        <v>1</v>
      </c>
      <c r="Q12" s="90">
        <f>+N12/'סכום נכסי הקרן'!$C$42</f>
        <v>0.30841425180274545</v>
      </c>
      <c r="R12" s="138"/>
      <c r="AV12" s="4"/>
    </row>
    <row r="13" spans="1:52" s="98" customFormat="1">
      <c r="A13" s="137"/>
      <c r="B13" s="119" t="s">
        <v>24</v>
      </c>
      <c r="C13" s="115"/>
      <c r="D13" s="115"/>
      <c r="E13" s="115"/>
      <c r="F13" s="115"/>
      <c r="G13" s="115"/>
      <c r="H13" s="116">
        <v>5.0289847757612653</v>
      </c>
      <c r="I13" s="115"/>
      <c r="J13" s="115"/>
      <c r="K13" s="117">
        <v>3.5408079746524794E-3</v>
      </c>
      <c r="L13" s="116"/>
      <c r="M13" s="120"/>
      <c r="N13" s="116">
        <v>2457.3038199999996</v>
      </c>
      <c r="O13" s="115"/>
      <c r="P13" s="117">
        <v>0.50031044527397528</v>
      </c>
      <c r="Q13" s="117">
        <f>+N13/'סכום נכסי הקרן'!$C$42</f>
        <v>0.1543028716482715</v>
      </c>
      <c r="R13" s="137"/>
    </row>
    <row r="14" spans="1:52">
      <c r="A14" s="138"/>
      <c r="B14" s="83" t="s">
        <v>23</v>
      </c>
      <c r="C14" s="80"/>
      <c r="D14" s="80"/>
      <c r="E14" s="80"/>
      <c r="F14" s="80"/>
      <c r="G14" s="80"/>
      <c r="H14" s="89">
        <v>5.0289847757612653</v>
      </c>
      <c r="I14" s="80"/>
      <c r="J14" s="80"/>
      <c r="K14" s="90">
        <v>3.5408079746524794E-3</v>
      </c>
      <c r="L14" s="89"/>
      <c r="M14" s="91"/>
      <c r="N14" s="89">
        <v>2457.3038199999996</v>
      </c>
      <c r="O14" s="80"/>
      <c r="P14" s="90">
        <v>0.50031044527397528</v>
      </c>
      <c r="Q14" s="90">
        <f>+N14/'סכום נכסי הקרן'!$C$42</f>
        <v>0.1543028716482715</v>
      </c>
      <c r="R14" s="138"/>
    </row>
    <row r="15" spans="1:52">
      <c r="A15" s="138"/>
      <c r="B15" s="84" t="s">
        <v>242</v>
      </c>
      <c r="C15" s="82" t="s">
        <v>243</v>
      </c>
      <c r="D15" s="95" t="s">
        <v>114</v>
      </c>
      <c r="E15" s="82" t="s">
        <v>244</v>
      </c>
      <c r="F15" s="82"/>
      <c r="G15" s="82"/>
      <c r="H15" s="92">
        <v>3.62</v>
      </c>
      <c r="I15" s="95" t="s">
        <v>157</v>
      </c>
      <c r="J15" s="96">
        <v>0.04</v>
      </c>
      <c r="K15" s="93">
        <v>-5.9999999999999995E-4</v>
      </c>
      <c r="L15" s="92">
        <v>204150</v>
      </c>
      <c r="M15" s="94">
        <v>150.27000000000001</v>
      </c>
      <c r="N15" s="92">
        <v>306.77620000000002</v>
      </c>
      <c r="O15" s="93">
        <v>1.313046913947414E-5</v>
      </c>
      <c r="P15" s="93">
        <v>6.2460057227053889E-2</v>
      </c>
      <c r="Q15" s="93">
        <f>+N15/'סכום נכסי הקרן'!$C$42</f>
        <v>1.9263571817238489E-2</v>
      </c>
      <c r="R15" s="138"/>
    </row>
    <row r="16" spans="1:52" ht="20.25">
      <c r="A16" s="138"/>
      <c r="B16" s="84" t="s">
        <v>245</v>
      </c>
      <c r="C16" s="82" t="s">
        <v>246</v>
      </c>
      <c r="D16" s="95" t="s">
        <v>114</v>
      </c>
      <c r="E16" s="82" t="s">
        <v>244</v>
      </c>
      <c r="F16" s="82"/>
      <c r="G16" s="82"/>
      <c r="H16" s="92">
        <v>6.1700000000000008</v>
      </c>
      <c r="I16" s="95" t="s">
        <v>157</v>
      </c>
      <c r="J16" s="96">
        <v>0.04</v>
      </c>
      <c r="K16" s="93">
        <v>1.8000000000000002E-3</v>
      </c>
      <c r="L16" s="92">
        <v>11000</v>
      </c>
      <c r="M16" s="94">
        <v>154.94</v>
      </c>
      <c r="N16" s="92">
        <v>17.043389999999999</v>
      </c>
      <c r="O16" s="93">
        <v>1.040455363802785E-6</v>
      </c>
      <c r="P16" s="93">
        <v>3.4700576992054725E-3</v>
      </c>
      <c r="Q16" s="93">
        <f>+N16/'סכום נכסי הקרן'!$C$42</f>
        <v>1.0702152490128121E-3</v>
      </c>
      <c r="R16" s="138"/>
      <c r="AT16" s="4"/>
    </row>
    <row r="17" spans="1:47" ht="20.25">
      <c r="A17" s="138"/>
      <c r="B17" s="84" t="s">
        <v>247</v>
      </c>
      <c r="C17" s="82" t="s">
        <v>248</v>
      </c>
      <c r="D17" s="95" t="s">
        <v>114</v>
      </c>
      <c r="E17" s="82" t="s">
        <v>244</v>
      </c>
      <c r="F17" s="82"/>
      <c r="G17" s="82"/>
      <c r="H17" s="92">
        <v>14.46</v>
      </c>
      <c r="I17" s="95" t="s">
        <v>157</v>
      </c>
      <c r="J17" s="96">
        <v>0.04</v>
      </c>
      <c r="K17" s="93">
        <v>9.6000000000000009E-3</v>
      </c>
      <c r="L17" s="92">
        <v>176976</v>
      </c>
      <c r="M17" s="94">
        <v>180.38</v>
      </c>
      <c r="N17" s="92">
        <v>319.22929999999997</v>
      </c>
      <c r="O17" s="93">
        <v>1.0909895896231711E-5</v>
      </c>
      <c r="P17" s="93">
        <v>6.499552555430424E-2</v>
      </c>
      <c r="Q17" s="93">
        <f>+N17/'סכום נכסי הקרן'!$C$42</f>
        <v>2.0045546384356967E-2</v>
      </c>
      <c r="R17" s="138"/>
      <c r="AU17" s="4"/>
    </row>
    <row r="18" spans="1:47">
      <c r="A18" s="138"/>
      <c r="B18" s="84" t="s">
        <v>249</v>
      </c>
      <c r="C18" s="82" t="s">
        <v>250</v>
      </c>
      <c r="D18" s="95" t="s">
        <v>114</v>
      </c>
      <c r="E18" s="82" t="s">
        <v>244</v>
      </c>
      <c r="F18" s="82"/>
      <c r="G18" s="82"/>
      <c r="H18" s="92">
        <v>18.7</v>
      </c>
      <c r="I18" s="95" t="s">
        <v>157</v>
      </c>
      <c r="J18" s="96">
        <v>2.75E-2</v>
      </c>
      <c r="K18" s="93">
        <v>1.2199999999999999E-2</v>
      </c>
      <c r="L18" s="92">
        <v>56950</v>
      </c>
      <c r="M18" s="94">
        <v>139.9</v>
      </c>
      <c r="N18" s="92">
        <v>79.673050000000003</v>
      </c>
      <c r="O18" s="93">
        <v>3.2220528499269619E-6</v>
      </c>
      <c r="P18" s="93">
        <v>1.6221542813470945E-2</v>
      </c>
      <c r="Q18" s="93">
        <f>+N18/'סכום נכסי הקרן'!$C$42</f>
        <v>5.0029549899028442E-3</v>
      </c>
      <c r="R18" s="138"/>
      <c r="AT18" s="3"/>
    </row>
    <row r="19" spans="1:47">
      <c r="A19" s="138"/>
      <c r="B19" s="84" t="s">
        <v>251</v>
      </c>
      <c r="C19" s="82" t="s">
        <v>252</v>
      </c>
      <c r="D19" s="95" t="s">
        <v>114</v>
      </c>
      <c r="E19" s="82" t="s">
        <v>244</v>
      </c>
      <c r="F19" s="82"/>
      <c r="G19" s="82"/>
      <c r="H19" s="92">
        <v>5.76</v>
      </c>
      <c r="I19" s="95" t="s">
        <v>157</v>
      </c>
      <c r="J19" s="96">
        <v>1.7500000000000002E-2</v>
      </c>
      <c r="K19" s="93">
        <v>5.0000000000000001E-4</v>
      </c>
      <c r="L19" s="92">
        <v>54000</v>
      </c>
      <c r="M19" s="94">
        <v>111.02</v>
      </c>
      <c r="N19" s="92">
        <v>59.950789999999998</v>
      </c>
      <c r="O19" s="93">
        <v>3.8952382875955413E-6</v>
      </c>
      <c r="P19" s="93">
        <v>1.2206063489302917E-2</v>
      </c>
      <c r="Q19" s="93">
        <f>+N19/'סכום נכסי הקרן'!$C$42</f>
        <v>3.7645239385101677E-3</v>
      </c>
      <c r="R19" s="138"/>
      <c r="AU19" s="3"/>
    </row>
    <row r="20" spans="1:47">
      <c r="A20" s="138"/>
      <c r="B20" s="84" t="s">
        <v>253</v>
      </c>
      <c r="C20" s="82" t="s">
        <v>254</v>
      </c>
      <c r="D20" s="95" t="s">
        <v>114</v>
      </c>
      <c r="E20" s="82" t="s">
        <v>244</v>
      </c>
      <c r="F20" s="82"/>
      <c r="G20" s="82"/>
      <c r="H20" s="92">
        <v>2</v>
      </c>
      <c r="I20" s="95" t="s">
        <v>157</v>
      </c>
      <c r="J20" s="96">
        <v>0.03</v>
      </c>
      <c r="K20" s="93">
        <v>9.9999999999999991E-5</v>
      </c>
      <c r="L20" s="92">
        <v>253600</v>
      </c>
      <c r="M20" s="94">
        <v>118.91</v>
      </c>
      <c r="N20" s="92">
        <v>301.55574000000001</v>
      </c>
      <c r="O20" s="93">
        <v>1.6542447195445295E-5</v>
      </c>
      <c r="P20" s="93">
        <v>6.1397164374376444E-2</v>
      </c>
      <c r="Q20" s="93">
        <f>+N20/'סכום נכסי הקרן'!$C$42</f>
        <v>1.893576051333349E-2</v>
      </c>
      <c r="R20" s="138"/>
    </row>
    <row r="21" spans="1:47">
      <c r="A21" s="138"/>
      <c r="B21" s="84" t="s">
        <v>255</v>
      </c>
      <c r="C21" s="82" t="s">
        <v>256</v>
      </c>
      <c r="D21" s="95" t="s">
        <v>114</v>
      </c>
      <c r="E21" s="82" t="s">
        <v>244</v>
      </c>
      <c r="F21" s="82"/>
      <c r="G21" s="82"/>
      <c r="H21" s="92">
        <v>3.08</v>
      </c>
      <c r="I21" s="95" t="s">
        <v>157</v>
      </c>
      <c r="J21" s="96">
        <v>1E-3</v>
      </c>
      <c r="K21" s="93">
        <v>-1.2000000000000001E-3</v>
      </c>
      <c r="L21" s="92">
        <v>526719</v>
      </c>
      <c r="M21" s="94">
        <v>100.68</v>
      </c>
      <c r="N21" s="92">
        <v>530.30068999999992</v>
      </c>
      <c r="O21" s="93">
        <v>4.1228068390256592E-5</v>
      </c>
      <c r="P21" s="93">
        <v>0.10796995153126662</v>
      </c>
      <c r="Q21" s="93">
        <f>+N21/'סכום נכסי הקרן'!$C$42</f>
        <v>3.329947181869429E-2</v>
      </c>
      <c r="R21" s="138"/>
    </row>
    <row r="22" spans="1:47">
      <c r="A22" s="138"/>
      <c r="B22" s="84" t="s">
        <v>257</v>
      </c>
      <c r="C22" s="82" t="s">
        <v>258</v>
      </c>
      <c r="D22" s="95" t="s">
        <v>114</v>
      </c>
      <c r="E22" s="82" t="s">
        <v>244</v>
      </c>
      <c r="F22" s="82"/>
      <c r="G22" s="82"/>
      <c r="H22" s="92">
        <v>7.83</v>
      </c>
      <c r="I22" s="95" t="s">
        <v>157</v>
      </c>
      <c r="J22" s="96">
        <v>7.4999999999999997E-3</v>
      </c>
      <c r="K22" s="93">
        <v>2.7999999999999995E-3</v>
      </c>
      <c r="L22" s="92">
        <v>4900</v>
      </c>
      <c r="M22" s="94">
        <v>103.95</v>
      </c>
      <c r="N22" s="92">
        <v>5.0935500000000005</v>
      </c>
      <c r="O22" s="93">
        <v>3.6912221832509512E-7</v>
      </c>
      <c r="P22" s="93">
        <v>1.0370538017253632E-3</v>
      </c>
      <c r="Q22" s="93">
        <f>+N22/'סכום נכסי הקרן'!$C$42</f>
        <v>3.1984217233832062E-4</v>
      </c>
      <c r="R22" s="138"/>
    </row>
    <row r="23" spans="1:47">
      <c r="A23" s="138"/>
      <c r="B23" s="84" t="s">
        <v>259</v>
      </c>
      <c r="C23" s="82" t="s">
        <v>260</v>
      </c>
      <c r="D23" s="95" t="s">
        <v>114</v>
      </c>
      <c r="E23" s="82" t="s">
        <v>244</v>
      </c>
      <c r="F23" s="82"/>
      <c r="G23" s="82"/>
      <c r="H23" s="92">
        <v>0.57999999999999996</v>
      </c>
      <c r="I23" s="95" t="s">
        <v>157</v>
      </c>
      <c r="J23" s="96">
        <v>3.5000000000000003E-2</v>
      </c>
      <c r="K23" s="93">
        <v>1.54E-2</v>
      </c>
      <c r="L23" s="92">
        <v>315202</v>
      </c>
      <c r="M23" s="94">
        <v>119.38</v>
      </c>
      <c r="N23" s="92">
        <v>376.28815999999995</v>
      </c>
      <c r="O23" s="93">
        <v>1.6020374208560669E-5</v>
      </c>
      <c r="P23" s="93">
        <v>7.6612788108930241E-2</v>
      </c>
      <c r="Q23" s="93">
        <f>+N23/'סכום נכסי הקרן'!$C$42</f>
        <v>2.3628475723137993E-2</v>
      </c>
      <c r="R23" s="138"/>
    </row>
    <row r="24" spans="1:47">
      <c r="A24" s="138"/>
      <c r="B24" s="84" t="s">
        <v>261</v>
      </c>
      <c r="C24" s="82" t="s">
        <v>262</v>
      </c>
      <c r="D24" s="95" t="s">
        <v>114</v>
      </c>
      <c r="E24" s="82" t="s">
        <v>244</v>
      </c>
      <c r="F24" s="82"/>
      <c r="G24" s="82"/>
      <c r="H24" s="92">
        <v>4.76</v>
      </c>
      <c r="I24" s="95" t="s">
        <v>157</v>
      </c>
      <c r="J24" s="96">
        <v>2.75E-2</v>
      </c>
      <c r="K24" s="93">
        <v>-8.9999999999999998E-4</v>
      </c>
      <c r="L24" s="92">
        <v>393445</v>
      </c>
      <c r="M24" s="94">
        <v>117.27</v>
      </c>
      <c r="N24" s="92">
        <v>461.39294999999998</v>
      </c>
      <c r="O24" s="93">
        <v>2.4261352817152234E-5</v>
      </c>
      <c r="P24" s="93">
        <v>9.3940240674339176E-2</v>
      </c>
      <c r="Q24" s="93">
        <f>+N24/'סכום נכסי הקרן'!$C$42</f>
        <v>2.8972509041746156E-2</v>
      </c>
      <c r="R24" s="138"/>
    </row>
    <row r="25" spans="1:47">
      <c r="A25" s="138"/>
      <c r="B25" s="85"/>
      <c r="C25" s="82"/>
      <c r="D25" s="82"/>
      <c r="E25" s="82"/>
      <c r="F25" s="82"/>
      <c r="G25" s="82"/>
      <c r="H25" s="82"/>
      <c r="I25" s="82"/>
      <c r="J25" s="82"/>
      <c r="K25" s="93"/>
      <c r="L25" s="92"/>
      <c r="M25" s="94"/>
      <c r="N25" s="82"/>
      <c r="O25" s="82"/>
      <c r="P25" s="93"/>
      <c r="Q25" s="82"/>
      <c r="R25" s="138"/>
    </row>
    <row r="26" spans="1:47" s="98" customFormat="1">
      <c r="A26" s="137"/>
      <c r="B26" s="119" t="s">
        <v>40</v>
      </c>
      <c r="C26" s="115"/>
      <c r="D26" s="115"/>
      <c r="E26" s="115"/>
      <c r="F26" s="115"/>
      <c r="G26" s="115"/>
      <c r="H26" s="116">
        <v>5.0112726490997472</v>
      </c>
      <c r="I26" s="115"/>
      <c r="J26" s="115"/>
      <c r="K26" s="117">
        <v>8.7049687043838017E-3</v>
      </c>
      <c r="L26" s="116"/>
      <c r="M26" s="120"/>
      <c r="N26" s="116">
        <v>2454.2542800000001</v>
      </c>
      <c r="O26" s="115"/>
      <c r="P26" s="117">
        <v>0.49968955472602483</v>
      </c>
      <c r="Q26" s="117">
        <f>+N26/'סכום נכסי הקרן'!$C$42</f>
        <v>0.15411138015447398</v>
      </c>
      <c r="R26" s="137"/>
    </row>
    <row r="27" spans="1:47">
      <c r="A27" s="138"/>
      <c r="B27" s="83" t="s">
        <v>605</v>
      </c>
      <c r="C27" s="80"/>
      <c r="D27" s="80"/>
      <c r="E27" s="80"/>
      <c r="F27" s="80"/>
      <c r="G27" s="80"/>
      <c r="H27" s="89">
        <v>5.0112726490997472</v>
      </c>
      <c r="I27" s="80"/>
      <c r="J27" s="80"/>
      <c r="K27" s="90">
        <v>8.7049687043838017E-3</v>
      </c>
      <c r="L27" s="89"/>
      <c r="M27" s="91"/>
      <c r="N27" s="89">
        <v>2454.2542800000001</v>
      </c>
      <c r="O27" s="80"/>
      <c r="P27" s="90">
        <v>0.49968955472602483</v>
      </c>
      <c r="Q27" s="90">
        <f>+N27/'סכום נכסי הקרן'!$C$42</f>
        <v>0.15411138015447398</v>
      </c>
      <c r="R27" s="138"/>
    </row>
    <row r="28" spans="1:47">
      <c r="A28" s="138"/>
      <c r="B28" s="84" t="s">
        <v>263</v>
      </c>
      <c r="C28" s="82" t="s">
        <v>264</v>
      </c>
      <c r="D28" s="95" t="s">
        <v>114</v>
      </c>
      <c r="E28" s="82" t="s">
        <v>244</v>
      </c>
      <c r="F28" s="82"/>
      <c r="G28" s="82"/>
      <c r="H28" s="92">
        <v>1.36</v>
      </c>
      <c r="I28" s="95" t="s">
        <v>157</v>
      </c>
      <c r="J28" s="96">
        <v>0.06</v>
      </c>
      <c r="K28" s="93">
        <v>9.0000000000000008E-4</v>
      </c>
      <c r="L28" s="92">
        <v>85000</v>
      </c>
      <c r="M28" s="94">
        <v>111.86</v>
      </c>
      <c r="N28" s="92">
        <v>95.081000000000003</v>
      </c>
      <c r="O28" s="93">
        <v>4.637637637836054E-6</v>
      </c>
      <c r="P28" s="93">
        <v>1.9358622674136749E-2</v>
      </c>
      <c r="Q28" s="93">
        <f>+N28/'סכום נכסי הקרן'!$C$42</f>
        <v>5.9704751279755497E-3</v>
      </c>
      <c r="R28" s="138"/>
    </row>
    <row r="29" spans="1:47">
      <c r="A29" s="138"/>
      <c r="B29" s="84" t="s">
        <v>265</v>
      </c>
      <c r="C29" s="82" t="s">
        <v>266</v>
      </c>
      <c r="D29" s="95" t="s">
        <v>114</v>
      </c>
      <c r="E29" s="82" t="s">
        <v>244</v>
      </c>
      <c r="F29" s="82"/>
      <c r="G29" s="82"/>
      <c r="H29" s="92">
        <v>5.85</v>
      </c>
      <c r="I29" s="95" t="s">
        <v>157</v>
      </c>
      <c r="J29" s="96">
        <v>3.7499999999999999E-2</v>
      </c>
      <c r="K29" s="93">
        <v>1.15E-2</v>
      </c>
      <c r="L29" s="92">
        <v>315</v>
      </c>
      <c r="M29" s="94">
        <v>118.05</v>
      </c>
      <c r="N29" s="92">
        <v>0.37186000000000002</v>
      </c>
      <c r="O29" s="93">
        <v>2.0466796294041461E-8</v>
      </c>
      <c r="P29" s="93">
        <v>7.5711208628479842E-5</v>
      </c>
      <c r="Q29" s="93">
        <f>+N29/'סכום נכסי הקרן'!$C$42</f>
        <v>2.3350415762234179E-5</v>
      </c>
      <c r="R29" s="138"/>
    </row>
    <row r="30" spans="1:47">
      <c r="A30" s="138"/>
      <c r="B30" s="84" t="s">
        <v>267</v>
      </c>
      <c r="C30" s="82" t="s">
        <v>268</v>
      </c>
      <c r="D30" s="95" t="s">
        <v>114</v>
      </c>
      <c r="E30" s="82" t="s">
        <v>244</v>
      </c>
      <c r="F30" s="82"/>
      <c r="G30" s="82"/>
      <c r="H30" s="92">
        <v>18.73</v>
      </c>
      <c r="I30" s="95" t="s">
        <v>157</v>
      </c>
      <c r="J30" s="96">
        <v>3.7499999999999999E-2</v>
      </c>
      <c r="K30" s="93">
        <v>3.0699999999999998E-2</v>
      </c>
      <c r="L30" s="92">
        <v>25000</v>
      </c>
      <c r="M30" s="94">
        <v>114.88</v>
      </c>
      <c r="N30" s="92">
        <v>28.72</v>
      </c>
      <c r="O30" s="93">
        <v>1.0512726706951436E-5</v>
      </c>
      <c r="P30" s="93">
        <v>5.847431592023721E-3</v>
      </c>
      <c r="Q30" s="93">
        <f>+N30/'סכום נכסי הקרן'!$C$42</f>
        <v>1.8034312394217327E-3</v>
      </c>
      <c r="R30" s="138"/>
    </row>
    <row r="31" spans="1:47">
      <c r="A31" s="138"/>
      <c r="B31" s="84" t="s">
        <v>269</v>
      </c>
      <c r="C31" s="82" t="s">
        <v>270</v>
      </c>
      <c r="D31" s="95" t="s">
        <v>114</v>
      </c>
      <c r="E31" s="82" t="s">
        <v>244</v>
      </c>
      <c r="F31" s="82"/>
      <c r="G31" s="82"/>
      <c r="H31" s="92">
        <v>1.64</v>
      </c>
      <c r="I31" s="95" t="s">
        <v>157</v>
      </c>
      <c r="J31" s="96">
        <v>2.2499999999999999E-2</v>
      </c>
      <c r="K31" s="93">
        <v>1.2999999999999999E-3</v>
      </c>
      <c r="L31" s="92">
        <v>83264</v>
      </c>
      <c r="M31" s="94">
        <v>104.29</v>
      </c>
      <c r="N31" s="92">
        <v>86.836020000000005</v>
      </c>
      <c r="O31" s="93">
        <v>4.4985840622380489E-6</v>
      </c>
      <c r="P31" s="93">
        <v>1.767993338000013E-2</v>
      </c>
      <c r="Q31" s="93">
        <f>+N31/'סכום נכסי הקרן'!$C$42</f>
        <v>5.4527434253151246E-3</v>
      </c>
      <c r="R31" s="138"/>
    </row>
    <row r="32" spans="1:47">
      <c r="A32" s="138"/>
      <c r="B32" s="84" t="s">
        <v>271</v>
      </c>
      <c r="C32" s="82" t="s">
        <v>272</v>
      </c>
      <c r="D32" s="95" t="s">
        <v>114</v>
      </c>
      <c r="E32" s="82" t="s">
        <v>244</v>
      </c>
      <c r="F32" s="82"/>
      <c r="G32" s="82"/>
      <c r="H32" s="92">
        <v>1.08</v>
      </c>
      <c r="I32" s="95" t="s">
        <v>157</v>
      </c>
      <c r="J32" s="96">
        <v>5.0000000000000001E-3</v>
      </c>
      <c r="K32" s="93">
        <v>1E-3</v>
      </c>
      <c r="L32" s="92">
        <v>292900</v>
      </c>
      <c r="M32" s="94">
        <v>100.89</v>
      </c>
      <c r="N32" s="92">
        <v>295.50682</v>
      </c>
      <c r="O32" s="93">
        <v>1.9187432853811284E-5</v>
      </c>
      <c r="P32" s="93">
        <v>6.0165595923623513E-2</v>
      </c>
      <c r="Q32" s="93">
        <f>+N32/'סכום נכסי הקרן'!$C$42</f>
        <v>1.8555927251050659E-2</v>
      </c>
      <c r="R32" s="138"/>
    </row>
    <row r="33" spans="1:18">
      <c r="A33" s="138"/>
      <c r="B33" s="84" t="s">
        <v>273</v>
      </c>
      <c r="C33" s="82" t="s">
        <v>274</v>
      </c>
      <c r="D33" s="95" t="s">
        <v>114</v>
      </c>
      <c r="E33" s="82" t="s">
        <v>244</v>
      </c>
      <c r="F33" s="82"/>
      <c r="G33" s="82"/>
      <c r="H33" s="92">
        <v>0.32999999999999996</v>
      </c>
      <c r="I33" s="95" t="s">
        <v>157</v>
      </c>
      <c r="J33" s="96">
        <v>0.04</v>
      </c>
      <c r="K33" s="93">
        <v>1.2000000000000001E-3</v>
      </c>
      <c r="L33" s="92">
        <v>546832</v>
      </c>
      <c r="M33" s="94">
        <v>103.96</v>
      </c>
      <c r="N33" s="92">
        <v>568.48656999999992</v>
      </c>
      <c r="O33" s="93">
        <v>3.6005728236713037E-5</v>
      </c>
      <c r="P33" s="93">
        <v>0.11574464934050153</v>
      </c>
      <c r="Q33" s="93">
        <f>+N33/'סכום נכסי הקרן'!$C$42</f>
        <v>3.5697299426521917E-2</v>
      </c>
      <c r="R33" s="138"/>
    </row>
    <row r="34" spans="1:18">
      <c r="A34" s="138"/>
      <c r="B34" s="84" t="s">
        <v>275</v>
      </c>
      <c r="C34" s="82" t="s">
        <v>276</v>
      </c>
      <c r="D34" s="95" t="s">
        <v>114</v>
      </c>
      <c r="E34" s="82" t="s">
        <v>244</v>
      </c>
      <c r="F34" s="82"/>
      <c r="G34" s="82"/>
      <c r="H34" s="92">
        <v>3.9</v>
      </c>
      <c r="I34" s="95" t="s">
        <v>157</v>
      </c>
      <c r="J34" s="96">
        <v>5.5E-2</v>
      </c>
      <c r="K34" s="93">
        <v>6.0999999999999995E-3</v>
      </c>
      <c r="L34" s="92">
        <v>45000</v>
      </c>
      <c r="M34" s="94">
        <v>124.52</v>
      </c>
      <c r="N34" s="92">
        <v>56.033999999999999</v>
      </c>
      <c r="O34" s="93">
        <v>2.5059440995433361E-6</v>
      </c>
      <c r="P34" s="93">
        <v>1.1408599645802828E-2</v>
      </c>
      <c r="Q34" s="93">
        <f>+N34/'סכום נכסי הקרן'!$C$42</f>
        <v>3.5185747238773457E-3</v>
      </c>
      <c r="R34" s="138"/>
    </row>
    <row r="35" spans="1:18">
      <c r="A35" s="138"/>
      <c r="B35" s="84" t="s">
        <v>277</v>
      </c>
      <c r="C35" s="82" t="s">
        <v>278</v>
      </c>
      <c r="D35" s="95" t="s">
        <v>114</v>
      </c>
      <c r="E35" s="82" t="s">
        <v>244</v>
      </c>
      <c r="F35" s="82"/>
      <c r="G35" s="82"/>
      <c r="H35" s="92">
        <v>15.420000000000002</v>
      </c>
      <c r="I35" s="95" t="s">
        <v>157</v>
      </c>
      <c r="J35" s="96">
        <v>5.5E-2</v>
      </c>
      <c r="K35" s="93">
        <v>2.86E-2</v>
      </c>
      <c r="L35" s="92">
        <v>302421</v>
      </c>
      <c r="M35" s="94">
        <v>149.41999999999999</v>
      </c>
      <c r="N35" s="92">
        <v>451.87746999999996</v>
      </c>
      <c r="O35" s="93">
        <v>1.7042962753906451E-5</v>
      </c>
      <c r="P35" s="93">
        <v>9.2002875828751787E-2</v>
      </c>
      <c r="Q35" s="93">
        <f>+N35/'סכום נכסי הקרן'!$C$42</f>
        <v>2.8374998112425377E-2</v>
      </c>
      <c r="R35" s="138"/>
    </row>
    <row r="36" spans="1:18">
      <c r="A36" s="138"/>
      <c r="B36" s="84" t="s">
        <v>279</v>
      </c>
      <c r="C36" s="82" t="s">
        <v>280</v>
      </c>
      <c r="D36" s="95" t="s">
        <v>114</v>
      </c>
      <c r="E36" s="82" t="s">
        <v>244</v>
      </c>
      <c r="F36" s="82"/>
      <c r="G36" s="82"/>
      <c r="H36" s="92">
        <v>4.9799999999999995</v>
      </c>
      <c r="I36" s="95" t="s">
        <v>157</v>
      </c>
      <c r="J36" s="96">
        <v>4.2500000000000003E-2</v>
      </c>
      <c r="K36" s="93">
        <v>8.8999999999999982E-3</v>
      </c>
      <c r="L36" s="92">
        <v>414475</v>
      </c>
      <c r="M36" s="94">
        <v>120.1</v>
      </c>
      <c r="N36" s="92">
        <v>497.78446000000002</v>
      </c>
      <c r="O36" s="93">
        <v>2.2464114597767508E-5</v>
      </c>
      <c r="P36" s="93">
        <v>0.10134960227794111</v>
      </c>
      <c r="Q36" s="93">
        <f>+N36/'סכום נכסי הקרן'!$C$42</f>
        <v>3.1257661757057034E-2</v>
      </c>
      <c r="R36" s="138"/>
    </row>
    <row r="37" spans="1:18">
      <c r="A37" s="138"/>
      <c r="B37" s="84" t="s">
        <v>281</v>
      </c>
      <c r="C37" s="82" t="s">
        <v>282</v>
      </c>
      <c r="D37" s="95" t="s">
        <v>114</v>
      </c>
      <c r="E37" s="82" t="s">
        <v>244</v>
      </c>
      <c r="F37" s="82"/>
      <c r="G37" s="82"/>
      <c r="H37" s="92">
        <v>3.52</v>
      </c>
      <c r="I37" s="95" t="s">
        <v>157</v>
      </c>
      <c r="J37" s="96">
        <v>0.01</v>
      </c>
      <c r="K37" s="93">
        <v>4.2999999999999991E-3</v>
      </c>
      <c r="L37" s="92">
        <v>364694</v>
      </c>
      <c r="M37" s="94">
        <v>102.43</v>
      </c>
      <c r="N37" s="92">
        <v>373.55608000000001</v>
      </c>
      <c r="O37" s="93">
        <v>2.7686403467150876E-5</v>
      </c>
      <c r="P37" s="93">
        <v>7.6056532854614931E-2</v>
      </c>
      <c r="Q37" s="93">
        <f>+N37/'סכום נכסי הקרן'!$C$42</f>
        <v>2.3456918675066992E-2</v>
      </c>
      <c r="R37" s="138"/>
    </row>
    <row r="38" spans="1:18">
      <c r="A38" s="138"/>
      <c r="B38" s="140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>
      <c r="A39" s="138"/>
      <c r="B39" s="140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</row>
    <row r="40" spans="1:18">
      <c r="A40" s="138"/>
      <c r="B40" s="140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</row>
    <row r="41" spans="1:18">
      <c r="A41" s="138"/>
      <c r="B41" s="141" t="s">
        <v>106</v>
      </c>
      <c r="C41" s="137"/>
      <c r="D41" s="137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</row>
    <row r="42" spans="1:18">
      <c r="A42" s="138"/>
      <c r="B42" s="141" t="s">
        <v>223</v>
      </c>
      <c r="C42" s="137"/>
      <c r="D42" s="137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</row>
    <row r="43" spans="1:18">
      <c r="A43" s="138"/>
      <c r="B43" s="182" t="s">
        <v>233</v>
      </c>
      <c r="C43" s="182"/>
      <c r="D43" s="182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</row>
    <row r="44" spans="1:18">
      <c r="A44" s="138"/>
      <c r="B44" s="140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</row>
    <row r="45" spans="1:18">
      <c r="C45" s="1"/>
      <c r="D45" s="1"/>
    </row>
    <row r="46" spans="1:18">
      <c r="C46" s="1"/>
      <c r="D46" s="1"/>
    </row>
    <row r="47" spans="1:18">
      <c r="C47" s="1"/>
      <c r="D47" s="1"/>
    </row>
    <row r="48" spans="1:18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43:D43"/>
  </mergeCells>
  <phoneticPr fontId="4" type="noConversion"/>
  <dataValidations count="1">
    <dataValidation allowBlank="1" showInputMessage="1" showErrorMessage="1" sqref="A1:A1048576 C5:C29 B41:B43 B1:B30 D1:D29 E1:AF1048576 AJ1:XFD1048576 AG1:AI27 AG31:AI1048576 C41:D42 B31:D40 B44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172</v>
      </c>
      <c r="C1" s="76" t="s" vm="1">
        <v>239</v>
      </c>
    </row>
    <row r="2" spans="2:67">
      <c r="B2" s="56" t="s">
        <v>171</v>
      </c>
      <c r="C2" s="76" t="s">
        <v>240</v>
      </c>
    </row>
    <row r="3" spans="2:67">
      <c r="B3" s="56" t="s">
        <v>173</v>
      </c>
      <c r="C3" s="76" t="s">
        <v>241</v>
      </c>
    </row>
    <row r="4" spans="2:67">
      <c r="B4" s="56" t="s">
        <v>174</v>
      </c>
      <c r="C4" s="76">
        <v>9455</v>
      </c>
    </row>
    <row r="6" spans="2:67" ht="26.25" customHeight="1">
      <c r="B6" s="179" t="s">
        <v>202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4"/>
      <c r="BO6" s="3"/>
    </row>
    <row r="7" spans="2:67" ht="26.25" customHeight="1">
      <c r="B7" s="179" t="s">
        <v>81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4"/>
      <c r="AZ7" s="43"/>
      <c r="BJ7" s="3"/>
      <c r="BO7" s="3"/>
    </row>
    <row r="8" spans="2:67" s="3" customFormat="1" ht="78.75">
      <c r="B8" s="37" t="s">
        <v>109</v>
      </c>
      <c r="C8" s="13" t="s">
        <v>39</v>
      </c>
      <c r="D8" s="13" t="s">
        <v>113</v>
      </c>
      <c r="E8" s="13" t="s">
        <v>218</v>
      </c>
      <c r="F8" s="13" t="s">
        <v>111</v>
      </c>
      <c r="G8" s="13" t="s">
        <v>55</v>
      </c>
      <c r="H8" s="13" t="s">
        <v>15</v>
      </c>
      <c r="I8" s="13" t="s">
        <v>56</v>
      </c>
      <c r="J8" s="13" t="s">
        <v>96</v>
      </c>
      <c r="K8" s="13" t="s">
        <v>18</v>
      </c>
      <c r="L8" s="13" t="s">
        <v>95</v>
      </c>
      <c r="M8" s="13" t="s">
        <v>17</v>
      </c>
      <c r="N8" s="13" t="s">
        <v>19</v>
      </c>
      <c r="O8" s="13" t="s">
        <v>225</v>
      </c>
      <c r="P8" s="13" t="s">
        <v>224</v>
      </c>
      <c r="Q8" s="13" t="s">
        <v>54</v>
      </c>
      <c r="R8" s="13" t="s">
        <v>51</v>
      </c>
      <c r="S8" s="13" t="s">
        <v>175</v>
      </c>
      <c r="T8" s="38" t="s">
        <v>177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234</v>
      </c>
      <c r="P9" s="16"/>
      <c r="Q9" s="16" t="s">
        <v>228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107</v>
      </c>
      <c r="R10" s="19" t="s">
        <v>108</v>
      </c>
      <c r="S10" s="45" t="s">
        <v>178</v>
      </c>
      <c r="T10" s="72" t="s">
        <v>219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7" t="s">
        <v>238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7" t="s">
        <v>106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7" t="s">
        <v>223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7" t="s">
        <v>233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J830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6.28515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7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7.28515625" style="1" bestFit="1" customWidth="1"/>
    <col min="17" max="17" width="8.28515625" style="1" bestFit="1" customWidth="1"/>
    <col min="18" max="18" width="9" style="1" bestFit="1" customWidth="1"/>
    <col min="19" max="19" width="12.8554687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2">
      <c r="B1" s="56" t="s">
        <v>172</v>
      </c>
      <c r="C1" s="76" t="s" vm="1">
        <v>239</v>
      </c>
    </row>
    <row r="2" spans="2:62">
      <c r="B2" s="56" t="s">
        <v>171</v>
      </c>
      <c r="C2" s="76" t="s">
        <v>240</v>
      </c>
    </row>
    <row r="3" spans="2:62">
      <c r="B3" s="56" t="s">
        <v>173</v>
      </c>
      <c r="C3" s="76" t="s">
        <v>241</v>
      </c>
    </row>
    <row r="4" spans="2:62">
      <c r="B4" s="56" t="s">
        <v>174</v>
      </c>
      <c r="C4" s="76">
        <v>9455</v>
      </c>
    </row>
    <row r="6" spans="2:62" ht="26.25" customHeight="1">
      <c r="B6" s="185" t="s">
        <v>202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7"/>
    </row>
    <row r="7" spans="2:62" ht="26.25" customHeight="1">
      <c r="B7" s="185" t="s">
        <v>82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7"/>
      <c r="BJ7" s="3"/>
    </row>
    <row r="8" spans="2:62" s="3" customFormat="1" ht="78.75">
      <c r="B8" s="22" t="s">
        <v>109</v>
      </c>
      <c r="C8" s="30" t="s">
        <v>39</v>
      </c>
      <c r="D8" s="30" t="s">
        <v>113</v>
      </c>
      <c r="E8" s="30" t="s">
        <v>218</v>
      </c>
      <c r="F8" s="30" t="s">
        <v>111</v>
      </c>
      <c r="G8" s="30" t="s">
        <v>55</v>
      </c>
      <c r="H8" s="30" t="s">
        <v>15</v>
      </c>
      <c r="I8" s="30" t="s">
        <v>56</v>
      </c>
      <c r="J8" s="30" t="s">
        <v>96</v>
      </c>
      <c r="K8" s="30" t="s">
        <v>18</v>
      </c>
      <c r="L8" s="30" t="s">
        <v>95</v>
      </c>
      <c r="M8" s="30" t="s">
        <v>17</v>
      </c>
      <c r="N8" s="30" t="s">
        <v>19</v>
      </c>
      <c r="O8" s="13" t="s">
        <v>225</v>
      </c>
      <c r="P8" s="30" t="s">
        <v>224</v>
      </c>
      <c r="Q8" s="30" t="s">
        <v>232</v>
      </c>
      <c r="R8" s="30" t="s">
        <v>54</v>
      </c>
      <c r="S8" s="13" t="s">
        <v>51</v>
      </c>
      <c r="T8" s="30" t="s">
        <v>175</v>
      </c>
      <c r="U8" s="30" t="s">
        <v>177</v>
      </c>
      <c r="V8" s="1"/>
      <c r="BF8" s="1"/>
      <c r="BG8" s="1"/>
    </row>
    <row r="9" spans="2:62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234</v>
      </c>
      <c r="P9" s="32"/>
      <c r="Q9" s="16" t="s">
        <v>228</v>
      </c>
      <c r="R9" s="32" t="s">
        <v>228</v>
      </c>
      <c r="S9" s="16" t="s">
        <v>20</v>
      </c>
      <c r="T9" s="32" t="s">
        <v>228</v>
      </c>
      <c r="U9" s="17" t="s">
        <v>20</v>
      </c>
      <c r="BE9" s="1"/>
      <c r="BF9" s="1"/>
      <c r="BG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107</v>
      </c>
      <c r="R10" s="19" t="s">
        <v>108</v>
      </c>
      <c r="S10" s="19" t="s">
        <v>178</v>
      </c>
      <c r="T10" s="20" t="s">
        <v>219</v>
      </c>
      <c r="U10" s="20" t="s">
        <v>236</v>
      </c>
      <c r="V10" s="5"/>
      <c r="BE10" s="1"/>
      <c r="BF10" s="3"/>
      <c r="BG10" s="1"/>
    </row>
    <row r="11" spans="2:62" s="136" customFormat="1" ht="18" customHeight="1">
      <c r="B11" s="77" t="s">
        <v>30</v>
      </c>
      <c r="C11" s="78"/>
      <c r="D11" s="78"/>
      <c r="E11" s="78"/>
      <c r="F11" s="78"/>
      <c r="G11" s="78"/>
      <c r="H11" s="78"/>
      <c r="I11" s="78"/>
      <c r="J11" s="78"/>
      <c r="K11" s="86">
        <v>5.1016513603536922</v>
      </c>
      <c r="L11" s="78"/>
      <c r="M11" s="78"/>
      <c r="N11" s="101">
        <v>1.1065713074059465E-2</v>
      </c>
      <c r="O11" s="86"/>
      <c r="P11" s="88"/>
      <c r="Q11" s="86">
        <f>+Q12</f>
        <v>0.94569000000000003</v>
      </c>
      <c r="R11" s="86">
        <v>2505.1253599999991</v>
      </c>
      <c r="S11" s="78"/>
      <c r="T11" s="87">
        <v>1</v>
      </c>
      <c r="U11" s="87">
        <f>+R11/'סכום נכסי הקרן'!$C$42</f>
        <v>0.15730575671628177</v>
      </c>
      <c r="V11" s="139"/>
      <c r="BE11" s="138"/>
      <c r="BF11" s="142"/>
      <c r="BG11" s="138"/>
      <c r="BJ11" s="138"/>
    </row>
    <row r="12" spans="2:62" s="138" customFormat="1">
      <c r="B12" s="79" t="s">
        <v>222</v>
      </c>
      <c r="C12" s="80"/>
      <c r="D12" s="80"/>
      <c r="E12" s="80"/>
      <c r="F12" s="80"/>
      <c r="G12" s="80"/>
      <c r="H12" s="80"/>
      <c r="I12" s="80"/>
      <c r="J12" s="80"/>
      <c r="K12" s="89">
        <v>5.1016513603536922</v>
      </c>
      <c r="L12" s="80"/>
      <c r="M12" s="80"/>
      <c r="N12" s="102">
        <v>1.1065713074059465E-2</v>
      </c>
      <c r="O12" s="89"/>
      <c r="P12" s="91"/>
      <c r="Q12" s="89">
        <f>+Q13+Q60</f>
        <v>0.94569000000000003</v>
      </c>
      <c r="R12" s="89">
        <v>2505.1253599999991</v>
      </c>
      <c r="S12" s="80"/>
      <c r="T12" s="90">
        <v>1</v>
      </c>
      <c r="U12" s="90">
        <f>+R12/'סכום נכסי הקרן'!$C$42</f>
        <v>0.15730575671628177</v>
      </c>
      <c r="BF12" s="142"/>
    </row>
    <row r="13" spans="2:62" s="138" customFormat="1" ht="20.25">
      <c r="B13" s="100" t="s">
        <v>29</v>
      </c>
      <c r="C13" s="80"/>
      <c r="D13" s="80"/>
      <c r="E13" s="80"/>
      <c r="F13" s="80"/>
      <c r="G13" s="80"/>
      <c r="H13" s="80"/>
      <c r="I13" s="80"/>
      <c r="J13" s="80"/>
      <c r="K13" s="89">
        <v>5.0602606839944775</v>
      </c>
      <c r="L13" s="80"/>
      <c r="M13" s="80"/>
      <c r="N13" s="102">
        <v>1.0085676551958295E-2</v>
      </c>
      <c r="O13" s="89"/>
      <c r="P13" s="91"/>
      <c r="Q13" s="89">
        <f>SUM(Q14:Q58)</f>
        <v>0.92575000000000007</v>
      </c>
      <c r="R13" s="89">
        <v>2302.0504399999991</v>
      </c>
      <c r="S13" s="80"/>
      <c r="T13" s="90">
        <v>0.91893622441313672</v>
      </c>
      <c r="U13" s="90">
        <f>+R13/'סכום נכסי הקרן'!$C$42</f>
        <v>0.14455395815531141</v>
      </c>
      <c r="BF13" s="136"/>
    </row>
    <row r="14" spans="2:62" s="138" customFormat="1">
      <c r="B14" s="85" t="s">
        <v>283</v>
      </c>
      <c r="C14" s="82" t="s">
        <v>284</v>
      </c>
      <c r="D14" s="95" t="s">
        <v>114</v>
      </c>
      <c r="E14" s="95" t="s">
        <v>285</v>
      </c>
      <c r="F14" s="82" t="s">
        <v>286</v>
      </c>
      <c r="G14" s="95" t="s">
        <v>287</v>
      </c>
      <c r="H14" s="82" t="s">
        <v>596</v>
      </c>
      <c r="I14" s="82" t="s">
        <v>154</v>
      </c>
      <c r="J14" s="82"/>
      <c r="K14" s="92">
        <v>2.73</v>
      </c>
      <c r="L14" s="95" t="s">
        <v>157</v>
      </c>
      <c r="M14" s="96">
        <v>5.8999999999999999E-3</v>
      </c>
      <c r="N14" s="96">
        <v>2.6999999999999997E-3</v>
      </c>
      <c r="O14" s="92">
        <v>31842</v>
      </c>
      <c r="P14" s="94">
        <v>100.22</v>
      </c>
      <c r="Q14" s="82"/>
      <c r="R14" s="92">
        <v>31.91206</v>
      </c>
      <c r="S14" s="93">
        <v>5.9649867529037679E-6</v>
      </c>
      <c r="T14" s="93">
        <v>1.2738707814606136E-2</v>
      </c>
      <c r="U14" s="93">
        <f>+R14/'סכום נכסי הקרן'!$C$42</f>
        <v>2.0038720723642304E-3</v>
      </c>
    </row>
    <row r="15" spans="2:62" s="138" customFormat="1">
      <c r="B15" s="85" t="s">
        <v>288</v>
      </c>
      <c r="C15" s="82" t="s">
        <v>289</v>
      </c>
      <c r="D15" s="95" t="s">
        <v>114</v>
      </c>
      <c r="E15" s="95" t="s">
        <v>285</v>
      </c>
      <c r="F15" s="82" t="s">
        <v>290</v>
      </c>
      <c r="G15" s="95" t="s">
        <v>287</v>
      </c>
      <c r="H15" s="82" t="s">
        <v>596</v>
      </c>
      <c r="I15" s="82" t="s">
        <v>154</v>
      </c>
      <c r="J15" s="82"/>
      <c r="K15" s="92">
        <v>4.8899999999999997</v>
      </c>
      <c r="L15" s="95" t="s">
        <v>157</v>
      </c>
      <c r="M15" s="96">
        <v>9.8999999999999991E-3</v>
      </c>
      <c r="N15" s="96">
        <v>5.0000000000000001E-3</v>
      </c>
      <c r="O15" s="92">
        <v>279496</v>
      </c>
      <c r="P15" s="94">
        <v>102.34</v>
      </c>
      <c r="Q15" s="82"/>
      <c r="R15" s="92">
        <v>286.03621000000004</v>
      </c>
      <c r="S15" s="93">
        <v>9.2736458126650291E-5</v>
      </c>
      <c r="T15" s="93">
        <v>0.11418039774265035</v>
      </c>
      <c r="U15" s="93">
        <f>+R15/'סכום נכסי הקרן'!$C$42</f>
        <v>1.7961233869073646E-2</v>
      </c>
    </row>
    <row r="16" spans="2:62" s="138" customFormat="1">
      <c r="B16" s="85" t="s">
        <v>291</v>
      </c>
      <c r="C16" s="82" t="s">
        <v>292</v>
      </c>
      <c r="D16" s="95" t="s">
        <v>114</v>
      </c>
      <c r="E16" s="95" t="s">
        <v>285</v>
      </c>
      <c r="F16" s="82" t="s">
        <v>290</v>
      </c>
      <c r="G16" s="95" t="s">
        <v>287</v>
      </c>
      <c r="H16" s="82" t="s">
        <v>596</v>
      </c>
      <c r="I16" s="82" t="s">
        <v>154</v>
      </c>
      <c r="J16" s="82"/>
      <c r="K16" s="82">
        <v>6.82</v>
      </c>
      <c r="L16" s="95" t="s">
        <v>157</v>
      </c>
      <c r="M16" s="96">
        <v>8.6E-3</v>
      </c>
      <c r="N16" s="143">
        <v>9.1999999999999998E-3</v>
      </c>
      <c r="O16" s="92">
        <v>51000</v>
      </c>
      <c r="P16" s="94">
        <v>99.6</v>
      </c>
      <c r="Q16" s="82"/>
      <c r="R16" s="92">
        <v>50.795999999999999</v>
      </c>
      <c r="S16" s="143">
        <v>0</v>
      </c>
      <c r="T16" s="93">
        <v>2.0276829579498577E-2</v>
      </c>
      <c r="U16" s="93">
        <f>+R16/'סכום נכסי הקרן'!$C$42</f>
        <v>3.1896620208101091E-3</v>
      </c>
    </row>
    <row r="17" spans="2:57" s="138" customFormat="1" ht="20.25">
      <c r="B17" s="85" t="s">
        <v>293</v>
      </c>
      <c r="C17" s="82" t="s">
        <v>294</v>
      </c>
      <c r="D17" s="95" t="s">
        <v>114</v>
      </c>
      <c r="E17" s="95" t="s">
        <v>285</v>
      </c>
      <c r="F17" s="82" t="s">
        <v>290</v>
      </c>
      <c r="G17" s="95" t="s">
        <v>287</v>
      </c>
      <c r="H17" s="82" t="s">
        <v>596</v>
      </c>
      <c r="I17" s="82" t="s">
        <v>154</v>
      </c>
      <c r="J17" s="82"/>
      <c r="K17" s="92">
        <v>12.090000000000002</v>
      </c>
      <c r="L17" s="95" t="s">
        <v>157</v>
      </c>
      <c r="M17" s="96">
        <v>1.04E-2</v>
      </c>
      <c r="N17" s="96">
        <v>9.5000000000000015E-3</v>
      </c>
      <c r="O17" s="92">
        <v>25215</v>
      </c>
      <c r="P17" s="94">
        <v>99.45</v>
      </c>
      <c r="Q17" s="82"/>
      <c r="R17" s="92">
        <v>25.076319999999999</v>
      </c>
      <c r="S17" s="93">
        <v>5.298270681431363E-5</v>
      </c>
      <c r="T17" s="93">
        <v>1.0010006046164496E-2</v>
      </c>
      <c r="U17" s="93">
        <f>+R17/'סכום נכסי הקרן'!$C$42</f>
        <v>1.5746315758264618E-3</v>
      </c>
      <c r="BE17" s="136"/>
    </row>
    <row r="18" spans="2:57" s="138" customFormat="1">
      <c r="B18" s="85" t="s">
        <v>295</v>
      </c>
      <c r="C18" s="82" t="s">
        <v>296</v>
      </c>
      <c r="D18" s="95" t="s">
        <v>114</v>
      </c>
      <c r="E18" s="95" t="s">
        <v>285</v>
      </c>
      <c r="F18" s="82" t="s">
        <v>290</v>
      </c>
      <c r="G18" s="95" t="s">
        <v>287</v>
      </c>
      <c r="H18" s="82" t="s">
        <v>596</v>
      </c>
      <c r="I18" s="82" t="s">
        <v>154</v>
      </c>
      <c r="J18" s="82"/>
      <c r="K18" s="92">
        <v>2.3199999999999998</v>
      </c>
      <c r="L18" s="95" t="s">
        <v>157</v>
      </c>
      <c r="M18" s="96">
        <v>6.4000000000000003E-3</v>
      </c>
      <c r="N18" s="96">
        <v>3.5999999999999999E-3</v>
      </c>
      <c r="O18" s="92">
        <v>50000</v>
      </c>
      <c r="P18" s="94">
        <v>100.07</v>
      </c>
      <c r="Q18" s="82"/>
      <c r="R18" s="92">
        <v>50.034999999999997</v>
      </c>
      <c r="S18" s="93">
        <v>1.5872537177450203E-5</v>
      </c>
      <c r="T18" s="93">
        <v>1.9973052366529079E-2</v>
      </c>
      <c r="U18" s="93">
        <f>+R18/'סכום נכסי הקרן'!$C$42</f>
        <v>3.1418761164507796E-3</v>
      </c>
    </row>
    <row r="19" spans="2:57" s="138" customFormat="1">
      <c r="B19" s="85" t="s">
        <v>297</v>
      </c>
      <c r="C19" s="82" t="s">
        <v>298</v>
      </c>
      <c r="D19" s="95" t="s">
        <v>114</v>
      </c>
      <c r="E19" s="95" t="s">
        <v>285</v>
      </c>
      <c r="F19" s="82" t="s">
        <v>299</v>
      </c>
      <c r="G19" s="95" t="s">
        <v>287</v>
      </c>
      <c r="H19" s="82" t="s">
        <v>596</v>
      </c>
      <c r="I19" s="82" t="s">
        <v>154</v>
      </c>
      <c r="J19" s="82"/>
      <c r="K19" s="92">
        <v>4.41</v>
      </c>
      <c r="L19" s="95" t="s">
        <v>157</v>
      </c>
      <c r="M19" s="96">
        <v>0.05</v>
      </c>
      <c r="N19" s="96">
        <v>4.5000000000000005E-3</v>
      </c>
      <c r="O19" s="92">
        <v>90000</v>
      </c>
      <c r="P19" s="94">
        <v>125.31</v>
      </c>
      <c r="Q19" s="82"/>
      <c r="R19" s="92">
        <v>112.77901</v>
      </c>
      <c r="S19" s="93">
        <v>2.8556860039973258E-5</v>
      </c>
      <c r="T19" s="93">
        <v>4.5019307935950971E-2</v>
      </c>
      <c r="U19" s="93">
        <f>+R19/'סכום נכסי הקרן'!$C$42</f>
        <v>7.0817963017080774E-3</v>
      </c>
      <c r="BE19" s="142"/>
    </row>
    <row r="20" spans="2:57" s="138" customFormat="1">
      <c r="B20" s="85" t="s">
        <v>300</v>
      </c>
      <c r="C20" s="82" t="s">
        <v>301</v>
      </c>
      <c r="D20" s="95" t="s">
        <v>114</v>
      </c>
      <c r="E20" s="95" t="s">
        <v>285</v>
      </c>
      <c r="F20" s="82" t="s">
        <v>286</v>
      </c>
      <c r="G20" s="95" t="s">
        <v>287</v>
      </c>
      <c r="H20" s="82" t="s">
        <v>597</v>
      </c>
      <c r="I20" s="82" t="s">
        <v>154</v>
      </c>
      <c r="J20" s="82"/>
      <c r="K20" s="92">
        <v>2.9299999999999997</v>
      </c>
      <c r="L20" s="95" t="s">
        <v>157</v>
      </c>
      <c r="M20" s="96">
        <v>3.4000000000000002E-2</v>
      </c>
      <c r="N20" s="96">
        <v>3.3E-3</v>
      </c>
      <c r="O20" s="92">
        <v>65449</v>
      </c>
      <c r="P20" s="94">
        <v>115.04</v>
      </c>
      <c r="Q20" s="82"/>
      <c r="R20" s="92">
        <v>75.292529999999999</v>
      </c>
      <c r="S20" s="93">
        <v>3.4985527156293347E-5</v>
      </c>
      <c r="T20" s="93">
        <v>3.0055394114089376E-2</v>
      </c>
      <c r="U20" s="93">
        <f>+R20/'סכום נכסי הקרן'!$C$42</f>
        <v>4.727886514522911E-3</v>
      </c>
    </row>
    <row r="21" spans="2:57" s="138" customFormat="1">
      <c r="B21" s="85" t="s">
        <v>302</v>
      </c>
      <c r="C21" s="82" t="s">
        <v>303</v>
      </c>
      <c r="D21" s="95" t="s">
        <v>114</v>
      </c>
      <c r="E21" s="95" t="s">
        <v>285</v>
      </c>
      <c r="F21" s="82" t="s">
        <v>304</v>
      </c>
      <c r="G21" s="95" t="s">
        <v>305</v>
      </c>
      <c r="H21" s="82" t="s">
        <v>597</v>
      </c>
      <c r="I21" s="82" t="s">
        <v>595</v>
      </c>
      <c r="J21" s="82"/>
      <c r="K21" s="92">
        <v>3.9500000000000006</v>
      </c>
      <c r="L21" s="95" t="s">
        <v>157</v>
      </c>
      <c r="M21" s="96">
        <v>6.5000000000000006E-3</v>
      </c>
      <c r="N21" s="96">
        <v>5.3E-3</v>
      </c>
      <c r="O21" s="92">
        <v>38261</v>
      </c>
      <c r="P21" s="94">
        <v>99.48</v>
      </c>
      <c r="Q21" s="92">
        <v>0.12434999999999999</v>
      </c>
      <c r="R21" s="92">
        <v>38.186390000000003</v>
      </c>
      <c r="S21" s="93">
        <v>3.1680639677167316E-5</v>
      </c>
      <c r="T21" s="93">
        <v>1.5243305029653292E-2</v>
      </c>
      <c r="U21" s="93">
        <f>+R21/'סכום נכסי הקרן'!$C$42</f>
        <v>2.3978596325467155E-3</v>
      </c>
    </row>
    <row r="22" spans="2:57" s="138" customFormat="1">
      <c r="B22" s="85" t="s">
        <v>306</v>
      </c>
      <c r="C22" s="82" t="s">
        <v>307</v>
      </c>
      <c r="D22" s="95" t="s">
        <v>114</v>
      </c>
      <c r="E22" s="95" t="s">
        <v>285</v>
      </c>
      <c r="F22" s="82" t="s">
        <v>304</v>
      </c>
      <c r="G22" s="95" t="s">
        <v>305</v>
      </c>
      <c r="H22" s="82" t="s">
        <v>597</v>
      </c>
      <c r="I22" s="82" t="s">
        <v>154</v>
      </c>
      <c r="J22" s="82"/>
      <c r="K22" s="92">
        <v>6.41</v>
      </c>
      <c r="L22" s="95" t="s">
        <v>157</v>
      </c>
      <c r="M22" s="96">
        <v>1.34E-2</v>
      </c>
      <c r="N22" s="96">
        <v>1.18E-2</v>
      </c>
      <c r="O22" s="92">
        <v>147783</v>
      </c>
      <c r="P22" s="94">
        <v>101.65</v>
      </c>
      <c r="Q22" s="82"/>
      <c r="R22" s="92">
        <v>150.22143</v>
      </c>
      <c r="S22" s="93">
        <v>4.6505736629557451E-5</v>
      </c>
      <c r="T22" s="93">
        <v>5.9965633815626716E-2</v>
      </c>
      <c r="U22" s="93">
        <f>+R22/'סכום נכסי הקרן'!$C$42</f>
        <v>9.432939404338616E-3</v>
      </c>
    </row>
    <row r="23" spans="2:57" s="138" customFormat="1">
      <c r="B23" s="85" t="s">
        <v>308</v>
      </c>
      <c r="C23" s="82" t="s">
        <v>309</v>
      </c>
      <c r="D23" s="95" t="s">
        <v>114</v>
      </c>
      <c r="E23" s="95" t="s">
        <v>285</v>
      </c>
      <c r="F23" s="82" t="s">
        <v>299</v>
      </c>
      <c r="G23" s="95" t="s">
        <v>287</v>
      </c>
      <c r="H23" s="82" t="s">
        <v>597</v>
      </c>
      <c r="I23" s="82" t="s">
        <v>154</v>
      </c>
      <c r="J23" s="82"/>
      <c r="K23" s="92">
        <v>1.94</v>
      </c>
      <c r="L23" s="95" t="s">
        <v>157</v>
      </c>
      <c r="M23" s="96">
        <v>4.0999999999999995E-2</v>
      </c>
      <c r="N23" s="96">
        <v>6.3E-3</v>
      </c>
      <c r="O23" s="92">
        <v>121057</v>
      </c>
      <c r="P23" s="94">
        <v>130.86000000000001</v>
      </c>
      <c r="Q23" s="82"/>
      <c r="R23" s="92">
        <v>158.41517999999999</v>
      </c>
      <c r="S23" s="93">
        <v>3.8844573446107964E-5</v>
      </c>
      <c r="T23" s="93">
        <v>6.3236428216111334E-2</v>
      </c>
      <c r="U23" s="93">
        <f>+R23/'סכום נכסי הקרן'!$C$42</f>
        <v>9.9474541925702251E-3</v>
      </c>
    </row>
    <row r="24" spans="2:57" s="138" customFormat="1">
      <c r="B24" s="85" t="s">
        <v>310</v>
      </c>
      <c r="C24" s="82" t="s">
        <v>311</v>
      </c>
      <c r="D24" s="95" t="s">
        <v>114</v>
      </c>
      <c r="E24" s="95" t="s">
        <v>285</v>
      </c>
      <c r="F24" s="82" t="s">
        <v>299</v>
      </c>
      <c r="G24" s="95" t="s">
        <v>287</v>
      </c>
      <c r="H24" s="82" t="s">
        <v>597</v>
      </c>
      <c r="I24" s="82" t="s">
        <v>154</v>
      </c>
      <c r="J24" s="82"/>
      <c r="K24" s="92">
        <v>3.4599999999999995</v>
      </c>
      <c r="L24" s="95" t="s">
        <v>157</v>
      </c>
      <c r="M24" s="96">
        <v>0.04</v>
      </c>
      <c r="N24" s="96">
        <v>4.7000000000000002E-3</v>
      </c>
      <c r="O24" s="92">
        <v>70000</v>
      </c>
      <c r="P24" s="94">
        <v>119.78</v>
      </c>
      <c r="Q24" s="82"/>
      <c r="R24" s="92">
        <v>83.846000000000004</v>
      </c>
      <c r="S24" s="93">
        <v>2.409916461967215E-5</v>
      </c>
      <c r="T24" s="93">
        <v>3.3469782126991053E-2</v>
      </c>
      <c r="U24" s="93">
        <f>+R24/'סכום נכסי הקרן'!$C$42</f>
        <v>5.2649894046154109E-3</v>
      </c>
    </row>
    <row r="25" spans="2:57" s="138" customFormat="1">
      <c r="B25" s="85" t="s">
        <v>312</v>
      </c>
      <c r="C25" s="82" t="s">
        <v>313</v>
      </c>
      <c r="D25" s="95" t="s">
        <v>114</v>
      </c>
      <c r="E25" s="95" t="s">
        <v>285</v>
      </c>
      <c r="F25" s="82" t="s">
        <v>314</v>
      </c>
      <c r="G25" s="95" t="s">
        <v>305</v>
      </c>
      <c r="H25" s="82" t="s">
        <v>598</v>
      </c>
      <c r="I25" s="82" t="s">
        <v>595</v>
      </c>
      <c r="J25" s="82"/>
      <c r="K25" s="92">
        <v>6.3000000000000007</v>
      </c>
      <c r="L25" s="95" t="s">
        <v>157</v>
      </c>
      <c r="M25" s="96">
        <v>2.3399999999999997E-2</v>
      </c>
      <c r="N25" s="96">
        <v>1.3200000000000003E-2</v>
      </c>
      <c r="O25" s="92">
        <v>60189.72</v>
      </c>
      <c r="P25" s="94">
        <v>106.65</v>
      </c>
      <c r="Q25" s="82"/>
      <c r="R25" s="92">
        <v>64.192340000000002</v>
      </c>
      <c r="S25" s="93">
        <v>3.5009216136136288E-5</v>
      </c>
      <c r="T25" s="93">
        <v>2.5624402285401009E-2</v>
      </c>
      <c r="U25" s="93">
        <f>+R25/'סכום נכסי הקרן'!$C$42</f>
        <v>4.0308659919074258E-3</v>
      </c>
    </row>
    <row r="26" spans="2:57" s="138" customFormat="1">
      <c r="B26" s="85" t="s">
        <v>315</v>
      </c>
      <c r="C26" s="82" t="s">
        <v>316</v>
      </c>
      <c r="D26" s="95" t="s">
        <v>114</v>
      </c>
      <c r="E26" s="95" t="s">
        <v>285</v>
      </c>
      <c r="F26" s="82" t="s">
        <v>317</v>
      </c>
      <c r="G26" s="95" t="s">
        <v>305</v>
      </c>
      <c r="H26" s="82" t="s">
        <v>598</v>
      </c>
      <c r="I26" s="82" t="s">
        <v>154</v>
      </c>
      <c r="J26" s="82"/>
      <c r="K26" s="92">
        <v>3.3499999999999992</v>
      </c>
      <c r="L26" s="95" t="s">
        <v>157</v>
      </c>
      <c r="M26" s="96">
        <v>4.8000000000000001E-2</v>
      </c>
      <c r="N26" s="96">
        <v>6.6E-3</v>
      </c>
      <c r="O26" s="92">
        <v>44597</v>
      </c>
      <c r="P26" s="94">
        <v>116.8</v>
      </c>
      <c r="Q26" s="82"/>
      <c r="R26" s="92">
        <v>52.089280000000002</v>
      </c>
      <c r="S26" s="93">
        <v>3.2802862131917569E-5</v>
      </c>
      <c r="T26" s="93">
        <v>2.0793083185266233E-2</v>
      </c>
      <c r="U26" s="93">
        <f>+R26/'סכום נכסי הקרן'!$C$42</f>
        <v>3.2708716849228999E-3</v>
      </c>
    </row>
    <row r="27" spans="2:57" s="138" customFormat="1">
      <c r="B27" s="85" t="s">
        <v>318</v>
      </c>
      <c r="C27" s="82" t="s">
        <v>319</v>
      </c>
      <c r="D27" s="95" t="s">
        <v>114</v>
      </c>
      <c r="E27" s="95" t="s">
        <v>285</v>
      </c>
      <c r="F27" s="82" t="s">
        <v>317</v>
      </c>
      <c r="G27" s="95" t="s">
        <v>305</v>
      </c>
      <c r="H27" s="82" t="s">
        <v>598</v>
      </c>
      <c r="I27" s="82" t="s">
        <v>154</v>
      </c>
      <c r="J27" s="82"/>
      <c r="K27" s="92">
        <v>7.24</v>
      </c>
      <c r="L27" s="95" t="s">
        <v>157</v>
      </c>
      <c r="M27" s="96">
        <v>3.2000000000000001E-2</v>
      </c>
      <c r="N27" s="96">
        <v>1.5599999999999998E-2</v>
      </c>
      <c r="O27" s="92">
        <v>77851</v>
      </c>
      <c r="P27" s="94">
        <v>111.69</v>
      </c>
      <c r="Q27" s="82"/>
      <c r="R27" s="92">
        <v>86.951779999999999</v>
      </c>
      <c r="S27" s="93">
        <v>7.3470955515960503E-5</v>
      </c>
      <c r="T27" s="93">
        <v>3.4709552419364763E-2</v>
      </c>
      <c r="U27" s="93">
        <f>+R27/'סכום נכסי הקרן'!$C$42</f>
        <v>5.4600124086116239E-3</v>
      </c>
    </row>
    <row r="28" spans="2:57" s="138" customFormat="1">
      <c r="B28" s="85" t="s">
        <v>320</v>
      </c>
      <c r="C28" s="82" t="s">
        <v>321</v>
      </c>
      <c r="D28" s="95" t="s">
        <v>114</v>
      </c>
      <c r="E28" s="95" t="s">
        <v>285</v>
      </c>
      <c r="F28" s="82" t="s">
        <v>317</v>
      </c>
      <c r="G28" s="95" t="s">
        <v>305</v>
      </c>
      <c r="H28" s="82" t="s">
        <v>598</v>
      </c>
      <c r="I28" s="82" t="s">
        <v>154</v>
      </c>
      <c r="J28" s="82"/>
      <c r="K28" s="92">
        <v>1.6800000000000002</v>
      </c>
      <c r="L28" s="95" t="s">
        <v>157</v>
      </c>
      <c r="M28" s="96">
        <v>4.9000000000000002E-2</v>
      </c>
      <c r="N28" s="96">
        <v>9.7999999999999997E-3</v>
      </c>
      <c r="O28" s="92">
        <v>10767</v>
      </c>
      <c r="P28" s="94">
        <v>118.42</v>
      </c>
      <c r="Q28" s="82"/>
      <c r="R28" s="92">
        <v>12.75028</v>
      </c>
      <c r="S28" s="93">
        <v>2.7175156764966161E-5</v>
      </c>
      <c r="T28" s="93">
        <v>5.0896774283583175E-3</v>
      </c>
      <c r="U28" s="93">
        <f>+R28/'סכום נכסי הקרן'!$C$42</f>
        <v>8.0063555930968424E-4</v>
      </c>
    </row>
    <row r="29" spans="2:57" s="138" customFormat="1">
      <c r="B29" s="85" t="s">
        <v>322</v>
      </c>
      <c r="C29" s="82" t="s">
        <v>323</v>
      </c>
      <c r="D29" s="95" t="s">
        <v>114</v>
      </c>
      <c r="E29" s="95" t="s">
        <v>285</v>
      </c>
      <c r="F29" s="82" t="s">
        <v>324</v>
      </c>
      <c r="G29" s="95" t="s">
        <v>325</v>
      </c>
      <c r="H29" s="82" t="s">
        <v>598</v>
      </c>
      <c r="I29" s="82" t="s">
        <v>154</v>
      </c>
      <c r="J29" s="82"/>
      <c r="K29" s="92">
        <v>3.02</v>
      </c>
      <c r="L29" s="95" t="s">
        <v>157</v>
      </c>
      <c r="M29" s="96">
        <v>3.7000000000000005E-2</v>
      </c>
      <c r="N29" s="96">
        <v>6.0999999999999995E-3</v>
      </c>
      <c r="O29" s="92">
        <v>76572</v>
      </c>
      <c r="P29" s="94">
        <v>113.82</v>
      </c>
      <c r="Q29" s="82"/>
      <c r="R29" s="92">
        <v>87.154259999999994</v>
      </c>
      <c r="S29" s="93">
        <v>2.5524156471587221E-5</v>
      </c>
      <c r="T29" s="93">
        <v>3.4790378713822137E-2</v>
      </c>
      <c r="U29" s="93">
        <f>+R29/'סכום נכסי הקרן'!$C$42</f>
        <v>5.4727268500238142E-3</v>
      </c>
    </row>
    <row r="30" spans="2:57" s="138" customFormat="1">
      <c r="B30" s="85" t="s">
        <v>326</v>
      </c>
      <c r="C30" s="82" t="s">
        <v>327</v>
      </c>
      <c r="D30" s="95" t="s">
        <v>114</v>
      </c>
      <c r="E30" s="95" t="s">
        <v>285</v>
      </c>
      <c r="F30" s="82" t="s">
        <v>324</v>
      </c>
      <c r="G30" s="95" t="s">
        <v>325</v>
      </c>
      <c r="H30" s="82" t="s">
        <v>598</v>
      </c>
      <c r="I30" s="82" t="s">
        <v>154</v>
      </c>
      <c r="J30" s="82"/>
      <c r="K30" s="92">
        <v>6.4799999999999995</v>
      </c>
      <c r="L30" s="95" t="s">
        <v>157</v>
      </c>
      <c r="M30" s="96">
        <v>2.2000000000000002E-2</v>
      </c>
      <c r="N30" s="96">
        <v>1.18E-2</v>
      </c>
      <c r="O30" s="92">
        <v>48491</v>
      </c>
      <c r="P30" s="94">
        <v>106.71</v>
      </c>
      <c r="Q30" s="82"/>
      <c r="R30" s="92">
        <v>51.744750000000003</v>
      </c>
      <c r="S30" s="93">
        <v>5.499817458369384E-5</v>
      </c>
      <c r="T30" s="93">
        <v>2.0655553141659955E-2</v>
      </c>
      <c r="U30" s="93">
        <f>+R30/'סכום נכסי הקרן'!$C$42</f>
        <v>3.2492374173421906E-3</v>
      </c>
    </row>
    <row r="31" spans="2:57" s="138" customFormat="1">
      <c r="B31" s="85" t="s">
        <v>328</v>
      </c>
      <c r="C31" s="82" t="s">
        <v>329</v>
      </c>
      <c r="D31" s="95" t="s">
        <v>114</v>
      </c>
      <c r="E31" s="95" t="s">
        <v>285</v>
      </c>
      <c r="F31" s="82" t="s">
        <v>286</v>
      </c>
      <c r="G31" s="95" t="s">
        <v>287</v>
      </c>
      <c r="H31" s="82" t="s">
        <v>598</v>
      </c>
      <c r="I31" s="82" t="s">
        <v>154</v>
      </c>
      <c r="J31" s="82"/>
      <c r="K31" s="92">
        <v>3.1499999999999995</v>
      </c>
      <c r="L31" s="95" t="s">
        <v>157</v>
      </c>
      <c r="M31" s="96">
        <v>0.04</v>
      </c>
      <c r="N31" s="96">
        <v>5.1000000000000004E-3</v>
      </c>
      <c r="O31" s="92">
        <v>116681</v>
      </c>
      <c r="P31" s="94">
        <v>120.32</v>
      </c>
      <c r="Q31" s="82"/>
      <c r="R31" s="92">
        <v>140.39059</v>
      </c>
      <c r="S31" s="93">
        <v>8.6430498415553212E-5</v>
      </c>
      <c r="T31" s="93">
        <v>5.6041343176534711E-2</v>
      </c>
      <c r="U31" s="93">
        <f>+R31/'סכום נכסי הקרן'!$C$42</f>
        <v>8.8156258957816265E-3</v>
      </c>
    </row>
    <row r="32" spans="2:57" s="138" customFormat="1">
      <c r="B32" s="85" t="s">
        <v>330</v>
      </c>
      <c r="C32" s="82" t="s">
        <v>331</v>
      </c>
      <c r="D32" s="95" t="s">
        <v>114</v>
      </c>
      <c r="E32" s="95" t="s">
        <v>285</v>
      </c>
      <c r="F32" s="82" t="s">
        <v>332</v>
      </c>
      <c r="G32" s="95" t="s">
        <v>287</v>
      </c>
      <c r="H32" s="82" t="s">
        <v>598</v>
      </c>
      <c r="I32" s="82" t="s">
        <v>595</v>
      </c>
      <c r="J32" s="82"/>
      <c r="K32" s="92">
        <v>1.6300000000000001</v>
      </c>
      <c r="L32" s="95" t="s">
        <v>157</v>
      </c>
      <c r="M32" s="96">
        <v>4.6500000000000007E-2</v>
      </c>
      <c r="N32" s="96">
        <v>5.4000000000000003E-3</v>
      </c>
      <c r="O32" s="92">
        <v>38908</v>
      </c>
      <c r="P32" s="94">
        <v>131.83000000000001</v>
      </c>
      <c r="Q32" s="82"/>
      <c r="R32" s="92">
        <v>51.29242</v>
      </c>
      <c r="S32" s="93">
        <v>7.41604480430115E-5</v>
      </c>
      <c r="T32" s="93">
        <v>2.0474991319396493E-2</v>
      </c>
      <c r="U32" s="93">
        <f>+R32/'סכום נכסי הקרן'!$C$42</f>
        <v>3.2208340032569664E-3</v>
      </c>
    </row>
    <row r="33" spans="2:21" s="138" customFormat="1">
      <c r="B33" s="85" t="s">
        <v>333</v>
      </c>
      <c r="C33" s="82" t="s">
        <v>334</v>
      </c>
      <c r="D33" s="95" t="s">
        <v>114</v>
      </c>
      <c r="E33" s="95" t="s">
        <v>285</v>
      </c>
      <c r="F33" s="82" t="s">
        <v>332</v>
      </c>
      <c r="G33" s="95" t="s">
        <v>287</v>
      </c>
      <c r="H33" s="82" t="s">
        <v>598</v>
      </c>
      <c r="I33" s="82" t="s">
        <v>595</v>
      </c>
      <c r="J33" s="82"/>
      <c r="K33" s="92">
        <v>6.0200000000000005</v>
      </c>
      <c r="L33" s="95" t="s">
        <v>157</v>
      </c>
      <c r="M33" s="96">
        <v>1.4999999999999999E-2</v>
      </c>
      <c r="N33" s="96">
        <v>9.1000000000000004E-3</v>
      </c>
      <c r="O33" s="92">
        <v>1430</v>
      </c>
      <c r="P33" s="94">
        <v>103.52</v>
      </c>
      <c r="Q33" s="82"/>
      <c r="R33" s="92">
        <v>1.4803299999999999</v>
      </c>
      <c r="S33" s="93">
        <v>2.367586617336846E-6</v>
      </c>
      <c r="T33" s="93">
        <v>5.9092052782540208E-4</v>
      </c>
      <c r="U33" s="93">
        <f>+R33/'סכום נכסי הקרן'!$C$42</f>
        <v>9.2955200788759527E-5</v>
      </c>
    </row>
    <row r="34" spans="2:21" s="138" customFormat="1">
      <c r="B34" s="85" t="s">
        <v>335</v>
      </c>
      <c r="C34" s="82" t="s">
        <v>336</v>
      </c>
      <c r="D34" s="95" t="s">
        <v>114</v>
      </c>
      <c r="E34" s="95" t="s">
        <v>285</v>
      </c>
      <c r="F34" s="82" t="s">
        <v>337</v>
      </c>
      <c r="G34" s="95" t="s">
        <v>338</v>
      </c>
      <c r="H34" s="82" t="s">
        <v>598</v>
      </c>
      <c r="I34" s="82" t="s">
        <v>154</v>
      </c>
      <c r="J34" s="82"/>
      <c r="K34" s="92">
        <v>8.68</v>
      </c>
      <c r="L34" s="95" t="s">
        <v>157</v>
      </c>
      <c r="M34" s="96">
        <v>3.85E-2</v>
      </c>
      <c r="N34" s="96">
        <v>1.6799999999999999E-2</v>
      </c>
      <c r="O34" s="92">
        <v>6241.95</v>
      </c>
      <c r="P34" s="94">
        <v>119.69</v>
      </c>
      <c r="Q34" s="144">
        <v>0.12016</v>
      </c>
      <c r="R34" s="92">
        <v>7.5911499999999998</v>
      </c>
      <c r="S34" s="93">
        <v>2.2704169176848733E-6</v>
      </c>
      <c r="T34" s="93">
        <v>3.0302475561542366E-3</v>
      </c>
      <c r="U34" s="93">
        <f>+R34/'סכום נכסי הקרן'!$C$42</f>
        <v>4.7667538485850577E-4</v>
      </c>
    </row>
    <row r="35" spans="2:21" s="138" customFormat="1">
      <c r="B35" s="85" t="s">
        <v>339</v>
      </c>
      <c r="C35" s="82" t="s">
        <v>340</v>
      </c>
      <c r="D35" s="95" t="s">
        <v>114</v>
      </c>
      <c r="E35" s="95" t="s">
        <v>285</v>
      </c>
      <c r="F35" s="82" t="s">
        <v>337</v>
      </c>
      <c r="G35" s="95" t="s">
        <v>338</v>
      </c>
      <c r="H35" s="82" t="s">
        <v>598</v>
      </c>
      <c r="I35" s="82" t="s">
        <v>154</v>
      </c>
      <c r="J35" s="82"/>
      <c r="K35" s="92">
        <v>6.86</v>
      </c>
      <c r="L35" s="95" t="s">
        <v>157</v>
      </c>
      <c r="M35" s="96">
        <v>4.4999999999999998E-2</v>
      </c>
      <c r="N35" s="96">
        <v>1.43E-2</v>
      </c>
      <c r="O35" s="92">
        <v>65000</v>
      </c>
      <c r="P35" s="94">
        <v>123.78</v>
      </c>
      <c r="Q35" s="82"/>
      <c r="R35" s="92">
        <v>80.457009999999997</v>
      </c>
      <c r="S35" s="93">
        <v>7.1154665064044679E-5</v>
      </c>
      <c r="T35" s="93">
        <v>3.2116959607961508E-2</v>
      </c>
      <c r="U35" s="93">
        <f>+R35/'סכום נכסי הקרן'!$C$42</f>
        <v>5.0521826345566413E-3</v>
      </c>
    </row>
    <row r="36" spans="2:21" s="138" customFormat="1">
      <c r="B36" s="85" t="s">
        <v>341</v>
      </c>
      <c r="C36" s="82" t="s">
        <v>342</v>
      </c>
      <c r="D36" s="95" t="s">
        <v>114</v>
      </c>
      <c r="E36" s="95" t="s">
        <v>285</v>
      </c>
      <c r="F36" s="82" t="s">
        <v>299</v>
      </c>
      <c r="G36" s="95" t="s">
        <v>287</v>
      </c>
      <c r="H36" s="82" t="s">
        <v>598</v>
      </c>
      <c r="I36" s="82" t="s">
        <v>595</v>
      </c>
      <c r="J36" s="82"/>
      <c r="K36" s="92">
        <v>2.56</v>
      </c>
      <c r="L36" s="95" t="s">
        <v>157</v>
      </c>
      <c r="M36" s="96">
        <v>6.5000000000000002E-2</v>
      </c>
      <c r="N36" s="96">
        <v>5.8999999999999999E-3</v>
      </c>
      <c r="O36" s="92">
        <v>18000</v>
      </c>
      <c r="P36" s="94">
        <v>127.79</v>
      </c>
      <c r="Q36" s="92">
        <v>0.32195999999999997</v>
      </c>
      <c r="R36" s="92">
        <v>23.324159999999999</v>
      </c>
      <c r="S36" s="93">
        <v>1.1428571428571429E-5</v>
      </c>
      <c r="T36" s="93">
        <v>9.3105759785210938E-3</v>
      </c>
      <c r="U36" s="93">
        <f>+R36/'סכום נכסי הקרן'!$C$42</f>
        <v>1.4646071997656963E-3</v>
      </c>
    </row>
    <row r="37" spans="2:21" s="138" customFormat="1">
      <c r="B37" s="85" t="s">
        <v>343</v>
      </c>
      <c r="C37" s="82" t="s">
        <v>344</v>
      </c>
      <c r="D37" s="95" t="s">
        <v>114</v>
      </c>
      <c r="E37" s="95" t="s">
        <v>285</v>
      </c>
      <c r="F37" s="82" t="s">
        <v>345</v>
      </c>
      <c r="G37" s="95" t="s">
        <v>305</v>
      </c>
      <c r="H37" s="82" t="s">
        <v>598</v>
      </c>
      <c r="I37" s="82" t="s">
        <v>595</v>
      </c>
      <c r="J37" s="82"/>
      <c r="K37" s="92">
        <v>8.9300000000000015</v>
      </c>
      <c r="L37" s="95" t="s">
        <v>157</v>
      </c>
      <c r="M37" s="96">
        <v>3.5000000000000003E-2</v>
      </c>
      <c r="N37" s="96">
        <v>1.8200000000000001E-2</v>
      </c>
      <c r="O37" s="92">
        <v>29682</v>
      </c>
      <c r="P37" s="94">
        <v>116.64</v>
      </c>
      <c r="Q37" s="82"/>
      <c r="R37" s="92">
        <v>34.621089999999995</v>
      </c>
      <c r="S37" s="93">
        <v>1.759900105124415E-4</v>
      </c>
      <c r="T37" s="93">
        <v>1.3820102799166907E-2</v>
      </c>
      <c r="U37" s="93">
        <f>+R37/'סכום נכסי הקרן'!$C$42</f>
        <v>2.1739817287197544E-3</v>
      </c>
    </row>
    <row r="38" spans="2:21" s="138" customFormat="1">
      <c r="B38" s="85" t="s">
        <v>346</v>
      </c>
      <c r="C38" s="82" t="s">
        <v>347</v>
      </c>
      <c r="D38" s="95" t="s">
        <v>114</v>
      </c>
      <c r="E38" s="95" t="s">
        <v>285</v>
      </c>
      <c r="F38" s="82" t="s">
        <v>345</v>
      </c>
      <c r="G38" s="95" t="s">
        <v>305</v>
      </c>
      <c r="H38" s="82" t="s">
        <v>598</v>
      </c>
      <c r="I38" s="82" t="s">
        <v>595</v>
      </c>
      <c r="J38" s="82"/>
      <c r="K38" s="92">
        <v>7.5699999999999994</v>
      </c>
      <c r="L38" s="95" t="s">
        <v>157</v>
      </c>
      <c r="M38" s="96">
        <v>0.04</v>
      </c>
      <c r="N38" s="96">
        <v>1.5100000000000001E-2</v>
      </c>
      <c r="O38" s="92">
        <v>3387.3</v>
      </c>
      <c r="P38" s="94">
        <v>119.86</v>
      </c>
      <c r="Q38" s="82"/>
      <c r="R38" s="92">
        <v>4.0600100000000001</v>
      </c>
      <c r="S38" s="93">
        <v>1.2672746087964474E-5</v>
      </c>
      <c r="T38" s="93">
        <v>1.6206813698137652E-3</v>
      </c>
      <c r="U38" s="93">
        <f>+R38/'סכום נכסי הקרן'!$C$42</f>
        <v>2.5494250927453446E-4</v>
      </c>
    </row>
    <row r="39" spans="2:21" s="138" customFormat="1">
      <c r="B39" s="85" t="s">
        <v>348</v>
      </c>
      <c r="C39" s="82" t="s">
        <v>349</v>
      </c>
      <c r="D39" s="95" t="s">
        <v>114</v>
      </c>
      <c r="E39" s="95" t="s">
        <v>285</v>
      </c>
      <c r="F39" s="82" t="s">
        <v>350</v>
      </c>
      <c r="G39" s="95" t="s">
        <v>351</v>
      </c>
      <c r="H39" s="82" t="s">
        <v>599</v>
      </c>
      <c r="I39" s="82" t="s">
        <v>595</v>
      </c>
      <c r="J39" s="82"/>
      <c r="K39" s="92">
        <v>8.81</v>
      </c>
      <c r="L39" s="95" t="s">
        <v>157</v>
      </c>
      <c r="M39" s="96">
        <v>5.1500000000000004E-2</v>
      </c>
      <c r="N39" s="96">
        <v>2.58E-2</v>
      </c>
      <c r="O39" s="92">
        <v>94230</v>
      </c>
      <c r="P39" s="94">
        <v>150.5</v>
      </c>
      <c r="Q39" s="82"/>
      <c r="R39" s="92">
        <v>141.81614999999999</v>
      </c>
      <c r="S39" s="93">
        <v>2.6536022587300219E-5</v>
      </c>
      <c r="T39" s="93">
        <v>5.6610400527021945E-2</v>
      </c>
      <c r="U39" s="93">
        <f>+R39/'סכום נכסי הקרן'!$C$42</f>
        <v>8.9051418929149851E-3</v>
      </c>
    </row>
    <row r="40" spans="2:21" s="138" customFormat="1">
      <c r="B40" s="85" t="s">
        <v>352</v>
      </c>
      <c r="C40" s="82" t="s">
        <v>353</v>
      </c>
      <c r="D40" s="95" t="s">
        <v>114</v>
      </c>
      <c r="E40" s="95" t="s">
        <v>285</v>
      </c>
      <c r="F40" s="82" t="s">
        <v>354</v>
      </c>
      <c r="G40" s="95" t="s">
        <v>305</v>
      </c>
      <c r="H40" s="82" t="s">
        <v>599</v>
      </c>
      <c r="I40" s="82" t="s">
        <v>154</v>
      </c>
      <c r="J40" s="82"/>
      <c r="K40" s="92">
        <v>5.3999999999999995</v>
      </c>
      <c r="L40" s="95" t="s">
        <v>157</v>
      </c>
      <c r="M40" s="96">
        <v>4.7500000000000001E-2</v>
      </c>
      <c r="N40" s="96">
        <v>1.1299999999999999E-2</v>
      </c>
      <c r="O40" s="92">
        <v>60000</v>
      </c>
      <c r="P40" s="94">
        <v>145.27000000000001</v>
      </c>
      <c r="Q40" s="82"/>
      <c r="R40" s="92">
        <v>87.15249</v>
      </c>
      <c r="S40" s="93">
        <v>3.1791448100460974E-5</v>
      </c>
      <c r="T40" s="93">
        <v>3.4789672162354394E-2</v>
      </c>
      <c r="U40" s="93">
        <f>+R40/'סכום נכסי הקרן'!$C$42</f>
        <v>5.4726157054105209E-3</v>
      </c>
    </row>
    <row r="41" spans="2:21" s="138" customFormat="1">
      <c r="B41" s="85" t="s">
        <v>355</v>
      </c>
      <c r="C41" s="82" t="s">
        <v>356</v>
      </c>
      <c r="D41" s="95" t="s">
        <v>114</v>
      </c>
      <c r="E41" s="95" t="s">
        <v>285</v>
      </c>
      <c r="F41" s="82" t="s">
        <v>357</v>
      </c>
      <c r="G41" s="95" t="s">
        <v>305</v>
      </c>
      <c r="H41" s="82" t="s">
        <v>599</v>
      </c>
      <c r="I41" s="82" t="s">
        <v>154</v>
      </c>
      <c r="J41" s="82"/>
      <c r="K41" s="92">
        <v>0.74</v>
      </c>
      <c r="L41" s="95" t="s">
        <v>157</v>
      </c>
      <c r="M41" s="96">
        <v>5.2999999999999999E-2</v>
      </c>
      <c r="N41" s="96">
        <v>1.15E-2</v>
      </c>
      <c r="O41" s="92">
        <v>186</v>
      </c>
      <c r="P41" s="94">
        <v>121.51</v>
      </c>
      <c r="Q41" s="82"/>
      <c r="R41" s="92">
        <v>0.22600000000000001</v>
      </c>
      <c r="S41" s="93">
        <v>4.0149902293701748E-7</v>
      </c>
      <c r="T41" s="93">
        <v>9.0215046164396378E-5</v>
      </c>
      <c r="U41" s="93">
        <f>+R41/'סכום נכסי הקרן'!$C$42</f>
        <v>1.4191346104084666E-5</v>
      </c>
    </row>
    <row r="42" spans="2:21" s="138" customFormat="1">
      <c r="B42" s="85" t="s">
        <v>358</v>
      </c>
      <c r="C42" s="82" t="s">
        <v>359</v>
      </c>
      <c r="D42" s="95" t="s">
        <v>114</v>
      </c>
      <c r="E42" s="95" t="s">
        <v>285</v>
      </c>
      <c r="F42" s="82" t="s">
        <v>360</v>
      </c>
      <c r="G42" s="95" t="s">
        <v>305</v>
      </c>
      <c r="H42" s="82" t="s">
        <v>599</v>
      </c>
      <c r="I42" s="82" t="s">
        <v>595</v>
      </c>
      <c r="J42" s="82"/>
      <c r="K42" s="92">
        <v>7.86</v>
      </c>
      <c r="L42" s="95" t="s">
        <v>157</v>
      </c>
      <c r="M42" s="96">
        <v>2.35E-2</v>
      </c>
      <c r="N42" s="96">
        <v>1.7799999999999996E-2</v>
      </c>
      <c r="O42" s="92">
        <v>10780</v>
      </c>
      <c r="P42" s="94">
        <v>104.77</v>
      </c>
      <c r="Q42" s="92">
        <v>0.23843999999999999</v>
      </c>
      <c r="R42" s="92">
        <v>11.53767</v>
      </c>
      <c r="S42" s="93">
        <v>4.3413142023164041E-5</v>
      </c>
      <c r="T42" s="93">
        <v>4.6056258038919074E-3</v>
      </c>
      <c r="U42" s="93">
        <f>+R42/'סכום נכסי הקרן'!$C$42</f>
        <v>7.2449145223325016E-4</v>
      </c>
    </row>
    <row r="43" spans="2:21" s="138" customFormat="1">
      <c r="B43" s="85" t="s">
        <v>361</v>
      </c>
      <c r="C43" s="82" t="s">
        <v>362</v>
      </c>
      <c r="D43" s="95" t="s">
        <v>114</v>
      </c>
      <c r="E43" s="95" t="s">
        <v>285</v>
      </c>
      <c r="F43" s="82" t="s">
        <v>360</v>
      </c>
      <c r="G43" s="95" t="s">
        <v>305</v>
      </c>
      <c r="H43" s="82" t="s">
        <v>599</v>
      </c>
      <c r="I43" s="82" t="s">
        <v>595</v>
      </c>
      <c r="J43" s="82"/>
      <c r="K43" s="92">
        <v>6.6</v>
      </c>
      <c r="L43" s="95" t="s">
        <v>157</v>
      </c>
      <c r="M43" s="96">
        <v>2.3E-2</v>
      </c>
      <c r="N43" s="96">
        <v>1.8200000000000001E-2</v>
      </c>
      <c r="O43" s="92">
        <v>8.16</v>
      </c>
      <c r="P43" s="94">
        <v>104.36</v>
      </c>
      <c r="Q43" s="82"/>
      <c r="R43" s="92">
        <v>8.5100000000000002E-3</v>
      </c>
      <c r="S43" s="93">
        <v>5.6651755059222156E-9</v>
      </c>
      <c r="T43" s="93">
        <v>3.3970355878717395E-6</v>
      </c>
      <c r="U43" s="93">
        <f>+R43/'סכום נכסי הקרן'!$C$42</f>
        <v>5.3437325374230313E-7</v>
      </c>
    </row>
    <row r="44" spans="2:21" s="138" customFormat="1">
      <c r="B44" s="85" t="s">
        <v>363</v>
      </c>
      <c r="C44" s="82" t="s">
        <v>364</v>
      </c>
      <c r="D44" s="95" t="s">
        <v>114</v>
      </c>
      <c r="E44" s="95" t="s">
        <v>285</v>
      </c>
      <c r="F44" s="82" t="s">
        <v>360</v>
      </c>
      <c r="G44" s="95" t="s">
        <v>305</v>
      </c>
      <c r="H44" s="82" t="s">
        <v>599</v>
      </c>
      <c r="I44" s="82" t="s">
        <v>595</v>
      </c>
      <c r="J44" s="82"/>
      <c r="K44" s="92">
        <v>7.1499999999999995</v>
      </c>
      <c r="L44" s="95" t="s">
        <v>157</v>
      </c>
      <c r="M44" s="96">
        <v>2.1499999999999998E-2</v>
      </c>
      <c r="N44" s="96">
        <v>1.7000000000000001E-2</v>
      </c>
      <c r="O44" s="92">
        <v>16978</v>
      </c>
      <c r="P44" s="94">
        <v>105.07</v>
      </c>
      <c r="Q44" s="82"/>
      <c r="R44" s="92">
        <v>17.83878</v>
      </c>
      <c r="S44" s="93">
        <v>3.1811344077440853E-5</v>
      </c>
      <c r="T44" s="93">
        <v>7.1209131027279238E-3</v>
      </c>
      <c r="U44" s="93">
        <f>+R44/'סכום נכסי הקרן'!$C$42</f>
        <v>1.120160624135502E-3</v>
      </c>
    </row>
    <row r="45" spans="2:21" s="138" customFormat="1">
      <c r="B45" s="85" t="s">
        <v>365</v>
      </c>
      <c r="C45" s="82" t="s">
        <v>366</v>
      </c>
      <c r="D45" s="95" t="s">
        <v>114</v>
      </c>
      <c r="E45" s="95" t="s">
        <v>285</v>
      </c>
      <c r="F45" s="82" t="s">
        <v>367</v>
      </c>
      <c r="G45" s="95" t="s">
        <v>368</v>
      </c>
      <c r="H45" s="82" t="s">
        <v>599</v>
      </c>
      <c r="I45" s="82" t="s">
        <v>595</v>
      </c>
      <c r="J45" s="82"/>
      <c r="K45" s="92">
        <v>5.370000000000001</v>
      </c>
      <c r="L45" s="95" t="s">
        <v>157</v>
      </c>
      <c r="M45" s="96">
        <v>1.9400000000000001E-2</v>
      </c>
      <c r="N45" s="96">
        <v>9.7000000000000003E-3</v>
      </c>
      <c r="O45" s="92">
        <v>12872</v>
      </c>
      <c r="P45" s="94">
        <v>105.71</v>
      </c>
      <c r="Q45" s="82"/>
      <c r="R45" s="92">
        <v>13.60699</v>
      </c>
      <c r="S45" s="93">
        <v>1.7813352818417833E-5</v>
      </c>
      <c r="T45" s="93">
        <v>5.4316603141968131E-3</v>
      </c>
      <c r="U45" s="93">
        <f>+R45/'סכום נכסי הקרן'!$C$42</f>
        <v>8.5443143595052655E-4</v>
      </c>
    </row>
    <row r="46" spans="2:21" s="138" customFormat="1">
      <c r="B46" s="85" t="s">
        <v>369</v>
      </c>
      <c r="C46" s="82" t="s">
        <v>370</v>
      </c>
      <c r="D46" s="95" t="s">
        <v>114</v>
      </c>
      <c r="E46" s="95" t="s">
        <v>285</v>
      </c>
      <c r="F46" s="82" t="s">
        <v>371</v>
      </c>
      <c r="G46" s="95" t="s">
        <v>372</v>
      </c>
      <c r="H46" s="82" t="s">
        <v>599</v>
      </c>
      <c r="I46" s="82" t="s">
        <v>154</v>
      </c>
      <c r="J46" s="82"/>
      <c r="K46" s="92">
        <v>1.95</v>
      </c>
      <c r="L46" s="95" t="s">
        <v>157</v>
      </c>
      <c r="M46" s="96">
        <v>3.6000000000000004E-2</v>
      </c>
      <c r="N46" s="96">
        <v>9.7000000000000003E-3</v>
      </c>
      <c r="O46" s="92">
        <v>6361</v>
      </c>
      <c r="P46" s="94">
        <v>111.03</v>
      </c>
      <c r="Q46" s="92">
        <v>0.12084</v>
      </c>
      <c r="R46" s="92">
        <v>7.1834600000000002</v>
      </c>
      <c r="S46" s="93">
        <v>1.5375430250995863E-5</v>
      </c>
      <c r="T46" s="93">
        <v>2.8675052014163487E-3</v>
      </c>
      <c r="U46" s="93">
        <f>+R46/'סכום נכסי הקרן'!$C$42</f>
        <v>4.5107507559667275E-4</v>
      </c>
    </row>
    <row r="47" spans="2:21" s="138" customFormat="1">
      <c r="B47" s="85" t="s">
        <v>373</v>
      </c>
      <c r="C47" s="82" t="s">
        <v>374</v>
      </c>
      <c r="D47" s="95" t="s">
        <v>114</v>
      </c>
      <c r="E47" s="95" t="s">
        <v>285</v>
      </c>
      <c r="F47" s="82" t="s">
        <v>371</v>
      </c>
      <c r="G47" s="95" t="s">
        <v>372</v>
      </c>
      <c r="H47" s="82" t="s">
        <v>599</v>
      </c>
      <c r="I47" s="82" t="s">
        <v>154</v>
      </c>
      <c r="J47" s="82"/>
      <c r="K47" s="92">
        <v>8.24</v>
      </c>
      <c r="L47" s="95" t="s">
        <v>157</v>
      </c>
      <c r="M47" s="96">
        <v>2.2499999999999999E-2</v>
      </c>
      <c r="N47" s="96">
        <v>1.3500000000000003E-2</v>
      </c>
      <c r="O47" s="92">
        <v>4054</v>
      </c>
      <c r="P47" s="94">
        <v>108.93</v>
      </c>
      <c r="Q47" s="82"/>
      <c r="R47" s="92">
        <v>4.41601</v>
      </c>
      <c r="S47" s="93">
        <v>9.9091667455256931E-6</v>
      </c>
      <c r="T47" s="93">
        <v>1.7627900266036993E-3</v>
      </c>
      <c r="U47" s="93">
        <f>+R47/'סכום נכסי הקרן'!$C$42</f>
        <v>2.7729701906680941E-4</v>
      </c>
    </row>
    <row r="48" spans="2:21" s="138" customFormat="1">
      <c r="B48" s="85" t="s">
        <v>375</v>
      </c>
      <c r="C48" s="82" t="s">
        <v>376</v>
      </c>
      <c r="D48" s="95" t="s">
        <v>114</v>
      </c>
      <c r="E48" s="95" t="s">
        <v>285</v>
      </c>
      <c r="F48" s="82" t="s">
        <v>377</v>
      </c>
      <c r="G48" s="95" t="s">
        <v>305</v>
      </c>
      <c r="H48" s="82" t="s">
        <v>600</v>
      </c>
      <c r="I48" s="82" t="s">
        <v>154</v>
      </c>
      <c r="J48" s="82"/>
      <c r="K48" s="92">
        <v>5.55</v>
      </c>
      <c r="L48" s="95" t="s">
        <v>157</v>
      </c>
      <c r="M48" s="96">
        <v>2.5000000000000001E-2</v>
      </c>
      <c r="N48" s="96">
        <v>1.3299999999999999E-2</v>
      </c>
      <c r="O48" s="92">
        <v>1658.08</v>
      </c>
      <c r="P48" s="94">
        <v>106.81</v>
      </c>
      <c r="Q48" s="82"/>
      <c r="R48" s="92">
        <v>1.7709999999999999</v>
      </c>
      <c r="S48" s="93">
        <v>3.4294853615291933E-6</v>
      </c>
      <c r="T48" s="93">
        <v>7.0695064936790247E-4</v>
      </c>
      <c r="U48" s="93">
        <f>+R48/'סכום נכסי הקרן'!$C$42</f>
        <v>1.112074068598847E-4</v>
      </c>
    </row>
    <row r="49" spans="2:21" s="138" customFormat="1">
      <c r="B49" s="85" t="s">
        <v>378</v>
      </c>
      <c r="C49" s="82" t="s">
        <v>379</v>
      </c>
      <c r="D49" s="95" t="s">
        <v>114</v>
      </c>
      <c r="E49" s="95" t="s">
        <v>285</v>
      </c>
      <c r="F49" s="82" t="s">
        <v>377</v>
      </c>
      <c r="G49" s="95" t="s">
        <v>305</v>
      </c>
      <c r="H49" s="82" t="s">
        <v>600</v>
      </c>
      <c r="I49" s="82" t="s">
        <v>154</v>
      </c>
      <c r="J49" s="82"/>
      <c r="K49" s="92">
        <v>6.2799999999999994</v>
      </c>
      <c r="L49" s="95" t="s">
        <v>157</v>
      </c>
      <c r="M49" s="96">
        <v>1.34E-2</v>
      </c>
      <c r="N49" s="96">
        <v>1.41E-2</v>
      </c>
      <c r="O49" s="92">
        <v>50603.25</v>
      </c>
      <c r="P49" s="94">
        <v>100.21</v>
      </c>
      <c r="Q49" s="82"/>
      <c r="R49" s="92">
        <v>50.709510000000002</v>
      </c>
      <c r="S49" s="93">
        <v>1.4002596955184192E-4</v>
      </c>
      <c r="T49" s="93">
        <v>2.0242304361167786E-2</v>
      </c>
      <c r="U49" s="93">
        <f>+R49/'סכום נכסי הקרן'!$C$42</f>
        <v>3.1842310052147896E-3</v>
      </c>
    </row>
    <row r="50" spans="2:21" s="138" customFormat="1">
      <c r="B50" s="85" t="s">
        <v>380</v>
      </c>
      <c r="C50" s="82" t="s">
        <v>381</v>
      </c>
      <c r="D50" s="95" t="s">
        <v>114</v>
      </c>
      <c r="E50" s="95" t="s">
        <v>285</v>
      </c>
      <c r="F50" s="82" t="s">
        <v>382</v>
      </c>
      <c r="G50" s="95" t="s">
        <v>305</v>
      </c>
      <c r="H50" s="82" t="s">
        <v>600</v>
      </c>
      <c r="I50" s="82" t="s">
        <v>154</v>
      </c>
      <c r="J50" s="82"/>
      <c r="K50" s="92">
        <v>6.79</v>
      </c>
      <c r="L50" s="95" t="s">
        <v>157</v>
      </c>
      <c r="M50" s="96">
        <v>1.5800000000000002E-2</v>
      </c>
      <c r="N50" s="96">
        <v>1.4800000000000001E-2</v>
      </c>
      <c r="O50" s="92">
        <v>12085.9</v>
      </c>
      <c r="P50" s="94">
        <v>101.28</v>
      </c>
      <c r="Q50" s="82"/>
      <c r="R50" s="92">
        <v>12.240600000000001</v>
      </c>
      <c r="S50" s="93">
        <v>2.8323982545195476E-5</v>
      </c>
      <c r="T50" s="93">
        <v>4.8862225401765944E-3</v>
      </c>
      <c r="U50" s="93">
        <f>+R50/'סכום נכסי הקרן'!$C$42</f>
        <v>7.6863093416663171E-4</v>
      </c>
    </row>
    <row r="51" spans="2:21" s="138" customFormat="1">
      <c r="B51" s="85" t="s">
        <v>383</v>
      </c>
      <c r="C51" s="82" t="s">
        <v>384</v>
      </c>
      <c r="D51" s="95" t="s">
        <v>114</v>
      </c>
      <c r="E51" s="95" t="s">
        <v>285</v>
      </c>
      <c r="F51" s="82" t="s">
        <v>385</v>
      </c>
      <c r="G51" s="95" t="s">
        <v>305</v>
      </c>
      <c r="H51" s="82" t="s">
        <v>600</v>
      </c>
      <c r="I51" s="82" t="s">
        <v>154</v>
      </c>
      <c r="J51" s="82"/>
      <c r="K51" s="92">
        <v>6.2299999999999995</v>
      </c>
      <c r="L51" s="95" t="s">
        <v>157</v>
      </c>
      <c r="M51" s="96">
        <v>1.6E-2</v>
      </c>
      <c r="N51" s="96">
        <v>1.2899999999999998E-2</v>
      </c>
      <c r="O51" s="92">
        <v>4000</v>
      </c>
      <c r="P51" s="94">
        <v>102.92</v>
      </c>
      <c r="Q51" s="82"/>
      <c r="R51" s="92">
        <v>4.1168000000000005</v>
      </c>
      <c r="S51" s="93">
        <v>2.9056041840700251E-5</v>
      </c>
      <c r="T51" s="93">
        <v>1.6433508940247215E-3</v>
      </c>
      <c r="U51" s="93">
        <f>+R51/'סכום נכסי הקרן'!$C$42</f>
        <v>2.5850855593493699E-4</v>
      </c>
    </row>
    <row r="52" spans="2:21" s="138" customFormat="1">
      <c r="B52" s="85" t="s">
        <v>386</v>
      </c>
      <c r="C52" s="82" t="s">
        <v>387</v>
      </c>
      <c r="D52" s="95" t="s">
        <v>114</v>
      </c>
      <c r="E52" s="95" t="s">
        <v>285</v>
      </c>
      <c r="F52" s="82" t="s">
        <v>388</v>
      </c>
      <c r="G52" s="95" t="s">
        <v>305</v>
      </c>
      <c r="H52" s="82" t="s">
        <v>602</v>
      </c>
      <c r="I52" s="82" t="s">
        <v>595</v>
      </c>
      <c r="J52" s="82"/>
      <c r="K52" s="92">
        <v>2.5400000000000005</v>
      </c>
      <c r="L52" s="95" t="s">
        <v>157</v>
      </c>
      <c r="M52" s="96">
        <v>4.5999999999999999E-2</v>
      </c>
      <c r="N52" s="96">
        <v>1.1300000000000001E-2</v>
      </c>
      <c r="O52" s="92">
        <v>7767.83</v>
      </c>
      <c r="P52" s="94">
        <v>110.94</v>
      </c>
      <c r="Q52" s="82"/>
      <c r="R52" s="92">
        <v>8.6176299999999983</v>
      </c>
      <c r="S52" s="93">
        <v>1.8000315800299089E-5</v>
      </c>
      <c r="T52" s="93">
        <v>3.4399995056534822E-3</v>
      </c>
      <c r="U52" s="93">
        <f>+R52/'סכום נכסי הקרן'!$C$42</f>
        <v>5.4113172534045624E-4</v>
      </c>
    </row>
    <row r="53" spans="2:21" s="138" customFormat="1">
      <c r="B53" s="85" t="s">
        <v>389</v>
      </c>
      <c r="C53" s="82" t="s">
        <v>390</v>
      </c>
      <c r="D53" s="95" t="s">
        <v>114</v>
      </c>
      <c r="E53" s="95" t="s">
        <v>285</v>
      </c>
      <c r="F53" s="82" t="s">
        <v>391</v>
      </c>
      <c r="G53" s="95" t="s">
        <v>305</v>
      </c>
      <c r="H53" s="82" t="s">
        <v>602</v>
      </c>
      <c r="I53" s="82" t="s">
        <v>595</v>
      </c>
      <c r="J53" s="82"/>
      <c r="K53" s="92">
        <v>7.830000000000001</v>
      </c>
      <c r="L53" s="95" t="s">
        <v>157</v>
      </c>
      <c r="M53" s="96">
        <v>2.81E-2</v>
      </c>
      <c r="N53" s="96">
        <v>2.7300000000000001E-2</v>
      </c>
      <c r="O53" s="92">
        <v>405</v>
      </c>
      <c r="P53" s="94">
        <v>101.43</v>
      </c>
      <c r="Q53" s="82"/>
      <c r="R53" s="92">
        <v>0.41077999999999998</v>
      </c>
      <c r="S53" s="93">
        <v>7.7360793549828945E-7</v>
      </c>
      <c r="T53" s="93">
        <v>1.6397582594429531E-4</v>
      </c>
      <c r="U53" s="93">
        <f>+R53/'סכום נכסי הקרן'!$C$42</f>
        <v>2.5794341383344686E-5</v>
      </c>
    </row>
    <row r="54" spans="2:21" s="138" customFormat="1">
      <c r="B54" s="85" t="s">
        <v>392</v>
      </c>
      <c r="C54" s="82" t="s">
        <v>393</v>
      </c>
      <c r="D54" s="95" t="s">
        <v>114</v>
      </c>
      <c r="E54" s="95" t="s">
        <v>285</v>
      </c>
      <c r="F54" s="82" t="s">
        <v>391</v>
      </c>
      <c r="G54" s="95" t="s">
        <v>305</v>
      </c>
      <c r="H54" s="82" t="s">
        <v>602</v>
      </c>
      <c r="I54" s="82" t="s">
        <v>595</v>
      </c>
      <c r="J54" s="82"/>
      <c r="K54" s="92">
        <v>5.73</v>
      </c>
      <c r="L54" s="95" t="s">
        <v>157</v>
      </c>
      <c r="M54" s="96">
        <v>3.7000000000000005E-2</v>
      </c>
      <c r="N54" s="96">
        <v>1.8499999999999999E-2</v>
      </c>
      <c r="O54" s="92">
        <v>25804.85</v>
      </c>
      <c r="P54" s="94">
        <v>110.92</v>
      </c>
      <c r="Q54" s="82"/>
      <c r="R54" s="92">
        <v>28.622730000000001</v>
      </c>
      <c r="S54" s="93">
        <v>4.0866035589844194E-5</v>
      </c>
      <c r="T54" s="93">
        <v>1.1425667735845368E-2</v>
      </c>
      <c r="U54" s="93">
        <f>+R54/'סכום נכסי הקרן'!$C$42</f>
        <v>1.7973233091759615E-3</v>
      </c>
    </row>
    <row r="55" spans="2:21" s="138" customFormat="1">
      <c r="B55" s="85" t="s">
        <v>394</v>
      </c>
      <c r="C55" s="82" t="s">
        <v>395</v>
      </c>
      <c r="D55" s="95" t="s">
        <v>114</v>
      </c>
      <c r="E55" s="95" t="s">
        <v>285</v>
      </c>
      <c r="F55" s="82" t="s">
        <v>391</v>
      </c>
      <c r="G55" s="95" t="s">
        <v>305</v>
      </c>
      <c r="H55" s="82" t="s">
        <v>602</v>
      </c>
      <c r="I55" s="82" t="s">
        <v>595</v>
      </c>
      <c r="J55" s="82"/>
      <c r="K55" s="92">
        <v>5.7399999999999993</v>
      </c>
      <c r="L55" s="95" t="s">
        <v>157</v>
      </c>
      <c r="M55" s="96">
        <v>2.8500000000000001E-2</v>
      </c>
      <c r="N55" s="96">
        <v>1.2199999999999999E-2</v>
      </c>
      <c r="O55" s="92">
        <v>70000</v>
      </c>
      <c r="P55" s="94">
        <v>112.1</v>
      </c>
      <c r="Q55" s="82"/>
      <c r="R55" s="92">
        <v>78.46999000000001</v>
      </c>
      <c r="S55" s="93">
        <v>1.0248901903367496E-4</v>
      </c>
      <c r="T55" s="93">
        <v>3.1323777744998775E-2</v>
      </c>
      <c r="U55" s="93">
        <f>+R55/'סכום נכסי הקרן'!$C$42</f>
        <v>4.9274105613896588E-3</v>
      </c>
    </row>
    <row r="56" spans="2:21" s="138" customFormat="1">
      <c r="B56" s="85" t="s">
        <v>396</v>
      </c>
      <c r="C56" s="82" t="s">
        <v>397</v>
      </c>
      <c r="D56" s="95" t="s">
        <v>114</v>
      </c>
      <c r="E56" s="95" t="s">
        <v>285</v>
      </c>
      <c r="F56" s="82" t="s">
        <v>398</v>
      </c>
      <c r="G56" s="95" t="s">
        <v>305</v>
      </c>
      <c r="H56" s="82" t="s">
        <v>602</v>
      </c>
      <c r="I56" s="82" t="s">
        <v>595</v>
      </c>
      <c r="J56" s="82"/>
      <c r="K56" s="92">
        <v>2.0900000000000003</v>
      </c>
      <c r="L56" s="95" t="s">
        <v>157</v>
      </c>
      <c r="M56" s="96">
        <v>4.7500000000000001E-2</v>
      </c>
      <c r="N56" s="96">
        <v>1.0699999999999998E-2</v>
      </c>
      <c r="O56" s="92">
        <v>585.69000000000005</v>
      </c>
      <c r="P56" s="94">
        <v>109.44</v>
      </c>
      <c r="Q56" s="82"/>
      <c r="R56" s="92">
        <v>0.64099000000000006</v>
      </c>
      <c r="S56" s="93">
        <v>3.3102678836361912E-6</v>
      </c>
      <c r="T56" s="93">
        <v>2.5587142672971874E-4</v>
      </c>
      <c r="U56" s="93">
        <f>+R56/'סכום נכסי הקרן'!$C$42</f>
        <v>4.0250048403793054E-5</v>
      </c>
    </row>
    <row r="57" spans="2:21" s="138" customFormat="1">
      <c r="B57" s="85" t="s">
        <v>399</v>
      </c>
      <c r="C57" s="82" t="s">
        <v>400</v>
      </c>
      <c r="D57" s="95" t="s">
        <v>114</v>
      </c>
      <c r="E57" s="95" t="s">
        <v>285</v>
      </c>
      <c r="F57" s="82" t="s">
        <v>401</v>
      </c>
      <c r="G57" s="95" t="s">
        <v>305</v>
      </c>
      <c r="H57" s="82" t="s">
        <v>601</v>
      </c>
      <c r="I57" s="82" t="s">
        <v>154</v>
      </c>
      <c r="J57" s="82"/>
      <c r="K57" s="92">
        <v>1.22</v>
      </c>
      <c r="L57" s="95" t="s">
        <v>157</v>
      </c>
      <c r="M57" s="96">
        <v>5.5999999999999994E-2</v>
      </c>
      <c r="N57" s="96">
        <v>1.5600000000000003E-2</v>
      </c>
      <c r="O57" s="92">
        <v>3560</v>
      </c>
      <c r="P57" s="94">
        <v>111.53</v>
      </c>
      <c r="Q57" s="82"/>
      <c r="R57" s="92">
        <v>3.9704699999999997</v>
      </c>
      <c r="S57" s="93">
        <v>1.8744339841199637E-5</v>
      </c>
      <c r="T57" s="93">
        <v>1.5849386475413755E-3</v>
      </c>
      <c r="U57" s="93">
        <f>+R57/'סכום נכסי הקרן'!$C$42</f>
        <v>2.4931997330037629E-4</v>
      </c>
    </row>
    <row r="58" spans="2:21" s="138" customFormat="1">
      <c r="B58" s="85" t="s">
        <v>402</v>
      </c>
      <c r="C58" s="82" t="s">
        <v>403</v>
      </c>
      <c r="D58" s="95" t="s">
        <v>114</v>
      </c>
      <c r="E58" s="95" t="s">
        <v>285</v>
      </c>
      <c r="F58" s="82" t="s">
        <v>404</v>
      </c>
      <c r="G58" s="95" t="s">
        <v>305</v>
      </c>
      <c r="H58" s="82" t="s">
        <v>601</v>
      </c>
      <c r="I58" s="82" t="s">
        <v>154</v>
      </c>
      <c r="J58" s="82"/>
      <c r="K58" s="92">
        <v>7.83</v>
      </c>
      <c r="L58" s="95" t="s">
        <v>157</v>
      </c>
      <c r="M58" s="96">
        <v>2.6000000000000002E-2</v>
      </c>
      <c r="N58" s="96">
        <v>2.4499999999999997E-2</v>
      </c>
      <c r="O58" s="92">
        <v>67000</v>
      </c>
      <c r="P58" s="94">
        <v>101.49</v>
      </c>
      <c r="Q58" s="82"/>
      <c r="R58" s="92">
        <v>67.9983</v>
      </c>
      <c r="S58" s="93">
        <v>1.0933241951012549E-4</v>
      </c>
      <c r="T58" s="93">
        <v>2.7143671564603868E-2</v>
      </c>
      <c r="U58" s="93">
        <f>+R58/'סכום נכסי הקרן'!$C$42</f>
        <v>4.2698557955282313E-3</v>
      </c>
    </row>
    <row r="59" spans="2:21" s="138" customFormat="1">
      <c r="B59" s="81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92"/>
      <c r="P59" s="94"/>
      <c r="Q59" s="82"/>
      <c r="R59" s="82"/>
      <c r="S59" s="82"/>
      <c r="T59" s="93"/>
      <c r="U59" s="82"/>
    </row>
    <row r="60" spans="2:21" s="138" customFormat="1">
      <c r="B60" s="100" t="s">
        <v>40</v>
      </c>
      <c r="C60" s="80"/>
      <c r="D60" s="80"/>
      <c r="E60" s="80"/>
      <c r="F60" s="80"/>
      <c r="G60" s="80"/>
      <c r="H60" s="80"/>
      <c r="I60" s="80"/>
      <c r="J60" s="80"/>
      <c r="K60" s="89">
        <v>5.6808484253878166</v>
      </c>
      <c r="L60" s="80"/>
      <c r="M60" s="80"/>
      <c r="N60" s="102">
        <v>2.0804347618981776E-2</v>
      </c>
      <c r="O60" s="89"/>
      <c r="P60" s="91"/>
      <c r="Q60" s="89">
        <f>SUM(Q61:Q78)</f>
        <v>1.9940000000000003E-2</v>
      </c>
      <c r="R60" s="89">
        <v>183.69157999999999</v>
      </c>
      <c r="S60" s="80"/>
      <c r="T60" s="90">
        <v>7.3326302520844724E-2</v>
      </c>
      <c r="U60" s="90">
        <f>+R60/'סכום נכסי הקרן'!$C$42</f>
        <v>1.1534649505248481E-2</v>
      </c>
    </row>
    <row r="61" spans="2:21" s="138" customFormat="1">
      <c r="B61" s="85" t="s">
        <v>405</v>
      </c>
      <c r="C61" s="82" t="s">
        <v>406</v>
      </c>
      <c r="D61" s="95" t="s">
        <v>114</v>
      </c>
      <c r="E61" s="95" t="s">
        <v>285</v>
      </c>
      <c r="F61" s="82" t="s">
        <v>290</v>
      </c>
      <c r="G61" s="95" t="s">
        <v>287</v>
      </c>
      <c r="H61" s="82" t="s">
        <v>596</v>
      </c>
      <c r="I61" s="82" t="s">
        <v>154</v>
      </c>
      <c r="J61" s="82"/>
      <c r="K61" s="92">
        <v>6.9499999999999993</v>
      </c>
      <c r="L61" s="95" t="s">
        <v>157</v>
      </c>
      <c r="M61" s="96">
        <v>2.98E-2</v>
      </c>
      <c r="N61" s="96">
        <v>2.1100000000000004E-2</v>
      </c>
      <c r="O61" s="92">
        <v>15000</v>
      </c>
      <c r="P61" s="94">
        <v>107.03</v>
      </c>
      <c r="Q61" s="82"/>
      <c r="R61" s="92">
        <v>16.054500000000001</v>
      </c>
      <c r="S61" s="93">
        <v>5.9006078019409855E-6</v>
      </c>
      <c r="T61" s="93">
        <v>6.4086613214438129E-3</v>
      </c>
      <c r="U61" s="93">
        <f>+R61/'סכום נכסי הקרן'!$C$42</f>
        <v>1.0081193187080853E-3</v>
      </c>
    </row>
    <row r="62" spans="2:21" s="138" customFormat="1">
      <c r="B62" s="85" t="s">
        <v>407</v>
      </c>
      <c r="C62" s="82" t="s">
        <v>408</v>
      </c>
      <c r="D62" s="95" t="s">
        <v>114</v>
      </c>
      <c r="E62" s="95" t="s">
        <v>285</v>
      </c>
      <c r="F62" s="82" t="s">
        <v>290</v>
      </c>
      <c r="G62" s="95" t="s">
        <v>287</v>
      </c>
      <c r="H62" s="82" t="s">
        <v>596</v>
      </c>
      <c r="I62" s="82" t="s">
        <v>154</v>
      </c>
      <c r="J62" s="82"/>
      <c r="K62" s="92">
        <v>4.46</v>
      </c>
      <c r="L62" s="95" t="s">
        <v>157</v>
      </c>
      <c r="M62" s="96">
        <v>2.4700000000000003E-2</v>
      </c>
      <c r="N62" s="96">
        <v>1.29E-2</v>
      </c>
      <c r="O62" s="92">
        <v>20000</v>
      </c>
      <c r="P62" s="94">
        <v>106.09</v>
      </c>
      <c r="Q62" s="82"/>
      <c r="R62" s="92">
        <v>21.218</v>
      </c>
      <c r="S62" s="93">
        <v>6.0037883904743897E-6</v>
      </c>
      <c r="T62" s="93">
        <v>8.4698356173281506E-3</v>
      </c>
      <c r="U62" s="93">
        <f>+R62/'סכום נכסי הקרן'!$C$42</f>
        <v>1.3323539010463206E-3</v>
      </c>
    </row>
    <row r="63" spans="2:21" s="138" customFormat="1">
      <c r="B63" s="85" t="s">
        <v>409</v>
      </c>
      <c r="C63" s="82" t="s">
        <v>410</v>
      </c>
      <c r="D63" s="95" t="s">
        <v>114</v>
      </c>
      <c r="E63" s="95" t="s">
        <v>285</v>
      </c>
      <c r="F63" s="82" t="s">
        <v>317</v>
      </c>
      <c r="G63" s="95" t="s">
        <v>305</v>
      </c>
      <c r="H63" s="82" t="s">
        <v>598</v>
      </c>
      <c r="I63" s="82" t="s">
        <v>154</v>
      </c>
      <c r="J63" s="82"/>
      <c r="K63" s="92">
        <v>5.5500000000000007</v>
      </c>
      <c r="L63" s="95" t="s">
        <v>157</v>
      </c>
      <c r="M63" s="96">
        <v>3.39E-2</v>
      </c>
      <c r="N63" s="96">
        <v>2.1899999999999999E-2</v>
      </c>
      <c r="O63" s="92">
        <v>625</v>
      </c>
      <c r="P63" s="94">
        <v>109.29</v>
      </c>
      <c r="Q63" s="82"/>
      <c r="R63" s="92">
        <v>0.68307000000000007</v>
      </c>
      <c r="S63" s="93">
        <v>7.1005548771212059E-7</v>
      </c>
      <c r="T63" s="93">
        <v>2.7266898930758512E-4</v>
      </c>
      <c r="U63" s="93">
        <f>+R63/'סכום נכסי הקרן'!$C$42</f>
        <v>4.2892401696093423E-5</v>
      </c>
    </row>
    <row r="64" spans="2:21" s="138" customFormat="1">
      <c r="B64" s="85" t="s">
        <v>411</v>
      </c>
      <c r="C64" s="82" t="s">
        <v>412</v>
      </c>
      <c r="D64" s="95" t="s">
        <v>114</v>
      </c>
      <c r="E64" s="95" t="s">
        <v>285</v>
      </c>
      <c r="F64" s="82" t="s">
        <v>354</v>
      </c>
      <c r="G64" s="95" t="s">
        <v>305</v>
      </c>
      <c r="H64" s="82" t="s">
        <v>598</v>
      </c>
      <c r="I64" s="82" t="s">
        <v>595</v>
      </c>
      <c r="J64" s="82"/>
      <c r="K64" s="92">
        <v>6.97</v>
      </c>
      <c r="L64" s="95" t="s">
        <v>157</v>
      </c>
      <c r="M64" s="96">
        <v>2.5499999999999998E-2</v>
      </c>
      <c r="N64" s="96">
        <v>2.5799999999999997E-2</v>
      </c>
      <c r="O64" s="92">
        <v>24000</v>
      </c>
      <c r="P64" s="94">
        <v>100.03</v>
      </c>
      <c r="Q64" s="82"/>
      <c r="R64" s="92">
        <v>24.007200000000001</v>
      </c>
      <c r="S64" s="93">
        <v>5.6628882617764479E-5</v>
      </c>
      <c r="T64" s="93">
        <v>9.5832329923800745E-3</v>
      </c>
      <c r="U64" s="93">
        <f>+R64/'סכום נכסי הקרן'!$C$42</f>
        <v>1.507497717654785E-3</v>
      </c>
    </row>
    <row r="65" spans="2:21" s="138" customFormat="1">
      <c r="B65" s="85" t="s">
        <v>413</v>
      </c>
      <c r="C65" s="82" t="s">
        <v>414</v>
      </c>
      <c r="D65" s="95" t="s">
        <v>114</v>
      </c>
      <c r="E65" s="95" t="s">
        <v>285</v>
      </c>
      <c r="F65" s="82" t="s">
        <v>337</v>
      </c>
      <c r="G65" s="95" t="s">
        <v>338</v>
      </c>
      <c r="H65" s="82" t="s">
        <v>598</v>
      </c>
      <c r="I65" s="82" t="s">
        <v>154</v>
      </c>
      <c r="J65" s="82"/>
      <c r="K65" s="92">
        <v>4.4000000000000004</v>
      </c>
      <c r="L65" s="95" t="s">
        <v>157</v>
      </c>
      <c r="M65" s="96">
        <v>4.8000000000000001E-2</v>
      </c>
      <c r="N65" s="96">
        <v>1.3999999999999999E-2</v>
      </c>
      <c r="O65" s="92">
        <v>363</v>
      </c>
      <c r="P65" s="94">
        <v>115.58</v>
      </c>
      <c r="Q65" s="144">
        <v>1.9940000000000003E-2</v>
      </c>
      <c r="R65" s="92">
        <v>0.42826999999999998</v>
      </c>
      <c r="S65" s="93">
        <v>1.7091730308956519E-7</v>
      </c>
      <c r="T65" s="93">
        <v>1.7095751248153113E-4</v>
      </c>
      <c r="U65" s="93">
        <f>+R65/'סכום נכסי הקרן'!$C$42</f>
        <v>2.689260086724044E-5</v>
      </c>
    </row>
    <row r="66" spans="2:21" s="138" customFormat="1">
      <c r="B66" s="85" t="s">
        <v>415</v>
      </c>
      <c r="C66" s="82" t="s">
        <v>416</v>
      </c>
      <c r="D66" s="95" t="s">
        <v>114</v>
      </c>
      <c r="E66" s="95" t="s">
        <v>285</v>
      </c>
      <c r="F66" s="82" t="s">
        <v>417</v>
      </c>
      <c r="G66" s="95" t="s">
        <v>418</v>
      </c>
      <c r="H66" s="82" t="s">
        <v>598</v>
      </c>
      <c r="I66" s="82" t="s">
        <v>154</v>
      </c>
      <c r="J66" s="82"/>
      <c r="K66" s="92">
        <v>6.7700000000000005</v>
      </c>
      <c r="L66" s="95" t="s">
        <v>157</v>
      </c>
      <c r="M66" s="96">
        <v>2.6099999999999998E-2</v>
      </c>
      <c r="N66" s="96">
        <v>2.0200000000000006E-2</v>
      </c>
      <c r="O66" s="92">
        <v>13000</v>
      </c>
      <c r="P66" s="94">
        <v>104.76</v>
      </c>
      <c r="Q66" s="82"/>
      <c r="R66" s="92">
        <v>13.618799999999998</v>
      </c>
      <c r="S66" s="93">
        <v>3.224910198654468E-5</v>
      </c>
      <c r="T66" s="93">
        <v>5.4363746491313328E-3</v>
      </c>
      <c r="U66" s="93">
        <f>+R66/'סכום נכסי הקרן'!$C$42</f>
        <v>8.5517302797481515E-4</v>
      </c>
    </row>
    <row r="67" spans="2:21" s="138" customFormat="1">
      <c r="B67" s="85" t="s">
        <v>419</v>
      </c>
      <c r="C67" s="82" t="s">
        <v>420</v>
      </c>
      <c r="D67" s="95" t="s">
        <v>114</v>
      </c>
      <c r="E67" s="95" t="s">
        <v>285</v>
      </c>
      <c r="F67" s="82" t="s">
        <v>421</v>
      </c>
      <c r="G67" s="95" t="s">
        <v>422</v>
      </c>
      <c r="H67" s="82" t="s">
        <v>598</v>
      </c>
      <c r="I67" s="82" t="s">
        <v>595</v>
      </c>
      <c r="J67" s="82"/>
      <c r="K67" s="92">
        <v>5.0299999999999994</v>
      </c>
      <c r="L67" s="95" t="s">
        <v>157</v>
      </c>
      <c r="M67" s="96">
        <v>1.0500000000000001E-2</v>
      </c>
      <c r="N67" s="96">
        <v>9.5999999999999992E-3</v>
      </c>
      <c r="O67" s="92">
        <v>20229</v>
      </c>
      <c r="P67" s="94">
        <v>100.8</v>
      </c>
      <c r="Q67" s="82"/>
      <c r="R67" s="92">
        <v>20.390830000000001</v>
      </c>
      <c r="S67" s="93">
        <v>4.365889558900337E-5</v>
      </c>
      <c r="T67" s="93">
        <v>8.1396445565502587E-3</v>
      </c>
      <c r="U67" s="93">
        <f>+R67/'סכום נכסי הקרן'!$C$42</f>
        <v>1.2804129463697023E-3</v>
      </c>
    </row>
    <row r="68" spans="2:21" s="138" customFormat="1">
      <c r="B68" s="85" t="s">
        <v>423</v>
      </c>
      <c r="C68" s="82" t="s">
        <v>424</v>
      </c>
      <c r="D68" s="95" t="s">
        <v>114</v>
      </c>
      <c r="E68" s="95" t="s">
        <v>285</v>
      </c>
      <c r="F68" s="82" t="s">
        <v>425</v>
      </c>
      <c r="G68" s="95" t="s">
        <v>305</v>
      </c>
      <c r="H68" s="82" t="s">
        <v>599</v>
      </c>
      <c r="I68" s="82" t="s">
        <v>154</v>
      </c>
      <c r="J68" s="82"/>
      <c r="K68" s="92">
        <v>5.1400000000000006</v>
      </c>
      <c r="L68" s="95" t="s">
        <v>157</v>
      </c>
      <c r="M68" s="96">
        <v>4.3499999999999997E-2</v>
      </c>
      <c r="N68" s="96">
        <v>3.1200000000000002E-2</v>
      </c>
      <c r="O68" s="92">
        <v>5000</v>
      </c>
      <c r="P68" s="94">
        <v>108.22</v>
      </c>
      <c r="Q68" s="82"/>
      <c r="R68" s="92">
        <v>5.4109999999999996</v>
      </c>
      <c r="S68" s="93">
        <v>5.4673908408081679E-6</v>
      </c>
      <c r="T68" s="93">
        <v>2.1599717468829588E-3</v>
      </c>
      <c r="U68" s="93">
        <f>+R68/'סכום נכסי הקרן'!$C$42</f>
        <v>3.3977599012921294E-4</v>
      </c>
    </row>
    <row r="69" spans="2:21" s="138" customFormat="1">
      <c r="B69" s="85" t="s">
        <v>426</v>
      </c>
      <c r="C69" s="82" t="s">
        <v>427</v>
      </c>
      <c r="D69" s="95" t="s">
        <v>114</v>
      </c>
      <c r="E69" s="95" t="s">
        <v>285</v>
      </c>
      <c r="F69" s="82" t="s">
        <v>371</v>
      </c>
      <c r="G69" s="95" t="s">
        <v>372</v>
      </c>
      <c r="H69" s="82" t="s">
        <v>599</v>
      </c>
      <c r="I69" s="82" t="s">
        <v>154</v>
      </c>
      <c r="J69" s="82"/>
      <c r="K69" s="92">
        <v>6.8999999999999995</v>
      </c>
      <c r="L69" s="95" t="s">
        <v>157</v>
      </c>
      <c r="M69" s="96">
        <v>3.61E-2</v>
      </c>
      <c r="N69" s="96">
        <v>2.3899999999999998E-2</v>
      </c>
      <c r="O69" s="92">
        <v>30031</v>
      </c>
      <c r="P69" s="94">
        <v>109.38</v>
      </c>
      <c r="Q69" s="92"/>
      <c r="R69" s="92">
        <v>32.847910000000006</v>
      </c>
      <c r="S69" s="93">
        <v>3.9128338762214985E-5</v>
      </c>
      <c r="T69" s="93">
        <v>1.3112281933866982E-2</v>
      </c>
      <c r="U69" s="93">
        <f>+R69/'סכום נכסי הקרן'!$C$42</f>
        <v>2.0626374318841764E-3</v>
      </c>
    </row>
    <row r="70" spans="2:21" s="138" customFormat="1">
      <c r="B70" s="85" t="s">
        <v>428</v>
      </c>
      <c r="C70" s="82" t="s">
        <v>429</v>
      </c>
      <c r="D70" s="95" t="s">
        <v>114</v>
      </c>
      <c r="E70" s="95" t="s">
        <v>285</v>
      </c>
      <c r="F70" s="82" t="s">
        <v>430</v>
      </c>
      <c r="G70" s="95" t="s">
        <v>305</v>
      </c>
      <c r="H70" s="82" t="s">
        <v>599</v>
      </c>
      <c r="I70" s="82" t="s">
        <v>154</v>
      </c>
      <c r="J70" s="82"/>
      <c r="K70" s="92">
        <v>4.03</v>
      </c>
      <c r="L70" s="95" t="s">
        <v>157</v>
      </c>
      <c r="M70" s="96">
        <v>3.9E-2</v>
      </c>
      <c r="N70" s="96">
        <v>3.4700000000000002E-2</v>
      </c>
      <c r="O70" s="92">
        <v>14000</v>
      </c>
      <c r="P70" s="94">
        <v>102.22</v>
      </c>
      <c r="Q70" s="82"/>
      <c r="R70" s="92">
        <v>14.310799999999999</v>
      </c>
      <c r="S70" s="93">
        <v>1.5587683503220526E-5</v>
      </c>
      <c r="T70" s="93">
        <v>5.7126083303072721E-3</v>
      </c>
      <c r="U70" s="93">
        <f>+R70/'סכום נכסי הקרן'!$C$42</f>
        <v>8.9862617622272047E-4</v>
      </c>
    </row>
    <row r="71" spans="2:21" s="138" customFormat="1">
      <c r="B71" s="85" t="s">
        <v>431</v>
      </c>
      <c r="C71" s="82" t="s">
        <v>432</v>
      </c>
      <c r="D71" s="95" t="s">
        <v>114</v>
      </c>
      <c r="E71" s="95" t="s">
        <v>285</v>
      </c>
      <c r="F71" s="82" t="s">
        <v>367</v>
      </c>
      <c r="G71" s="95" t="s">
        <v>368</v>
      </c>
      <c r="H71" s="82" t="s">
        <v>599</v>
      </c>
      <c r="I71" s="82" t="s">
        <v>595</v>
      </c>
      <c r="J71" s="82"/>
      <c r="K71" s="92">
        <v>6.31</v>
      </c>
      <c r="L71" s="95" t="s">
        <v>157</v>
      </c>
      <c r="M71" s="96">
        <v>1.7500000000000002E-2</v>
      </c>
      <c r="N71" s="96">
        <v>1.3599999999999999E-2</v>
      </c>
      <c r="O71" s="92">
        <v>285</v>
      </c>
      <c r="P71" s="94">
        <v>102.7</v>
      </c>
      <c r="Q71" s="82"/>
      <c r="R71" s="92">
        <v>0.29270000000000002</v>
      </c>
      <c r="S71" s="93">
        <v>1.9728671921184995E-7</v>
      </c>
      <c r="T71" s="93">
        <v>1.168404602314992E-4</v>
      </c>
      <c r="U71" s="93">
        <f>+R71/'סכום נכסי הקרן'!$C$42</f>
        <v>1.8379677011794612E-5</v>
      </c>
    </row>
    <row r="72" spans="2:21" s="138" customFormat="1">
      <c r="B72" s="85" t="s">
        <v>433</v>
      </c>
      <c r="C72" s="82" t="s">
        <v>434</v>
      </c>
      <c r="D72" s="95" t="s">
        <v>114</v>
      </c>
      <c r="E72" s="95" t="s">
        <v>285</v>
      </c>
      <c r="F72" s="82" t="s">
        <v>367</v>
      </c>
      <c r="G72" s="95" t="s">
        <v>368</v>
      </c>
      <c r="H72" s="82" t="s">
        <v>599</v>
      </c>
      <c r="I72" s="82" t="s">
        <v>595</v>
      </c>
      <c r="J72" s="82"/>
      <c r="K72" s="92">
        <v>4.8</v>
      </c>
      <c r="L72" s="95" t="s">
        <v>157</v>
      </c>
      <c r="M72" s="96">
        <v>2.9600000000000001E-2</v>
      </c>
      <c r="N72" s="96">
        <v>1.6500000000000001E-2</v>
      </c>
      <c r="O72" s="92">
        <v>12000</v>
      </c>
      <c r="P72" s="94">
        <v>107.49</v>
      </c>
      <c r="Q72" s="82"/>
      <c r="R72" s="92">
        <v>12.8988</v>
      </c>
      <c r="S72" s="93">
        <v>2.9383389569876148E-5</v>
      </c>
      <c r="T72" s="93">
        <v>5.148963882589893E-3</v>
      </c>
      <c r="U72" s="93">
        <f>+R72/'סכום נכסי הקרן'!$C$42</f>
        <v>8.0996165985560743E-4</v>
      </c>
    </row>
    <row r="73" spans="2:21" s="138" customFormat="1">
      <c r="B73" s="85" t="s">
        <v>435</v>
      </c>
      <c r="C73" s="82" t="s">
        <v>436</v>
      </c>
      <c r="D73" s="95" t="s">
        <v>114</v>
      </c>
      <c r="E73" s="95" t="s">
        <v>285</v>
      </c>
      <c r="F73" s="82" t="s">
        <v>437</v>
      </c>
      <c r="G73" s="95" t="s">
        <v>438</v>
      </c>
      <c r="H73" s="82" t="s">
        <v>600</v>
      </c>
      <c r="I73" s="82" t="s">
        <v>154</v>
      </c>
      <c r="J73" s="82"/>
      <c r="K73" s="92">
        <v>2.9400000000000004</v>
      </c>
      <c r="L73" s="95" t="s">
        <v>157</v>
      </c>
      <c r="M73" s="96">
        <v>4.4500000000000005E-2</v>
      </c>
      <c r="N73" s="96">
        <v>2.7900000000000001E-2</v>
      </c>
      <c r="O73" s="92">
        <v>200</v>
      </c>
      <c r="P73" s="94">
        <v>106.1</v>
      </c>
      <c r="Q73" s="82"/>
      <c r="R73" s="92">
        <v>0.2122</v>
      </c>
      <c r="S73" s="93">
        <v>1.4285714285714285E-7</v>
      </c>
      <c r="T73" s="93">
        <v>8.4706339805685446E-5</v>
      </c>
      <c r="U73" s="93">
        <f>+R73/'סכום נכסי הקרן'!$C$42</f>
        <v>1.332479488179985E-5</v>
      </c>
    </row>
    <row r="74" spans="2:21" s="138" customFormat="1">
      <c r="B74" s="85" t="s">
        <v>439</v>
      </c>
      <c r="C74" s="82" t="s">
        <v>440</v>
      </c>
      <c r="D74" s="95" t="s">
        <v>114</v>
      </c>
      <c r="E74" s="95" t="s">
        <v>285</v>
      </c>
      <c r="F74" s="82" t="s">
        <v>441</v>
      </c>
      <c r="G74" s="95" t="s">
        <v>338</v>
      </c>
      <c r="H74" s="82" t="s">
        <v>600</v>
      </c>
      <c r="I74" s="82" t="s">
        <v>595</v>
      </c>
      <c r="J74" s="82"/>
      <c r="K74" s="92">
        <v>3.5500000000000003</v>
      </c>
      <c r="L74" s="95" t="s">
        <v>157</v>
      </c>
      <c r="M74" s="96">
        <v>2.9500000000000002E-2</v>
      </c>
      <c r="N74" s="96">
        <v>1.5600000000000001E-2</v>
      </c>
      <c r="O74" s="92">
        <v>8823.5300000000007</v>
      </c>
      <c r="P74" s="94">
        <v>105.75</v>
      </c>
      <c r="Q74" s="82"/>
      <c r="R74" s="92">
        <v>9.3308900000000001</v>
      </c>
      <c r="S74" s="93">
        <v>3.289921518254077E-5</v>
      </c>
      <c r="T74" s="93">
        <v>3.7247197880747986E-3</v>
      </c>
      <c r="U74" s="93">
        <f>+R74/'סכום נכסי הקרן'!$C$42</f>
        <v>5.859198648192149E-4</v>
      </c>
    </row>
    <row r="75" spans="2:21" s="138" customFormat="1">
      <c r="B75" s="85" t="s">
        <v>442</v>
      </c>
      <c r="C75" s="82" t="s">
        <v>443</v>
      </c>
      <c r="D75" s="95" t="s">
        <v>114</v>
      </c>
      <c r="E75" s="95" t="s">
        <v>285</v>
      </c>
      <c r="F75" s="82" t="s">
        <v>444</v>
      </c>
      <c r="G75" s="95" t="s">
        <v>145</v>
      </c>
      <c r="H75" s="82" t="s">
        <v>600</v>
      </c>
      <c r="I75" s="82" t="s">
        <v>154</v>
      </c>
      <c r="J75" s="82"/>
      <c r="K75" s="92">
        <v>3.28</v>
      </c>
      <c r="L75" s="95" t="s">
        <v>157</v>
      </c>
      <c r="M75" s="96">
        <v>2.4E-2</v>
      </c>
      <c r="N75" s="96">
        <v>1.4100000000000001E-2</v>
      </c>
      <c r="O75" s="92">
        <v>4500.5</v>
      </c>
      <c r="P75" s="94">
        <v>103.49</v>
      </c>
      <c r="Q75" s="82"/>
      <c r="R75" s="92">
        <v>4.6575699999999998</v>
      </c>
      <c r="S75" s="93">
        <v>1.071471085398662E-5</v>
      </c>
      <c r="T75" s="93">
        <v>1.8592163387783523E-3</v>
      </c>
      <c r="U75" s="93">
        <f>+R75/'סכום נכסי הקרן'!$C$42</f>
        <v>2.9246543307080361E-4</v>
      </c>
    </row>
    <row r="76" spans="2:21" s="138" customFormat="1">
      <c r="B76" s="85" t="s">
        <v>445</v>
      </c>
      <c r="C76" s="82" t="s">
        <v>446</v>
      </c>
      <c r="D76" s="95" t="s">
        <v>114</v>
      </c>
      <c r="E76" s="95" t="s">
        <v>285</v>
      </c>
      <c r="F76" s="82" t="s">
        <v>447</v>
      </c>
      <c r="G76" s="95" t="s">
        <v>448</v>
      </c>
      <c r="H76" s="82" t="s">
        <v>601</v>
      </c>
      <c r="I76" s="82" t="s">
        <v>154</v>
      </c>
      <c r="J76" s="82"/>
      <c r="K76" s="92">
        <v>6.3999999999999995</v>
      </c>
      <c r="L76" s="95" t="s">
        <v>157</v>
      </c>
      <c r="M76" s="96">
        <v>4.4500000000000005E-2</v>
      </c>
      <c r="N76" s="96">
        <v>3.04E-2</v>
      </c>
      <c r="O76" s="92">
        <v>6000</v>
      </c>
      <c r="P76" s="94">
        <v>111.06</v>
      </c>
      <c r="Q76" s="82"/>
      <c r="R76" s="92">
        <v>6.6636000000000006</v>
      </c>
      <c r="S76" s="93">
        <v>1.8749999999999998E-5</v>
      </c>
      <c r="T76" s="93">
        <v>2.6599866443410254E-3</v>
      </c>
      <c r="U76" s="93">
        <f>+R76/'סכום נכסי הקרן'!$C$42</f>
        <v>4.1843121194326809E-4</v>
      </c>
    </row>
    <row r="77" spans="2:21" s="138" customFormat="1">
      <c r="B77" s="85" t="s">
        <v>449</v>
      </c>
      <c r="C77" s="82" t="s">
        <v>450</v>
      </c>
      <c r="D77" s="95" t="s">
        <v>114</v>
      </c>
      <c r="E77" s="95" t="s">
        <v>285</v>
      </c>
      <c r="F77" s="82" t="s">
        <v>451</v>
      </c>
      <c r="G77" s="95" t="s">
        <v>351</v>
      </c>
      <c r="H77" s="82" t="s">
        <v>601</v>
      </c>
      <c r="I77" s="82" t="s">
        <v>595</v>
      </c>
      <c r="J77" s="82"/>
      <c r="K77" s="92">
        <v>2.34</v>
      </c>
      <c r="L77" s="95" t="s">
        <v>157</v>
      </c>
      <c r="M77" s="96">
        <v>0.06</v>
      </c>
      <c r="N77" s="96">
        <v>1.38E-2</v>
      </c>
      <c r="O77" s="92">
        <v>415.8</v>
      </c>
      <c r="P77" s="94">
        <v>112.64</v>
      </c>
      <c r="Q77" s="82"/>
      <c r="R77" s="92">
        <v>0.46835000000000004</v>
      </c>
      <c r="S77" s="93">
        <v>6.7556442530377731E-7</v>
      </c>
      <c r="T77" s="93">
        <v>1.8695671181900462E-4</v>
      </c>
      <c r="U77" s="93">
        <f>+R77/'סכום נכסי הקרן'!$C$42</f>
        <v>2.9409367025876345E-5</v>
      </c>
    </row>
    <row r="78" spans="2:21" s="138" customFormat="1">
      <c r="B78" s="85" t="s">
        <v>452</v>
      </c>
      <c r="C78" s="82" t="s">
        <v>453</v>
      </c>
      <c r="D78" s="95" t="s">
        <v>114</v>
      </c>
      <c r="E78" s="95" t="s">
        <v>285</v>
      </c>
      <c r="F78" s="82" t="s">
        <v>451</v>
      </c>
      <c r="G78" s="95" t="s">
        <v>351</v>
      </c>
      <c r="H78" s="82" t="s">
        <v>601</v>
      </c>
      <c r="I78" s="82" t="s">
        <v>595</v>
      </c>
      <c r="J78" s="82"/>
      <c r="K78" s="92">
        <v>4.45</v>
      </c>
      <c r="L78" s="95" t="s">
        <v>157</v>
      </c>
      <c r="M78" s="96">
        <v>5.9000000000000004E-2</v>
      </c>
      <c r="N78" s="96">
        <v>2.2600000000000002E-2</v>
      </c>
      <c r="O78" s="92">
        <v>166</v>
      </c>
      <c r="P78" s="94">
        <v>118.73</v>
      </c>
      <c r="Q78" s="82"/>
      <c r="R78" s="92">
        <v>0.19709000000000002</v>
      </c>
      <c r="S78" s="93">
        <v>2.3270875798008797E-7</v>
      </c>
      <c r="T78" s="93">
        <v>7.8674705524517185E-5</v>
      </c>
      <c r="U78" s="93">
        <f>+R78/'סכום נכסי הקרן'!$C$42</f>
        <v>1.2375984086964809E-5</v>
      </c>
    </row>
    <row r="79" spans="2:21" s="138" customFormat="1">
      <c r="B79" s="81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92"/>
      <c r="P79" s="94"/>
      <c r="Q79" s="82"/>
      <c r="R79" s="82"/>
      <c r="S79" s="82"/>
      <c r="T79" s="93"/>
      <c r="U79" s="82"/>
    </row>
    <row r="80" spans="2:21" s="138" customFormat="1">
      <c r="B80" s="100" t="s">
        <v>41</v>
      </c>
      <c r="C80" s="80"/>
      <c r="D80" s="80"/>
      <c r="E80" s="80"/>
      <c r="F80" s="80"/>
      <c r="G80" s="80"/>
      <c r="H80" s="80"/>
      <c r="I80" s="80"/>
      <c r="J80" s="80"/>
      <c r="K80" s="89">
        <v>4.4200000000000008</v>
      </c>
      <c r="L80" s="80"/>
      <c r="M80" s="80"/>
      <c r="N80" s="102">
        <v>3.2599999999999997E-2</v>
      </c>
      <c r="O80" s="89"/>
      <c r="P80" s="91"/>
      <c r="Q80" s="80"/>
      <c r="R80" s="89">
        <v>19.38334</v>
      </c>
      <c r="S80" s="80"/>
      <c r="T80" s="90">
        <v>7.7374730660185439E-3</v>
      </c>
      <c r="U80" s="90">
        <f>+R80/'סכום נכסי הקרן'!$C$42</f>
        <v>1.2171490557218959E-3</v>
      </c>
    </row>
    <row r="81" spans="2:21" s="138" customFormat="1">
      <c r="B81" s="85" t="s">
        <v>454</v>
      </c>
      <c r="C81" s="82" t="s">
        <v>455</v>
      </c>
      <c r="D81" s="95" t="s">
        <v>114</v>
      </c>
      <c r="E81" s="95" t="s">
        <v>285</v>
      </c>
      <c r="F81" s="82" t="s">
        <v>456</v>
      </c>
      <c r="G81" s="95" t="s">
        <v>457</v>
      </c>
      <c r="H81" s="82" t="s">
        <v>598</v>
      </c>
      <c r="I81" s="82" t="s">
        <v>595</v>
      </c>
      <c r="J81" s="82"/>
      <c r="K81" s="92">
        <v>4.4200000000000008</v>
      </c>
      <c r="L81" s="95" t="s">
        <v>157</v>
      </c>
      <c r="M81" s="96">
        <v>3.49E-2</v>
      </c>
      <c r="N81" s="96">
        <v>3.2599999999999997E-2</v>
      </c>
      <c r="O81" s="92">
        <v>19335</v>
      </c>
      <c r="P81" s="94">
        <v>100.25</v>
      </c>
      <c r="Q81" s="82"/>
      <c r="R81" s="92">
        <v>19.38334</v>
      </c>
      <c r="S81" s="93">
        <v>1.2269747884761462E-5</v>
      </c>
      <c r="T81" s="93">
        <v>7.7374730660185439E-3</v>
      </c>
      <c r="U81" s="93">
        <f>+R81/'סכום נכסי הקרן'!$C$42</f>
        <v>1.2171490557218959E-3</v>
      </c>
    </row>
    <row r="82" spans="2:21" s="138" customFormat="1">
      <c r="B82" s="140"/>
    </row>
    <row r="83" spans="2:21" s="138" customFormat="1">
      <c r="B83" s="140"/>
    </row>
    <row r="84" spans="2:21" s="138" customFormat="1">
      <c r="B84" s="140"/>
    </row>
    <row r="85" spans="2:21" s="138" customFormat="1">
      <c r="B85" s="141" t="s">
        <v>238</v>
      </c>
    </row>
    <row r="86" spans="2:21">
      <c r="B86" s="97" t="s">
        <v>106</v>
      </c>
      <c r="C86" s="1"/>
      <c r="D86" s="1"/>
      <c r="E86" s="1"/>
      <c r="F86" s="1"/>
    </row>
    <row r="87" spans="2:21">
      <c r="B87" s="97" t="s">
        <v>223</v>
      </c>
      <c r="C87" s="1"/>
      <c r="D87" s="1"/>
      <c r="E87" s="1"/>
      <c r="F87" s="1"/>
    </row>
    <row r="88" spans="2:21">
      <c r="B88" s="97" t="s">
        <v>233</v>
      </c>
      <c r="C88" s="1"/>
      <c r="D88" s="1"/>
      <c r="E88" s="1"/>
      <c r="F88" s="1"/>
    </row>
    <row r="89" spans="2:21">
      <c r="B89" s="97" t="s">
        <v>231</v>
      </c>
      <c r="C89" s="1"/>
      <c r="D89" s="1"/>
      <c r="E89" s="1"/>
      <c r="F89" s="1"/>
    </row>
    <row r="90" spans="2:21">
      <c r="C90" s="1"/>
      <c r="D90" s="1"/>
      <c r="E90" s="1"/>
      <c r="F90" s="1"/>
    </row>
    <row r="91" spans="2:21">
      <c r="C91" s="1"/>
      <c r="D91" s="1"/>
      <c r="E91" s="1"/>
      <c r="F91" s="1"/>
    </row>
    <row r="92" spans="2:21">
      <c r="C92" s="1"/>
      <c r="D92" s="1"/>
      <c r="E92" s="1"/>
      <c r="F92" s="1"/>
    </row>
    <row r="93" spans="2:21">
      <c r="C93" s="1"/>
      <c r="D93" s="1"/>
      <c r="E93" s="1"/>
      <c r="F93" s="1"/>
    </row>
    <row r="94" spans="2:21">
      <c r="C94" s="1"/>
      <c r="D94" s="1"/>
      <c r="E94" s="1"/>
      <c r="F94" s="1"/>
    </row>
    <row r="95" spans="2:21">
      <c r="C95" s="1"/>
      <c r="D95" s="1"/>
      <c r="E95" s="1"/>
      <c r="F95" s="1"/>
    </row>
    <row r="96" spans="2:21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4" type="noConversion"/>
  <conditionalFormatting sqref="B12:B81">
    <cfRule type="cellIs" dxfId="17" priority="2" operator="equal">
      <formula>"NR3"</formula>
    </cfRule>
  </conditionalFormatting>
  <conditionalFormatting sqref="B12:B81">
    <cfRule type="containsText" dxfId="16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$BG$7:$BG$24</formula1>
    </dataValidation>
    <dataValidation allowBlank="1" showInputMessage="1" showErrorMessage="1" sqref="H2 B34 Q9 B36 B87 B89"/>
    <dataValidation type="list" allowBlank="1" showInputMessage="1" showErrorMessage="1" sqref="I12:I828">
      <formula1>$BI$7:$BI$10</formula1>
    </dataValidation>
    <dataValidation type="list" allowBlank="1" showInputMessage="1" showErrorMessage="1" sqref="E12:E822">
      <formula1>$BE$7:$BE$24</formula1>
    </dataValidation>
    <dataValidation type="list" allowBlank="1" showInputMessage="1" showErrorMessage="1" sqref="L12:L828">
      <formula1>$BJ$7:$BJ$20</formula1>
    </dataValidation>
    <dataValidation type="list" allowBlank="1" showInputMessage="1" showErrorMessage="1" sqref="G12:G555">
      <formula1>$BG$7:$BG$29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" style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172</v>
      </c>
      <c r="C1" s="76" t="s" vm="1">
        <v>239</v>
      </c>
    </row>
    <row r="2" spans="2:61">
      <c r="B2" s="56" t="s">
        <v>171</v>
      </c>
      <c r="C2" s="76" t="s">
        <v>240</v>
      </c>
    </row>
    <row r="3" spans="2:61">
      <c r="B3" s="56" t="s">
        <v>173</v>
      </c>
      <c r="C3" s="76" t="s">
        <v>241</v>
      </c>
    </row>
    <row r="4" spans="2:61">
      <c r="B4" s="56" t="s">
        <v>174</v>
      </c>
      <c r="C4" s="76">
        <v>9455</v>
      </c>
    </row>
    <row r="6" spans="2:61" ht="26.25" customHeight="1">
      <c r="B6" s="185" t="s">
        <v>202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7"/>
      <c r="BI6" s="3"/>
    </row>
    <row r="7" spans="2:61" ht="26.25" customHeight="1">
      <c r="B7" s="185" t="s">
        <v>83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7"/>
      <c r="BE7" s="3"/>
      <c r="BI7" s="3"/>
    </row>
    <row r="8" spans="2:61" s="3" customFormat="1" ht="78.75">
      <c r="B8" s="22" t="s">
        <v>109</v>
      </c>
      <c r="C8" s="30" t="s">
        <v>39</v>
      </c>
      <c r="D8" s="30" t="s">
        <v>113</v>
      </c>
      <c r="E8" s="30" t="s">
        <v>218</v>
      </c>
      <c r="F8" s="30" t="s">
        <v>111</v>
      </c>
      <c r="G8" s="30" t="s">
        <v>55</v>
      </c>
      <c r="H8" s="30" t="s">
        <v>95</v>
      </c>
      <c r="I8" s="13" t="s">
        <v>225</v>
      </c>
      <c r="J8" s="13" t="s">
        <v>224</v>
      </c>
      <c r="K8" s="13" t="s">
        <v>54</v>
      </c>
      <c r="L8" s="13" t="s">
        <v>51</v>
      </c>
      <c r="M8" s="30" t="s">
        <v>175</v>
      </c>
      <c r="N8" s="14" t="s">
        <v>177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234</v>
      </c>
      <c r="J9" s="16"/>
      <c r="K9" s="16" t="s">
        <v>228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BE11" s="1"/>
      <c r="BF11" s="3"/>
      <c r="BG11" s="1"/>
      <c r="BI11" s="1"/>
    </row>
    <row r="12" spans="2:61" ht="20.25">
      <c r="B12" s="97" t="s">
        <v>238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BF12" s="4"/>
    </row>
    <row r="13" spans="2:61">
      <c r="B13" s="97" t="s">
        <v>106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</row>
    <row r="14" spans="2:61">
      <c r="B14" s="97" t="s">
        <v>223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</row>
    <row r="15" spans="2:61">
      <c r="B15" s="97" t="s">
        <v>233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</row>
    <row r="16" spans="2:61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BE16" s="4"/>
    </row>
    <row r="17" spans="2:14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</row>
    <row r="18" spans="2:14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</row>
    <row r="19" spans="2:1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</row>
    <row r="20" spans="2:1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</row>
    <row r="21" spans="2:1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</row>
    <row r="22" spans="2:1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</row>
    <row r="23" spans="2:1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</row>
    <row r="24" spans="2:1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</row>
    <row r="25" spans="2:1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</row>
    <row r="26" spans="2:1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</row>
    <row r="27" spans="2:1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</row>
    <row r="28" spans="2:1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</row>
    <row r="29" spans="2:1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</row>
    <row r="30" spans="2:1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</row>
    <row r="31" spans="2:1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</row>
    <row r="32" spans="2:1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</row>
    <row r="33" spans="2:14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</row>
    <row r="34" spans="2:14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</row>
    <row r="35" spans="2:14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</row>
    <row r="36" spans="2:14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</row>
    <row r="37" spans="2:14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</row>
    <row r="38" spans="2:14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</row>
    <row r="39" spans="2:14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</row>
    <row r="40" spans="2:14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</row>
    <row r="41" spans="2:14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</row>
    <row r="42" spans="2:14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</row>
    <row r="43" spans="2:14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</row>
    <row r="44" spans="2:14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</row>
    <row r="45" spans="2:14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</row>
    <row r="46" spans="2:14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</row>
    <row r="47" spans="2:14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</row>
    <row r="48" spans="2:14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</row>
    <row r="49" spans="2:14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</row>
    <row r="50" spans="2:14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</row>
    <row r="51" spans="2:14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</row>
    <row r="52" spans="2:14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</row>
    <row r="53" spans="2:14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</row>
    <row r="54" spans="2:14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</row>
    <row r="55" spans="2:14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</row>
    <row r="56" spans="2:14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</row>
    <row r="57" spans="2:14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</row>
    <row r="58" spans="2:14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</row>
    <row r="59" spans="2:14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</row>
    <row r="60" spans="2:14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</row>
    <row r="61" spans="2:14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</row>
    <row r="62" spans="2:14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</row>
    <row r="63" spans="2:14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</row>
    <row r="64" spans="2:14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</row>
    <row r="65" spans="2:14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</row>
    <row r="66" spans="2:14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</row>
    <row r="67" spans="2:14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</row>
    <row r="68" spans="2:14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</row>
    <row r="69" spans="2:14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</row>
    <row r="70" spans="2:14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</row>
    <row r="71" spans="2:14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</row>
    <row r="72" spans="2:14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</row>
    <row r="73" spans="2:14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</row>
    <row r="74" spans="2:14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</row>
    <row r="75" spans="2:14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</row>
    <row r="76" spans="2:14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</row>
    <row r="77" spans="2:14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</row>
    <row r="78" spans="2:14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</row>
    <row r="79" spans="2:14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</row>
    <row r="80" spans="2:14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</row>
    <row r="81" spans="2:14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</row>
    <row r="82" spans="2:14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</row>
    <row r="83" spans="2:14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</row>
    <row r="84" spans="2:14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</row>
    <row r="85" spans="2:14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</row>
    <row r="86" spans="2:14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</row>
    <row r="87" spans="2:14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</row>
    <row r="88" spans="2:14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</row>
    <row r="89" spans="2:14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</row>
    <row r="90" spans="2:14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</row>
    <row r="91" spans="2:14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</row>
    <row r="92" spans="2:14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</row>
    <row r="93" spans="2:14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</row>
    <row r="94" spans="2:14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</row>
    <row r="95" spans="2:14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</row>
    <row r="96" spans="2:14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</row>
    <row r="97" spans="2:14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</row>
    <row r="98" spans="2:14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</row>
    <row r="99" spans="2:14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</row>
    <row r="100" spans="2:14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</row>
    <row r="101" spans="2:14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</row>
    <row r="102" spans="2:14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</row>
    <row r="103" spans="2:14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</row>
    <row r="104" spans="2:14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</row>
    <row r="105" spans="2:14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</row>
    <row r="106" spans="2:14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</row>
    <row r="107" spans="2:14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</row>
    <row r="108" spans="2:14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</row>
    <row r="109" spans="2:14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</row>
    <row r="110" spans="2:14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 B34 B14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46.2851562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8" style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172</v>
      </c>
      <c r="C1" s="76" t="s" vm="1">
        <v>239</v>
      </c>
    </row>
    <row r="2" spans="2:63">
      <c r="B2" s="56" t="s">
        <v>171</v>
      </c>
      <c r="C2" s="76" t="s">
        <v>240</v>
      </c>
    </row>
    <row r="3" spans="2:63">
      <c r="B3" s="56" t="s">
        <v>173</v>
      </c>
      <c r="C3" s="76" t="s">
        <v>241</v>
      </c>
    </row>
    <row r="4" spans="2:63">
      <c r="B4" s="56" t="s">
        <v>174</v>
      </c>
      <c r="C4" s="76">
        <v>9455</v>
      </c>
    </row>
    <row r="6" spans="2:63" ht="26.25" customHeight="1">
      <c r="B6" s="185" t="s">
        <v>202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7"/>
      <c r="BK6" s="3"/>
    </row>
    <row r="7" spans="2:63" ht="26.25" customHeight="1">
      <c r="B7" s="185" t="s">
        <v>84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7"/>
      <c r="BH7" s="3"/>
      <c r="BK7" s="3"/>
    </row>
    <row r="8" spans="2:63" s="3" customFormat="1" ht="63">
      <c r="B8" s="22" t="s">
        <v>109</v>
      </c>
      <c r="C8" s="30" t="s">
        <v>39</v>
      </c>
      <c r="D8" s="30" t="s">
        <v>113</v>
      </c>
      <c r="E8" s="30" t="s">
        <v>111</v>
      </c>
      <c r="F8" s="30" t="s">
        <v>55</v>
      </c>
      <c r="G8" s="30" t="s">
        <v>95</v>
      </c>
      <c r="H8" s="30" t="s">
        <v>225</v>
      </c>
      <c r="I8" s="30" t="s">
        <v>224</v>
      </c>
      <c r="J8" s="30" t="s">
        <v>232</v>
      </c>
      <c r="K8" s="30" t="s">
        <v>54</v>
      </c>
      <c r="L8" s="30" t="s">
        <v>51</v>
      </c>
      <c r="M8" s="30" t="s">
        <v>175</v>
      </c>
      <c r="N8" s="30" t="s">
        <v>177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234</v>
      </c>
      <c r="I9" s="32"/>
      <c r="J9" s="16" t="s">
        <v>228</v>
      </c>
      <c r="K9" s="32" t="s">
        <v>228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36" customFormat="1" ht="18" customHeight="1">
      <c r="B11" s="77" t="s">
        <v>27</v>
      </c>
      <c r="C11" s="78"/>
      <c r="D11" s="78"/>
      <c r="E11" s="78"/>
      <c r="F11" s="78"/>
      <c r="G11" s="78"/>
      <c r="H11" s="86"/>
      <c r="I11" s="88"/>
      <c r="J11" s="86">
        <v>0.26866000000000001</v>
      </c>
      <c r="K11" s="86">
        <v>7536.0708200000008</v>
      </c>
      <c r="L11" s="78"/>
      <c r="M11" s="87">
        <v>1</v>
      </c>
      <c r="N11" s="87">
        <f>+K11/'סכום נכסי הקרן'!$C$42</f>
        <v>0.47321676668811125</v>
      </c>
      <c r="O11" s="139"/>
      <c r="BH11" s="138"/>
      <c r="BI11" s="142"/>
      <c r="BK11" s="138"/>
    </row>
    <row r="12" spans="2:63" s="138" customFormat="1" ht="20.25">
      <c r="B12" s="79" t="s">
        <v>222</v>
      </c>
      <c r="C12" s="80"/>
      <c r="D12" s="80"/>
      <c r="E12" s="80"/>
      <c r="F12" s="80"/>
      <c r="G12" s="80"/>
      <c r="H12" s="89"/>
      <c r="I12" s="91"/>
      <c r="J12" s="80"/>
      <c r="K12" s="89">
        <v>4756.85916</v>
      </c>
      <c r="L12" s="80"/>
      <c r="M12" s="90">
        <v>0.63121210954862017</v>
      </c>
      <c r="N12" s="90">
        <f>+K12/'סכום נכסי הקרן'!$C$42</f>
        <v>0.29870015357497992</v>
      </c>
      <c r="BI12" s="136"/>
    </row>
    <row r="13" spans="2:63" s="138" customFormat="1">
      <c r="B13" s="100" t="s">
        <v>57</v>
      </c>
      <c r="C13" s="80"/>
      <c r="D13" s="80"/>
      <c r="E13" s="80"/>
      <c r="F13" s="80"/>
      <c r="G13" s="80"/>
      <c r="H13" s="89"/>
      <c r="I13" s="91"/>
      <c r="J13" s="80"/>
      <c r="K13" s="89">
        <v>1421.22334</v>
      </c>
      <c r="L13" s="80"/>
      <c r="M13" s="90">
        <v>0.18858943525692609</v>
      </c>
      <c r="N13" s="90">
        <f>+K13/'סכום נכסי הקרן'!$C$42</f>
        <v>8.9243682783819459E-2</v>
      </c>
    </row>
    <row r="14" spans="2:63" s="138" customFormat="1">
      <c r="B14" s="85" t="s">
        <v>458</v>
      </c>
      <c r="C14" s="82" t="s">
        <v>459</v>
      </c>
      <c r="D14" s="95" t="s">
        <v>114</v>
      </c>
      <c r="E14" s="82" t="s">
        <v>460</v>
      </c>
      <c r="F14" s="95" t="s">
        <v>461</v>
      </c>
      <c r="G14" s="95" t="s">
        <v>157</v>
      </c>
      <c r="H14" s="92">
        <v>34462</v>
      </c>
      <c r="I14" s="94">
        <v>1287</v>
      </c>
      <c r="J14" s="82"/>
      <c r="K14" s="92">
        <v>443.52593999999999</v>
      </c>
      <c r="L14" s="93">
        <v>1.6690908166106978E-4</v>
      </c>
      <c r="M14" s="93">
        <v>5.8853738319831761E-2</v>
      </c>
      <c r="N14" s="93">
        <f>+K14/'סכום נכסי הקרן'!$C$42</f>
        <v>2.785057575521898E-2</v>
      </c>
    </row>
    <row r="15" spans="2:63" s="138" customFormat="1">
      <c r="B15" s="85" t="s">
        <v>462</v>
      </c>
      <c r="C15" s="82" t="s">
        <v>463</v>
      </c>
      <c r="D15" s="95" t="s">
        <v>114</v>
      </c>
      <c r="E15" s="82" t="s">
        <v>464</v>
      </c>
      <c r="F15" s="95" t="s">
        <v>461</v>
      </c>
      <c r="G15" s="95" t="s">
        <v>157</v>
      </c>
      <c r="H15" s="92">
        <v>19390</v>
      </c>
      <c r="I15" s="94">
        <v>1282</v>
      </c>
      <c r="J15" s="82"/>
      <c r="K15" s="92">
        <v>248.57979999999998</v>
      </c>
      <c r="L15" s="93">
        <v>7.6039215686274513E-5</v>
      </c>
      <c r="M15" s="93">
        <v>3.2985332268944886E-2</v>
      </c>
      <c r="N15" s="93">
        <f>+K15/'סכום נכסי הקרן'!$C$42</f>
        <v>1.5609212284443119E-2</v>
      </c>
    </row>
    <row r="16" spans="2:63" s="138" customFormat="1" ht="20.25">
      <c r="B16" s="85" t="s">
        <v>465</v>
      </c>
      <c r="C16" s="82" t="s">
        <v>466</v>
      </c>
      <c r="D16" s="95" t="s">
        <v>114</v>
      </c>
      <c r="E16" s="82" t="s">
        <v>467</v>
      </c>
      <c r="F16" s="95" t="s">
        <v>461</v>
      </c>
      <c r="G16" s="95" t="s">
        <v>157</v>
      </c>
      <c r="H16" s="92">
        <v>2656</v>
      </c>
      <c r="I16" s="94">
        <v>12860</v>
      </c>
      <c r="J16" s="82"/>
      <c r="K16" s="92">
        <v>341.5616</v>
      </c>
      <c r="L16" s="93">
        <v>2.587245049453689E-5</v>
      </c>
      <c r="M16" s="93">
        <v>4.5323565576577206E-2</v>
      </c>
      <c r="N16" s="93">
        <f>+K16/'סכום נכסי הקרן'!$C$42</f>
        <v>2.1447871156924446E-2</v>
      </c>
      <c r="BH16" s="136"/>
    </row>
    <row r="17" spans="2:14" s="138" customFormat="1">
      <c r="B17" s="85" t="s">
        <v>468</v>
      </c>
      <c r="C17" s="82" t="s">
        <v>469</v>
      </c>
      <c r="D17" s="95" t="s">
        <v>114</v>
      </c>
      <c r="E17" s="82" t="s">
        <v>470</v>
      </c>
      <c r="F17" s="95" t="s">
        <v>461</v>
      </c>
      <c r="G17" s="95" t="s">
        <v>157</v>
      </c>
      <c r="H17" s="92">
        <v>3016</v>
      </c>
      <c r="I17" s="94">
        <v>12850</v>
      </c>
      <c r="J17" s="82"/>
      <c r="K17" s="92">
        <v>387.55599999999998</v>
      </c>
      <c r="L17" s="93">
        <v>7.2944417369768451E-5</v>
      </c>
      <c r="M17" s="93">
        <v>5.1426799091572224E-2</v>
      </c>
      <c r="N17" s="93">
        <f>+K17/'סכום נכסי הקרן'!$C$42</f>
        <v>2.4336023587232906E-2</v>
      </c>
    </row>
    <row r="18" spans="2:14" s="138" customFormat="1">
      <c r="B18" s="81"/>
      <c r="C18" s="82"/>
      <c r="D18" s="82"/>
      <c r="E18" s="82"/>
      <c r="F18" s="82"/>
      <c r="G18" s="82"/>
      <c r="H18" s="92"/>
      <c r="I18" s="94"/>
      <c r="J18" s="82"/>
      <c r="K18" s="82"/>
      <c r="L18" s="82"/>
      <c r="M18" s="93"/>
      <c r="N18" s="82"/>
    </row>
    <row r="19" spans="2:14" s="138" customFormat="1">
      <c r="B19" s="100" t="s">
        <v>58</v>
      </c>
      <c r="C19" s="80"/>
      <c r="D19" s="80"/>
      <c r="E19" s="80"/>
      <c r="F19" s="80"/>
      <c r="G19" s="80"/>
      <c r="H19" s="89"/>
      <c r="I19" s="91"/>
      <c r="J19" s="80"/>
      <c r="K19" s="89">
        <v>3335.63582</v>
      </c>
      <c r="L19" s="80"/>
      <c r="M19" s="90">
        <v>0.44262267429169405</v>
      </c>
      <c r="N19" s="90">
        <f>+K19/'סכום נכסי הקרן'!$C$42</f>
        <v>0.20945647079116045</v>
      </c>
    </row>
    <row r="20" spans="2:14" s="138" customFormat="1">
      <c r="B20" s="85" t="s">
        <v>471</v>
      </c>
      <c r="C20" s="82" t="s">
        <v>472</v>
      </c>
      <c r="D20" s="95" t="s">
        <v>114</v>
      </c>
      <c r="E20" s="82" t="s">
        <v>470</v>
      </c>
      <c r="F20" s="95" t="s">
        <v>473</v>
      </c>
      <c r="G20" s="95" t="s">
        <v>157</v>
      </c>
      <c r="H20" s="92">
        <v>35000</v>
      </c>
      <c r="I20" s="94">
        <v>328.51</v>
      </c>
      <c r="J20" s="82"/>
      <c r="K20" s="92">
        <v>114.9785</v>
      </c>
      <c r="L20" s="93">
        <v>9.4594594594594599E-5</v>
      </c>
      <c r="M20" s="93">
        <v>1.5257088573910189E-2</v>
      </c>
      <c r="N20" s="93">
        <f>+K20/'סכום נכסי הקרן'!$C$42</f>
        <v>7.2199101240199058E-3</v>
      </c>
    </row>
    <row r="21" spans="2:14" s="138" customFormat="1">
      <c r="B21" s="85" t="s">
        <v>474</v>
      </c>
      <c r="C21" s="82" t="s">
        <v>475</v>
      </c>
      <c r="D21" s="95" t="s">
        <v>114</v>
      </c>
      <c r="E21" s="82" t="s">
        <v>460</v>
      </c>
      <c r="F21" s="95" t="s">
        <v>473</v>
      </c>
      <c r="G21" s="95" t="s">
        <v>157</v>
      </c>
      <c r="H21" s="92">
        <v>73629</v>
      </c>
      <c r="I21" s="94">
        <v>308.68</v>
      </c>
      <c r="J21" s="82"/>
      <c r="K21" s="92">
        <v>227.27799999999999</v>
      </c>
      <c r="L21" s="93">
        <v>5.0814718063582219E-4</v>
      </c>
      <c r="M21" s="93">
        <v>3.0158686857987883E-2</v>
      </c>
      <c r="N21" s="93">
        <f>+K21/'סכום נכסי הקרן'!$C$42</f>
        <v>1.427159628249626E-2</v>
      </c>
    </row>
    <row r="22" spans="2:14" s="138" customFormat="1">
      <c r="B22" s="85" t="s">
        <v>476</v>
      </c>
      <c r="C22" s="82" t="s">
        <v>477</v>
      </c>
      <c r="D22" s="95" t="s">
        <v>114</v>
      </c>
      <c r="E22" s="82" t="s">
        <v>460</v>
      </c>
      <c r="F22" s="95" t="s">
        <v>473</v>
      </c>
      <c r="G22" s="95" t="s">
        <v>157</v>
      </c>
      <c r="H22" s="92">
        <v>294960</v>
      </c>
      <c r="I22" s="94">
        <v>320.24</v>
      </c>
      <c r="J22" s="82"/>
      <c r="K22" s="92">
        <v>944.57990000000007</v>
      </c>
      <c r="L22" s="93">
        <v>1.1303188719745687E-3</v>
      </c>
      <c r="M22" s="93">
        <v>0.12534116551733784</v>
      </c>
      <c r="N22" s="93">
        <f>+K22/'סכום נכסי הקרן'!$C$42</f>
        <v>5.9313541079033999E-2</v>
      </c>
    </row>
    <row r="23" spans="2:14" s="138" customFormat="1">
      <c r="B23" s="85" t="s">
        <v>478</v>
      </c>
      <c r="C23" s="82" t="s">
        <v>479</v>
      </c>
      <c r="D23" s="95" t="s">
        <v>114</v>
      </c>
      <c r="E23" s="82" t="s">
        <v>460</v>
      </c>
      <c r="F23" s="95" t="s">
        <v>473</v>
      </c>
      <c r="G23" s="95" t="s">
        <v>157</v>
      </c>
      <c r="H23" s="92">
        <v>6550</v>
      </c>
      <c r="I23" s="94">
        <v>330.97</v>
      </c>
      <c r="J23" s="82"/>
      <c r="K23" s="92">
        <v>21.678540000000002</v>
      </c>
      <c r="L23" s="93">
        <v>2.6865905755034266E-5</v>
      </c>
      <c r="M23" s="93">
        <v>2.8766369793748834E-3</v>
      </c>
      <c r="N23" s="93">
        <f>+K23/'סכום נכסי הקרן'!$C$42</f>
        <v>1.3612728503152372E-3</v>
      </c>
    </row>
    <row r="24" spans="2:14" s="138" customFormat="1">
      <c r="B24" s="85" t="s">
        <v>480</v>
      </c>
      <c r="C24" s="82" t="s">
        <v>481</v>
      </c>
      <c r="D24" s="95" t="s">
        <v>114</v>
      </c>
      <c r="E24" s="82" t="s">
        <v>464</v>
      </c>
      <c r="F24" s="95" t="s">
        <v>473</v>
      </c>
      <c r="G24" s="95" t="s">
        <v>157</v>
      </c>
      <c r="H24" s="92">
        <v>200</v>
      </c>
      <c r="I24" s="94">
        <v>327.64999999999998</v>
      </c>
      <c r="J24" s="82"/>
      <c r="K24" s="92">
        <v>0.65529999999999999</v>
      </c>
      <c r="L24" s="93">
        <v>3.3528918692372171E-7</v>
      </c>
      <c r="M24" s="93">
        <v>8.6955127632412556E-5</v>
      </c>
      <c r="N24" s="93">
        <f>+K24/'סכום נכסי הקרן'!$C$42</f>
        <v>4.1148624345162308E-5</v>
      </c>
    </row>
    <row r="25" spans="2:14" s="138" customFormat="1">
      <c r="B25" s="85" t="s">
        <v>482</v>
      </c>
      <c r="C25" s="82" t="s">
        <v>483</v>
      </c>
      <c r="D25" s="95" t="s">
        <v>114</v>
      </c>
      <c r="E25" s="82" t="s">
        <v>464</v>
      </c>
      <c r="F25" s="95" t="s">
        <v>473</v>
      </c>
      <c r="G25" s="95" t="s">
        <v>157</v>
      </c>
      <c r="H25" s="92">
        <v>18485</v>
      </c>
      <c r="I25" s="94">
        <v>3282.97</v>
      </c>
      <c r="J25" s="82"/>
      <c r="K25" s="92">
        <v>606.85699999999997</v>
      </c>
      <c r="L25" s="93">
        <v>6.2805789616743682E-4</v>
      </c>
      <c r="M25" s="93">
        <v>8.0526976788681495E-2</v>
      </c>
      <c r="N25" s="93">
        <f>+K25/'סכום נכסי הקרן'!$C$42</f>
        <v>3.8106715587108445E-2</v>
      </c>
    </row>
    <row r="26" spans="2:14" s="138" customFormat="1">
      <c r="B26" s="85" t="s">
        <v>484</v>
      </c>
      <c r="C26" s="82" t="s">
        <v>485</v>
      </c>
      <c r="D26" s="95" t="s">
        <v>114</v>
      </c>
      <c r="E26" s="82" t="s">
        <v>467</v>
      </c>
      <c r="F26" s="95" t="s">
        <v>473</v>
      </c>
      <c r="G26" s="95" t="s">
        <v>157</v>
      </c>
      <c r="H26" s="92">
        <v>2100</v>
      </c>
      <c r="I26" s="94">
        <v>3282.8</v>
      </c>
      <c r="J26" s="82"/>
      <c r="K26" s="92">
        <v>68.938800000000001</v>
      </c>
      <c r="L26" s="93">
        <v>1.4E-5</v>
      </c>
      <c r="M26" s="93">
        <v>9.1478439689079236E-3</v>
      </c>
      <c r="N26" s="93">
        <f>+K26/'סכום נכסי הקרן'!$C$42</f>
        <v>4.3289131451339467E-3</v>
      </c>
    </row>
    <row r="27" spans="2:14" s="138" customFormat="1">
      <c r="B27" s="85" t="s">
        <v>486</v>
      </c>
      <c r="C27" s="82" t="s">
        <v>487</v>
      </c>
      <c r="D27" s="95" t="s">
        <v>114</v>
      </c>
      <c r="E27" s="82" t="s">
        <v>467</v>
      </c>
      <c r="F27" s="95" t="s">
        <v>473</v>
      </c>
      <c r="G27" s="95" t="s">
        <v>157</v>
      </c>
      <c r="H27" s="92">
        <v>3801</v>
      </c>
      <c r="I27" s="94">
        <v>3195.1</v>
      </c>
      <c r="J27" s="82"/>
      <c r="K27" s="92">
        <v>121.44575</v>
      </c>
      <c r="L27" s="93">
        <v>2.7149999999999999E-5</v>
      </c>
      <c r="M27" s="93">
        <v>1.6115261241666515E-2</v>
      </c>
      <c r="N27" s="93">
        <f>+K27/'סכום נכסי הקרן'!$C$42</f>
        <v>7.6260118191156653E-3</v>
      </c>
    </row>
    <row r="28" spans="2:14" s="138" customFormat="1">
      <c r="B28" s="85" t="s">
        <v>488</v>
      </c>
      <c r="C28" s="82" t="s">
        <v>489</v>
      </c>
      <c r="D28" s="95" t="s">
        <v>114</v>
      </c>
      <c r="E28" s="82" t="s">
        <v>470</v>
      </c>
      <c r="F28" s="95" t="s">
        <v>473</v>
      </c>
      <c r="G28" s="95" t="s">
        <v>157</v>
      </c>
      <c r="H28" s="92">
        <v>6113</v>
      </c>
      <c r="I28" s="94">
        <v>3316.01</v>
      </c>
      <c r="J28" s="82"/>
      <c r="K28" s="92">
        <v>202.70769000000001</v>
      </c>
      <c r="L28" s="93">
        <v>4.2383466734480211E-5</v>
      </c>
      <c r="M28" s="93">
        <v>2.6898326043066564E-2</v>
      </c>
      <c r="N28" s="93">
        <f>+K28/'סכום נכסי הקרן'!$C$42</f>
        <v>1.2728738879422576E-2</v>
      </c>
    </row>
    <row r="29" spans="2:14" s="138" customFormat="1">
      <c r="B29" s="85" t="s">
        <v>490</v>
      </c>
      <c r="C29" s="82" t="s">
        <v>491</v>
      </c>
      <c r="D29" s="95" t="s">
        <v>114</v>
      </c>
      <c r="E29" s="82" t="s">
        <v>470</v>
      </c>
      <c r="F29" s="95" t="s">
        <v>473</v>
      </c>
      <c r="G29" s="95" t="s">
        <v>157</v>
      </c>
      <c r="H29" s="92">
        <v>15286</v>
      </c>
      <c r="I29" s="94">
        <v>3211.48</v>
      </c>
      <c r="J29" s="82"/>
      <c r="K29" s="92">
        <v>490.90683000000001</v>
      </c>
      <c r="L29" s="93">
        <v>1.0207679465776294E-4</v>
      </c>
      <c r="M29" s="93">
        <v>6.5140952324543033E-2</v>
      </c>
      <c r="N29" s="93">
        <f>+K29/'סכום נכסי הקרן'!$C$42</f>
        <v>3.0825790838004661E-2</v>
      </c>
    </row>
    <row r="30" spans="2:14" s="138" customFormat="1">
      <c r="B30" s="85" t="s">
        <v>492</v>
      </c>
      <c r="C30" s="82" t="s">
        <v>493</v>
      </c>
      <c r="D30" s="95" t="s">
        <v>114</v>
      </c>
      <c r="E30" s="82" t="s">
        <v>464</v>
      </c>
      <c r="F30" s="95" t="s">
        <v>473</v>
      </c>
      <c r="G30" s="95" t="s">
        <v>157</v>
      </c>
      <c r="H30" s="92">
        <v>12285</v>
      </c>
      <c r="I30" s="94">
        <v>361.9</v>
      </c>
      <c r="J30" s="82"/>
      <c r="K30" s="92">
        <v>44.459420000000001</v>
      </c>
      <c r="L30" s="93">
        <v>8.2171060965649829E-5</v>
      </c>
      <c r="M30" s="93">
        <v>5.8995491233984976E-3</v>
      </c>
      <c r="N30" s="93">
        <f>+K30/'סכום נכסי הקרן'!$C$42</f>
        <v>2.7917655610923183E-3</v>
      </c>
    </row>
    <row r="31" spans="2:14" s="138" customFormat="1">
      <c r="B31" s="85" t="s">
        <v>494</v>
      </c>
      <c r="C31" s="82" t="s">
        <v>495</v>
      </c>
      <c r="D31" s="95" t="s">
        <v>114</v>
      </c>
      <c r="E31" s="82" t="s">
        <v>467</v>
      </c>
      <c r="F31" s="95" t="s">
        <v>473</v>
      </c>
      <c r="G31" s="95" t="s">
        <v>157</v>
      </c>
      <c r="H31" s="92">
        <v>11110</v>
      </c>
      <c r="I31" s="94">
        <v>3637.06</v>
      </c>
      <c r="J31" s="82"/>
      <c r="K31" s="92">
        <v>404.07736999999997</v>
      </c>
      <c r="L31" s="93">
        <v>4.8384535727515716E-4</v>
      </c>
      <c r="M31" s="93">
        <v>5.3619104656980908E-2</v>
      </c>
      <c r="N31" s="93">
        <f>+K31/'סכום נכסי הקרן'!$C$42</f>
        <v>2.5373459338487954E-2</v>
      </c>
    </row>
    <row r="32" spans="2:14" s="138" customFormat="1">
      <c r="B32" s="85" t="s">
        <v>496</v>
      </c>
      <c r="C32" s="82" t="s">
        <v>497</v>
      </c>
      <c r="D32" s="95" t="s">
        <v>114</v>
      </c>
      <c r="E32" s="82" t="s">
        <v>470</v>
      </c>
      <c r="F32" s="95" t="s">
        <v>473</v>
      </c>
      <c r="G32" s="95" t="s">
        <v>157</v>
      </c>
      <c r="H32" s="92">
        <v>2400</v>
      </c>
      <c r="I32" s="94">
        <v>3628.03</v>
      </c>
      <c r="J32" s="82"/>
      <c r="K32" s="92">
        <v>87.072720000000004</v>
      </c>
      <c r="L32" s="93">
        <v>4.9621247222605755E-5</v>
      </c>
      <c r="M32" s="93">
        <v>1.1554127088205893E-2</v>
      </c>
      <c r="N32" s="93">
        <f>+K32/'סכום נכסי הקרן'!$C$42</f>
        <v>5.4676066625843145E-3</v>
      </c>
    </row>
    <row r="33" spans="2:14" s="138" customFormat="1">
      <c r="B33" s="81"/>
      <c r="C33" s="82"/>
      <c r="D33" s="82"/>
      <c r="E33" s="82"/>
      <c r="F33" s="82"/>
      <c r="G33" s="82"/>
      <c r="H33" s="92"/>
      <c r="I33" s="94"/>
      <c r="J33" s="82"/>
      <c r="K33" s="82"/>
      <c r="L33" s="82"/>
      <c r="M33" s="93"/>
      <c r="N33" s="82"/>
    </row>
    <row r="34" spans="2:14" s="138" customFormat="1">
      <c r="B34" s="79" t="s">
        <v>221</v>
      </c>
      <c r="C34" s="80"/>
      <c r="D34" s="80"/>
      <c r="E34" s="80"/>
      <c r="F34" s="80"/>
      <c r="G34" s="80"/>
      <c r="H34" s="89"/>
      <c r="I34" s="91"/>
      <c r="J34" s="89">
        <v>0.26866000000000001</v>
      </c>
      <c r="K34" s="89">
        <v>2779.2116600000004</v>
      </c>
      <c r="L34" s="80"/>
      <c r="M34" s="90">
        <v>0.36878789045137983</v>
      </c>
      <c r="N34" s="90">
        <f>+K34/'סכום נכסי הקרן'!$C$42</f>
        <v>0.17451661311313135</v>
      </c>
    </row>
    <row r="35" spans="2:14" s="138" customFormat="1">
      <c r="B35" s="100" t="s">
        <v>59</v>
      </c>
      <c r="C35" s="80"/>
      <c r="D35" s="80"/>
      <c r="E35" s="80"/>
      <c r="F35" s="80"/>
      <c r="G35" s="80"/>
      <c r="H35" s="89"/>
      <c r="I35" s="91"/>
      <c r="J35" s="89">
        <v>0.26866000000000001</v>
      </c>
      <c r="K35" s="89">
        <v>2322.0477500000002</v>
      </c>
      <c r="L35" s="80"/>
      <c r="M35" s="90">
        <v>0.30812445974333347</v>
      </c>
      <c r="N35" s="90">
        <f>+K35/'סכום נכסי הקרן'!$C$42</f>
        <v>0.14580966057726136</v>
      </c>
    </row>
    <row r="36" spans="2:14" s="138" customFormat="1">
      <c r="B36" s="85" t="s">
        <v>498</v>
      </c>
      <c r="C36" s="82" t="s">
        <v>499</v>
      </c>
      <c r="D36" s="95" t="s">
        <v>26</v>
      </c>
      <c r="E36" s="82"/>
      <c r="F36" s="95" t="s">
        <v>461</v>
      </c>
      <c r="G36" s="95" t="s">
        <v>166</v>
      </c>
      <c r="H36" s="92">
        <v>102</v>
      </c>
      <c r="I36" s="94">
        <v>20870</v>
      </c>
      <c r="J36" s="82"/>
      <c r="K36" s="92">
        <v>66.691299999999998</v>
      </c>
      <c r="L36" s="93">
        <v>9.350040633718254E-7</v>
      </c>
      <c r="M36" s="93">
        <v>8.8496116335594621E-3</v>
      </c>
      <c r="N36" s="93">
        <f>+K36/'סכום נכסי הקרן'!$C$42</f>
        <v>4.187784603678503E-3</v>
      </c>
    </row>
    <row r="37" spans="2:14" s="138" customFormat="1">
      <c r="B37" s="85" t="s">
        <v>500</v>
      </c>
      <c r="C37" s="82" t="s">
        <v>501</v>
      </c>
      <c r="D37" s="95" t="s">
        <v>502</v>
      </c>
      <c r="E37" s="82"/>
      <c r="F37" s="95" t="s">
        <v>461</v>
      </c>
      <c r="G37" s="95" t="s">
        <v>156</v>
      </c>
      <c r="H37" s="92">
        <v>1616</v>
      </c>
      <c r="I37" s="94">
        <v>2834</v>
      </c>
      <c r="J37" s="82"/>
      <c r="K37" s="92">
        <v>161.61917000000003</v>
      </c>
      <c r="L37" s="93">
        <v>1.9000587666071866E-5</v>
      </c>
      <c r="M37" s="93">
        <v>2.1446078979390482E-2</v>
      </c>
      <c r="N37" s="93">
        <f>+K37/'סכום נכסי הקרן'!$C$42</f>
        <v>1.0148644152765033E-2</v>
      </c>
    </row>
    <row r="38" spans="2:14" s="138" customFormat="1">
      <c r="B38" s="85" t="s">
        <v>503</v>
      </c>
      <c r="C38" s="82" t="s">
        <v>504</v>
      </c>
      <c r="D38" s="95" t="s">
        <v>26</v>
      </c>
      <c r="E38" s="82"/>
      <c r="F38" s="95" t="s">
        <v>461</v>
      </c>
      <c r="G38" s="95" t="s">
        <v>165</v>
      </c>
      <c r="H38" s="92">
        <v>318</v>
      </c>
      <c r="I38" s="94">
        <v>3187</v>
      </c>
      <c r="J38" s="82"/>
      <c r="K38" s="92">
        <v>28.667909999999999</v>
      </c>
      <c r="L38" s="93">
        <v>6.2327316094825956E-6</v>
      </c>
      <c r="M38" s="93">
        <v>3.804092435532605E-3</v>
      </c>
      <c r="N38" s="93">
        <f>+K38/'סכום נכסי הקרן'!$C$42</f>
        <v>1.8001603225254418E-3</v>
      </c>
    </row>
    <row r="39" spans="2:14" s="138" customFormat="1">
      <c r="B39" s="85" t="s">
        <v>505</v>
      </c>
      <c r="C39" s="82" t="s">
        <v>506</v>
      </c>
      <c r="D39" s="95" t="s">
        <v>502</v>
      </c>
      <c r="E39" s="82"/>
      <c r="F39" s="95" t="s">
        <v>461</v>
      </c>
      <c r="G39" s="95" t="s">
        <v>156</v>
      </c>
      <c r="H39" s="92">
        <v>1052</v>
      </c>
      <c r="I39" s="94">
        <v>2579</v>
      </c>
      <c r="J39" s="82"/>
      <c r="K39" s="92">
        <v>95.745580000000004</v>
      </c>
      <c r="L39" s="93">
        <v>6.679365079365079E-5</v>
      </c>
      <c r="M39" s="93">
        <v>1.2704973491743274E-2</v>
      </c>
      <c r="N39" s="93">
        <f>+K39/'סכום נכסי הקרן'!$C$42</f>
        <v>6.0122064766209146E-3</v>
      </c>
    </row>
    <row r="40" spans="2:14" s="138" customFormat="1">
      <c r="B40" s="85" t="s">
        <v>507</v>
      </c>
      <c r="C40" s="82" t="s">
        <v>508</v>
      </c>
      <c r="D40" s="95" t="s">
        <v>502</v>
      </c>
      <c r="E40" s="82"/>
      <c r="F40" s="95" t="s">
        <v>461</v>
      </c>
      <c r="G40" s="95" t="s">
        <v>156</v>
      </c>
      <c r="H40" s="92">
        <v>1650</v>
      </c>
      <c r="I40" s="94">
        <v>3081</v>
      </c>
      <c r="J40" s="82"/>
      <c r="K40" s="92">
        <v>179.40201000000002</v>
      </c>
      <c r="L40" s="93">
        <v>4.0740740740740738E-5</v>
      </c>
      <c r="M40" s="93">
        <v>2.3805775487656576E-2</v>
      </c>
      <c r="N40" s="93">
        <f>+K40/'סכום נכסי הקרן'!$C$42</f>
        <v>1.1265292104771941E-2</v>
      </c>
    </row>
    <row r="41" spans="2:14" s="138" customFormat="1">
      <c r="B41" s="85" t="s">
        <v>509</v>
      </c>
      <c r="C41" s="82" t="s">
        <v>510</v>
      </c>
      <c r="D41" s="95" t="s">
        <v>117</v>
      </c>
      <c r="E41" s="82"/>
      <c r="F41" s="95" t="s">
        <v>461</v>
      </c>
      <c r="G41" s="95" t="s">
        <v>156</v>
      </c>
      <c r="H41" s="92">
        <v>686</v>
      </c>
      <c r="I41" s="94">
        <v>44085.5</v>
      </c>
      <c r="J41" s="82"/>
      <c r="K41" s="92">
        <v>1067.26322</v>
      </c>
      <c r="L41" s="93">
        <v>1.1852140572606974E-4</v>
      </c>
      <c r="M41" s="93">
        <v>0.14162064628792859</v>
      </c>
      <c r="N41" s="93">
        <f>+K41/'סכום נכסי הקרן'!$C$42</f>
        <v>6.7017264332654231E-2</v>
      </c>
    </row>
    <row r="42" spans="2:14" s="138" customFormat="1">
      <c r="B42" s="85" t="s">
        <v>511</v>
      </c>
      <c r="C42" s="82" t="s">
        <v>512</v>
      </c>
      <c r="D42" s="95" t="s">
        <v>26</v>
      </c>
      <c r="E42" s="82"/>
      <c r="F42" s="95" t="s">
        <v>461</v>
      </c>
      <c r="G42" s="95" t="s">
        <v>158</v>
      </c>
      <c r="H42" s="92">
        <v>1031.9999999999998</v>
      </c>
      <c r="I42" s="94">
        <v>7848</v>
      </c>
      <c r="J42" s="82"/>
      <c r="K42" s="92">
        <v>336.67298999999997</v>
      </c>
      <c r="L42" s="93">
        <v>2.5777354593989175E-4</v>
      </c>
      <c r="M42" s="93">
        <v>4.4674870770389064E-2</v>
      </c>
      <c r="N42" s="93">
        <f>+K42/'סכום נכסי הקרן'!$C$42</f>
        <v>2.1140897898172722E-2</v>
      </c>
    </row>
    <row r="43" spans="2:14" s="138" customFormat="1">
      <c r="B43" s="85" t="s">
        <v>513</v>
      </c>
      <c r="C43" s="82" t="s">
        <v>514</v>
      </c>
      <c r="D43" s="95" t="s">
        <v>502</v>
      </c>
      <c r="E43" s="82"/>
      <c r="F43" s="95" t="s">
        <v>461</v>
      </c>
      <c r="G43" s="95" t="s">
        <v>156</v>
      </c>
      <c r="H43" s="92">
        <v>46</v>
      </c>
      <c r="I43" s="94">
        <v>25123</v>
      </c>
      <c r="J43" s="92">
        <v>0.26866000000000001</v>
      </c>
      <c r="K43" s="92">
        <v>41.053280000000001</v>
      </c>
      <c r="L43" s="93">
        <v>4.788264425232623E-8</v>
      </c>
      <c r="M43" s="93">
        <v>5.4475708868139319E-3</v>
      </c>
      <c r="N43" s="93">
        <f>+K43/'סכום נכסי הקרן'!$C$42</f>
        <v>2.5778818813623761E-3</v>
      </c>
    </row>
    <row r="44" spans="2:14" s="138" customFormat="1">
      <c r="B44" s="85" t="s">
        <v>515</v>
      </c>
      <c r="C44" s="82" t="s">
        <v>516</v>
      </c>
      <c r="D44" s="95" t="s">
        <v>129</v>
      </c>
      <c r="E44" s="82"/>
      <c r="F44" s="95" t="s">
        <v>461</v>
      </c>
      <c r="G44" s="95" t="s">
        <v>160</v>
      </c>
      <c r="H44" s="92">
        <v>83</v>
      </c>
      <c r="I44" s="94">
        <v>7333</v>
      </c>
      <c r="J44" s="82"/>
      <c r="K44" s="92">
        <v>16.80574</v>
      </c>
      <c r="L44" s="93">
        <v>2.8704624947964223E-6</v>
      </c>
      <c r="M44" s="93">
        <v>2.2300400834078145E-3</v>
      </c>
      <c r="N44" s="93">
        <f>+K44/'סכום נכסי הקרן'!$C$42</f>
        <v>1.055292357855132E-3</v>
      </c>
    </row>
    <row r="45" spans="2:14" s="138" customFormat="1">
      <c r="B45" s="85" t="s">
        <v>517</v>
      </c>
      <c r="C45" s="82" t="s">
        <v>518</v>
      </c>
      <c r="D45" s="95" t="s">
        <v>502</v>
      </c>
      <c r="E45" s="82"/>
      <c r="F45" s="95" t="s">
        <v>461</v>
      </c>
      <c r="G45" s="95" t="s">
        <v>156</v>
      </c>
      <c r="H45" s="92">
        <v>1472</v>
      </c>
      <c r="I45" s="94">
        <v>4357</v>
      </c>
      <c r="J45" s="82"/>
      <c r="K45" s="92">
        <v>226.33255000000005</v>
      </c>
      <c r="L45" s="93">
        <v>1.0246594515772577E-6</v>
      </c>
      <c r="M45" s="93">
        <v>3.0033230234426066E-2</v>
      </c>
      <c r="N45" s="93">
        <f>+K45/'סכום נכסי הקרן'!$C$42</f>
        <v>1.4212228104734728E-2</v>
      </c>
    </row>
    <row r="46" spans="2:14" s="138" customFormat="1">
      <c r="B46" s="85" t="s">
        <v>519</v>
      </c>
      <c r="C46" s="82" t="s">
        <v>520</v>
      </c>
      <c r="D46" s="95" t="s">
        <v>502</v>
      </c>
      <c r="E46" s="82"/>
      <c r="F46" s="95" t="s">
        <v>461</v>
      </c>
      <c r="G46" s="95" t="s">
        <v>156</v>
      </c>
      <c r="H46" s="92">
        <v>125</v>
      </c>
      <c r="I46" s="94">
        <v>23076</v>
      </c>
      <c r="J46" s="82"/>
      <c r="K46" s="92">
        <v>101.794</v>
      </c>
      <c r="L46" s="93">
        <v>3.8906411489328498E-7</v>
      </c>
      <c r="M46" s="93">
        <v>1.3507569452485584E-2</v>
      </c>
      <c r="N46" s="93">
        <f>+K46/'סכום נכסי הקרן'!$C$42</f>
        <v>6.3920083421203297E-3</v>
      </c>
    </row>
    <row r="47" spans="2:14" s="138" customFormat="1">
      <c r="B47" s="81"/>
      <c r="C47" s="82"/>
      <c r="D47" s="82"/>
      <c r="E47" s="82"/>
      <c r="F47" s="82"/>
      <c r="G47" s="82"/>
      <c r="H47" s="92"/>
      <c r="I47" s="94"/>
      <c r="J47" s="82"/>
      <c r="K47" s="82"/>
      <c r="L47" s="82"/>
      <c r="M47" s="93"/>
      <c r="N47" s="82"/>
    </row>
    <row r="48" spans="2:14" s="138" customFormat="1">
      <c r="B48" s="100" t="s">
        <v>60</v>
      </c>
      <c r="C48" s="80"/>
      <c r="D48" s="80"/>
      <c r="E48" s="80"/>
      <c r="F48" s="80"/>
      <c r="G48" s="80"/>
      <c r="H48" s="89"/>
      <c r="I48" s="91"/>
      <c r="J48" s="80"/>
      <c r="K48" s="89">
        <v>457.16390999999993</v>
      </c>
      <c r="L48" s="80"/>
      <c r="M48" s="90">
        <v>6.0663430708046327E-2</v>
      </c>
      <c r="N48" s="90">
        <f>+K48/'סכום נכסי הקרן'!$C$42</f>
        <v>2.8706952535869964E-2</v>
      </c>
    </row>
    <row r="49" spans="2:14" s="138" customFormat="1">
      <c r="B49" s="85" t="s">
        <v>521</v>
      </c>
      <c r="C49" s="82" t="s">
        <v>522</v>
      </c>
      <c r="D49" s="95" t="s">
        <v>117</v>
      </c>
      <c r="E49" s="82"/>
      <c r="F49" s="95" t="s">
        <v>473</v>
      </c>
      <c r="G49" s="95" t="s">
        <v>156</v>
      </c>
      <c r="H49" s="92">
        <v>35</v>
      </c>
      <c r="I49" s="94">
        <v>11630</v>
      </c>
      <c r="J49" s="82"/>
      <c r="K49" s="92">
        <v>14.364790000000001</v>
      </c>
      <c r="L49" s="93">
        <v>6.6673298437417904E-7</v>
      </c>
      <c r="M49" s="93">
        <v>1.9061378725206831E-3</v>
      </c>
      <c r="N49" s="93">
        <f>+K49/'סכום נכסי הקרן'!$C$42</f>
        <v>9.0201640089599289E-4</v>
      </c>
    </row>
    <row r="50" spans="2:14" s="138" customFormat="1">
      <c r="B50" s="85" t="s">
        <v>523</v>
      </c>
      <c r="C50" s="82" t="s">
        <v>524</v>
      </c>
      <c r="D50" s="95" t="s">
        <v>502</v>
      </c>
      <c r="E50" s="82"/>
      <c r="F50" s="95" t="s">
        <v>473</v>
      </c>
      <c r="G50" s="95" t="s">
        <v>156</v>
      </c>
      <c r="H50" s="92">
        <v>738</v>
      </c>
      <c r="I50" s="94">
        <v>8013</v>
      </c>
      <c r="J50" s="82"/>
      <c r="K50" s="92">
        <v>208.69073</v>
      </c>
      <c r="L50" s="93">
        <v>2.7919378459250712E-6</v>
      </c>
      <c r="M50" s="93">
        <v>2.7692246395317179E-2</v>
      </c>
      <c r="N50" s="93">
        <f>+K50/'סכום נכסי הקרן'!$C$42</f>
        <v>1.3104435301522499E-2</v>
      </c>
    </row>
    <row r="51" spans="2:14" s="138" customFormat="1">
      <c r="B51" s="85" t="s">
        <v>525</v>
      </c>
      <c r="C51" s="82" t="s">
        <v>526</v>
      </c>
      <c r="D51" s="95" t="s">
        <v>117</v>
      </c>
      <c r="E51" s="82"/>
      <c r="F51" s="95" t="s">
        <v>473</v>
      </c>
      <c r="G51" s="95" t="s">
        <v>156</v>
      </c>
      <c r="H51" s="92">
        <v>106</v>
      </c>
      <c r="I51" s="94">
        <v>10328</v>
      </c>
      <c r="J51" s="82"/>
      <c r="K51" s="92">
        <v>38.634360000000001</v>
      </c>
      <c r="L51" s="93">
        <v>4.1427465393410456E-5</v>
      </c>
      <c r="M51" s="93">
        <v>5.1265919499413615E-3</v>
      </c>
      <c r="N51" s="93">
        <f>+K51/'סכום נכסי הקרן'!$C$42</f>
        <v>2.4259892666805508E-3</v>
      </c>
    </row>
    <row r="52" spans="2:14" s="138" customFormat="1">
      <c r="B52" s="85" t="s">
        <v>527</v>
      </c>
      <c r="C52" s="82" t="s">
        <v>528</v>
      </c>
      <c r="D52" s="95" t="s">
        <v>117</v>
      </c>
      <c r="E52" s="82"/>
      <c r="F52" s="95" t="s">
        <v>473</v>
      </c>
      <c r="G52" s="95" t="s">
        <v>156</v>
      </c>
      <c r="H52" s="92">
        <v>52</v>
      </c>
      <c r="I52" s="94">
        <v>7505</v>
      </c>
      <c r="J52" s="82"/>
      <c r="K52" s="92">
        <v>13.772279999999997</v>
      </c>
      <c r="L52" s="93">
        <v>1.1524619379498535E-6</v>
      </c>
      <c r="M52" s="93">
        <v>1.8275146729579161E-3</v>
      </c>
      <c r="N52" s="93">
        <f>+K52/'סכום נכסי הקרן'!$C$42</f>
        <v>8.6481058461222618E-4</v>
      </c>
    </row>
    <row r="53" spans="2:14" s="138" customFormat="1">
      <c r="B53" s="85" t="s">
        <v>529</v>
      </c>
      <c r="C53" s="82" t="s">
        <v>530</v>
      </c>
      <c r="D53" s="95" t="s">
        <v>26</v>
      </c>
      <c r="E53" s="82"/>
      <c r="F53" s="95" t="s">
        <v>473</v>
      </c>
      <c r="G53" s="95" t="s">
        <v>158</v>
      </c>
      <c r="H53" s="92">
        <v>71</v>
      </c>
      <c r="I53" s="94">
        <v>19270</v>
      </c>
      <c r="J53" s="82"/>
      <c r="K53" s="92">
        <v>56.873460000000001</v>
      </c>
      <c r="L53" s="93">
        <v>7.0046595784773445E-5</v>
      </c>
      <c r="M53" s="93">
        <v>7.5468319444482075E-3</v>
      </c>
      <c r="N53" s="93">
        <f>+K53/'סכום נכסי הקרן'!$C$42</f>
        <v>3.5712874114903325E-3</v>
      </c>
    </row>
    <row r="54" spans="2:14" s="138" customFormat="1">
      <c r="B54" s="85" t="s">
        <v>531</v>
      </c>
      <c r="C54" s="82" t="s">
        <v>532</v>
      </c>
      <c r="D54" s="95" t="s">
        <v>117</v>
      </c>
      <c r="E54" s="82"/>
      <c r="F54" s="95" t="s">
        <v>473</v>
      </c>
      <c r="G54" s="95" t="s">
        <v>156</v>
      </c>
      <c r="H54" s="92">
        <v>119</v>
      </c>
      <c r="I54" s="94">
        <v>10678</v>
      </c>
      <c r="J54" s="82"/>
      <c r="K54" s="92">
        <v>44.842370000000003</v>
      </c>
      <c r="L54" s="93">
        <v>2.9078897573541938E-6</v>
      </c>
      <c r="M54" s="93">
        <v>5.9503647286584284E-3</v>
      </c>
      <c r="N54" s="93">
        <f>+K54/'סכום נכסי הקרן'!$C$42</f>
        <v>2.815812357510722E-3</v>
      </c>
    </row>
    <row r="55" spans="2:14" s="138" customFormat="1">
      <c r="B55" s="85" t="s">
        <v>533</v>
      </c>
      <c r="C55" s="82" t="s">
        <v>534</v>
      </c>
      <c r="D55" s="95" t="s">
        <v>502</v>
      </c>
      <c r="E55" s="82"/>
      <c r="F55" s="95" t="s">
        <v>473</v>
      </c>
      <c r="G55" s="95" t="s">
        <v>156</v>
      </c>
      <c r="H55" s="92">
        <v>178</v>
      </c>
      <c r="I55" s="94">
        <v>3732</v>
      </c>
      <c r="J55" s="82"/>
      <c r="K55" s="92">
        <v>23.443009999999997</v>
      </c>
      <c r="L55" s="93">
        <v>5.1293310097118066E-7</v>
      </c>
      <c r="M55" s="93">
        <v>3.1107735794871413E-3</v>
      </c>
      <c r="N55" s="93">
        <f>+K55/'סכום נכסי הקרן'!$C$42</f>
        <v>1.4720702151837072E-3</v>
      </c>
    </row>
    <row r="56" spans="2:14" s="138" customFormat="1">
      <c r="B56" s="85" t="s">
        <v>535</v>
      </c>
      <c r="C56" s="82" t="s">
        <v>536</v>
      </c>
      <c r="D56" s="95" t="s">
        <v>26</v>
      </c>
      <c r="E56" s="82"/>
      <c r="F56" s="95" t="s">
        <v>473</v>
      </c>
      <c r="G56" s="95" t="s">
        <v>158</v>
      </c>
      <c r="H56" s="92">
        <v>62</v>
      </c>
      <c r="I56" s="94">
        <v>21939</v>
      </c>
      <c r="J56" s="82"/>
      <c r="K56" s="92">
        <v>56.542910000000006</v>
      </c>
      <c r="L56" s="93">
        <v>3.2821581354377259E-5</v>
      </c>
      <c r="M56" s="93">
        <v>7.5029695647154228E-3</v>
      </c>
      <c r="N56" s="93">
        <f>+K56/'סכום נכסי הקרן'!$C$42</f>
        <v>3.550530997973938E-3</v>
      </c>
    </row>
    <row r="57" spans="2:14" s="138" customFormat="1">
      <c r="B57" s="140"/>
      <c r="C57" s="140"/>
    </row>
    <row r="58" spans="2:14" s="138" customFormat="1">
      <c r="B58" s="140"/>
      <c r="C58" s="140"/>
    </row>
    <row r="59" spans="2:14" s="138" customFormat="1">
      <c r="B59" s="140"/>
      <c r="C59" s="140"/>
    </row>
    <row r="60" spans="2:14" s="138" customFormat="1">
      <c r="B60" s="141" t="s">
        <v>238</v>
      </c>
      <c r="C60" s="140"/>
    </row>
    <row r="61" spans="2:14" s="138" customFormat="1">
      <c r="B61" s="141" t="s">
        <v>106</v>
      </c>
      <c r="C61" s="140"/>
    </row>
    <row r="62" spans="2:14" s="138" customFormat="1">
      <c r="B62" s="141" t="s">
        <v>223</v>
      </c>
      <c r="C62" s="140"/>
    </row>
    <row r="63" spans="2:14" s="138" customFormat="1">
      <c r="B63" s="141" t="s">
        <v>233</v>
      </c>
      <c r="C63" s="140"/>
    </row>
    <row r="64" spans="2:14" s="138" customFormat="1">
      <c r="B64" s="141" t="s">
        <v>231</v>
      </c>
      <c r="C64" s="140"/>
    </row>
    <row r="65" spans="2:3" s="138" customFormat="1">
      <c r="B65" s="140"/>
      <c r="C65" s="140"/>
    </row>
    <row r="66" spans="2:3" s="138" customFormat="1">
      <c r="B66" s="140"/>
      <c r="C66" s="140"/>
    </row>
    <row r="67" spans="2:3" s="138" customFormat="1">
      <c r="B67" s="140"/>
      <c r="C67" s="140"/>
    </row>
    <row r="68" spans="2:3" s="138" customFormat="1">
      <c r="B68" s="140"/>
      <c r="C68" s="140"/>
    </row>
    <row r="69" spans="2:3" s="138" customFormat="1">
      <c r="B69" s="140"/>
      <c r="C69" s="140"/>
    </row>
    <row r="70" spans="2:3" s="138" customFormat="1">
      <c r="B70" s="140"/>
      <c r="C70" s="140"/>
    </row>
    <row r="71" spans="2:3" s="138" customFormat="1">
      <c r="B71" s="140"/>
      <c r="C71" s="140"/>
    </row>
    <row r="72" spans="2:3" s="138" customFormat="1">
      <c r="B72" s="140"/>
      <c r="C72" s="140"/>
    </row>
    <row r="73" spans="2:3" s="138" customFormat="1">
      <c r="B73" s="140"/>
      <c r="C73" s="140"/>
    </row>
    <row r="74" spans="2:3" s="138" customFormat="1">
      <c r="B74" s="140"/>
      <c r="C74" s="140"/>
    </row>
    <row r="75" spans="2:3" s="138" customFormat="1">
      <c r="B75" s="140"/>
      <c r="C75" s="140"/>
    </row>
    <row r="76" spans="2:3" s="138" customFormat="1">
      <c r="B76" s="140"/>
      <c r="C76" s="140"/>
    </row>
    <row r="77" spans="2:3" s="138" customFormat="1">
      <c r="B77" s="140"/>
      <c r="C77" s="140"/>
    </row>
    <row r="78" spans="2:3" s="138" customFormat="1">
      <c r="B78" s="140"/>
      <c r="C78" s="140"/>
    </row>
    <row r="79" spans="2:3" s="138" customFormat="1">
      <c r="B79" s="140"/>
      <c r="C79" s="140"/>
    </row>
    <row r="80" spans="2:3" s="138" customFormat="1">
      <c r="B80" s="140"/>
      <c r="C80" s="140"/>
    </row>
    <row r="81" spans="2:7" s="138" customFormat="1">
      <c r="B81" s="140"/>
      <c r="C81" s="140"/>
    </row>
    <row r="82" spans="2:7" s="138" customFormat="1">
      <c r="B82" s="140"/>
      <c r="C82" s="140"/>
    </row>
    <row r="83" spans="2:7" s="138" customFormat="1">
      <c r="B83" s="140"/>
      <c r="C83" s="140"/>
    </row>
    <row r="84" spans="2:7" s="138" customFormat="1">
      <c r="B84" s="140"/>
      <c r="C84" s="140"/>
    </row>
    <row r="85" spans="2:7" s="138" customFormat="1">
      <c r="B85" s="140"/>
      <c r="C85" s="140"/>
    </row>
    <row r="86" spans="2:7" s="138" customFormat="1">
      <c r="B86" s="140"/>
      <c r="C86" s="140"/>
    </row>
    <row r="87" spans="2:7" s="138" customFormat="1">
      <c r="B87" s="140"/>
      <c r="C87" s="140"/>
    </row>
    <row r="88" spans="2:7" s="138" customFormat="1">
      <c r="B88" s="140"/>
      <c r="C88" s="140"/>
    </row>
    <row r="89" spans="2:7" s="138" customFormat="1">
      <c r="B89" s="140"/>
      <c r="C89" s="140"/>
    </row>
    <row r="90" spans="2:7" s="138" customFormat="1">
      <c r="B90" s="140"/>
      <c r="C90" s="140"/>
    </row>
    <row r="91" spans="2:7" s="138" customFormat="1">
      <c r="B91" s="140"/>
      <c r="C91" s="140"/>
    </row>
    <row r="92" spans="2:7" s="138" customFormat="1">
      <c r="B92" s="140"/>
      <c r="C92" s="140"/>
    </row>
    <row r="93" spans="2:7">
      <c r="D93" s="1"/>
      <c r="E93" s="1"/>
      <c r="F93" s="1"/>
      <c r="G93" s="1"/>
    </row>
    <row r="94" spans="2:7">
      <c r="D94" s="1"/>
      <c r="E94" s="1"/>
      <c r="F94" s="1"/>
      <c r="G94" s="1"/>
    </row>
    <row r="95" spans="2:7">
      <c r="D95" s="1"/>
      <c r="E95" s="1"/>
      <c r="F95" s="1"/>
      <c r="G95" s="1"/>
    </row>
    <row r="96" spans="2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H44:XFD48 A1:B1048576 K1:XFD43 K49:XFD1048576 K44:AF48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46.28515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172</v>
      </c>
      <c r="C1" s="76" t="s" vm="1">
        <v>239</v>
      </c>
    </row>
    <row r="2" spans="2:65">
      <c r="B2" s="56" t="s">
        <v>171</v>
      </c>
      <c r="C2" s="76" t="s">
        <v>240</v>
      </c>
    </row>
    <row r="3" spans="2:65">
      <c r="B3" s="56" t="s">
        <v>173</v>
      </c>
      <c r="C3" s="76" t="s">
        <v>241</v>
      </c>
    </row>
    <row r="4" spans="2:65">
      <c r="B4" s="56" t="s">
        <v>174</v>
      </c>
      <c r="C4" s="76">
        <v>9455</v>
      </c>
    </row>
    <row r="6" spans="2:65" ht="26.25" customHeight="1">
      <c r="B6" s="185" t="s">
        <v>202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7"/>
    </row>
    <row r="7" spans="2:65" ht="26.25" customHeight="1">
      <c r="B7" s="185" t="s">
        <v>85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7"/>
      <c r="BM7" s="3"/>
    </row>
    <row r="8" spans="2:65" s="3" customFormat="1" ht="78.75">
      <c r="B8" s="22" t="s">
        <v>109</v>
      </c>
      <c r="C8" s="30" t="s">
        <v>39</v>
      </c>
      <c r="D8" s="30" t="s">
        <v>113</v>
      </c>
      <c r="E8" s="30" t="s">
        <v>111</v>
      </c>
      <c r="F8" s="30" t="s">
        <v>55</v>
      </c>
      <c r="G8" s="30" t="s">
        <v>15</v>
      </c>
      <c r="H8" s="30" t="s">
        <v>56</v>
      </c>
      <c r="I8" s="30" t="s">
        <v>95</v>
      </c>
      <c r="J8" s="30" t="s">
        <v>225</v>
      </c>
      <c r="K8" s="30" t="s">
        <v>224</v>
      </c>
      <c r="L8" s="30" t="s">
        <v>54</v>
      </c>
      <c r="M8" s="30" t="s">
        <v>51</v>
      </c>
      <c r="N8" s="30" t="s">
        <v>175</v>
      </c>
      <c r="O8" s="20" t="s">
        <v>177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234</v>
      </c>
      <c r="K9" s="32"/>
      <c r="L9" s="32" t="s">
        <v>228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21" t="s">
        <v>28</v>
      </c>
      <c r="C11" s="80"/>
      <c r="D11" s="80"/>
      <c r="E11" s="80"/>
      <c r="F11" s="80"/>
      <c r="G11" s="80"/>
      <c r="H11" s="80"/>
      <c r="I11" s="80"/>
      <c r="J11" s="89"/>
      <c r="K11" s="91"/>
      <c r="L11" s="89">
        <v>194.46253999999996</v>
      </c>
      <c r="M11" s="80"/>
      <c r="N11" s="90">
        <v>1</v>
      </c>
      <c r="O11" s="90">
        <f>+L11/'סכום נכסי הקרן'!$C$42</f>
        <v>1.2210996501855788E-2</v>
      </c>
      <c r="P11" s="5"/>
      <c r="BG11" s="98"/>
      <c r="BH11" s="3"/>
      <c r="BI11" s="98"/>
      <c r="BM11" s="98"/>
    </row>
    <row r="12" spans="2:65" s="4" customFormat="1" ht="18" customHeight="1">
      <c r="B12" s="79" t="s">
        <v>221</v>
      </c>
      <c r="C12" s="80"/>
      <c r="D12" s="80"/>
      <c r="E12" s="80"/>
      <c r="F12" s="80"/>
      <c r="G12" s="80"/>
      <c r="H12" s="80"/>
      <c r="I12" s="80"/>
      <c r="J12" s="89"/>
      <c r="K12" s="91"/>
      <c r="L12" s="89">
        <v>194.46253999999996</v>
      </c>
      <c r="M12" s="80"/>
      <c r="N12" s="90">
        <v>1</v>
      </c>
      <c r="O12" s="90">
        <f>+L12/'סכום נכסי הקרן'!$C$42</f>
        <v>1.2210996501855788E-2</v>
      </c>
      <c r="P12" s="5"/>
      <c r="BG12" s="98"/>
      <c r="BH12" s="3"/>
      <c r="BI12" s="98"/>
      <c r="BM12" s="98"/>
    </row>
    <row r="13" spans="2:65">
      <c r="B13" s="100" t="s">
        <v>537</v>
      </c>
      <c r="C13" s="80"/>
      <c r="D13" s="80"/>
      <c r="E13" s="80"/>
      <c r="F13" s="80"/>
      <c r="G13" s="80"/>
      <c r="H13" s="80"/>
      <c r="I13" s="80"/>
      <c r="J13" s="89"/>
      <c r="K13" s="91"/>
      <c r="L13" s="89">
        <v>194.46253999999996</v>
      </c>
      <c r="M13" s="80"/>
      <c r="N13" s="90">
        <v>1</v>
      </c>
      <c r="O13" s="90">
        <f>+L13/'סכום נכסי הקרן'!$C$42</f>
        <v>1.2210996501855788E-2</v>
      </c>
      <c r="BH13" s="3"/>
    </row>
    <row r="14" spans="2:65" ht="20.25">
      <c r="B14" s="85" t="s">
        <v>538</v>
      </c>
      <c r="C14" s="82" t="s">
        <v>539</v>
      </c>
      <c r="D14" s="95" t="s">
        <v>26</v>
      </c>
      <c r="E14" s="82"/>
      <c r="F14" s="95" t="s">
        <v>473</v>
      </c>
      <c r="G14" s="82" t="s">
        <v>540</v>
      </c>
      <c r="H14" s="82" t="s">
        <v>541</v>
      </c>
      <c r="I14" s="95" t="s">
        <v>156</v>
      </c>
      <c r="J14" s="92">
        <v>270.94</v>
      </c>
      <c r="K14" s="94">
        <v>11052</v>
      </c>
      <c r="L14" s="92">
        <v>105.6734</v>
      </c>
      <c r="M14" s="93">
        <v>2.9210692827515935E-5</v>
      </c>
      <c r="N14" s="93">
        <v>0.54341262846818739</v>
      </c>
      <c r="O14" s="93">
        <f>+L14/'סכום נכסי הקרן'!$C$42</f>
        <v>6.6356097052892946E-3</v>
      </c>
      <c r="BH14" s="4"/>
    </row>
    <row r="15" spans="2:65">
      <c r="B15" s="85" t="s">
        <v>542</v>
      </c>
      <c r="C15" s="82" t="s">
        <v>543</v>
      </c>
      <c r="D15" s="95" t="s">
        <v>26</v>
      </c>
      <c r="E15" s="82"/>
      <c r="F15" s="95" t="s">
        <v>473</v>
      </c>
      <c r="G15" s="82" t="s">
        <v>544</v>
      </c>
      <c r="H15" s="82" t="s">
        <v>545</v>
      </c>
      <c r="I15" s="95" t="s">
        <v>156</v>
      </c>
      <c r="J15" s="92">
        <v>2007.97</v>
      </c>
      <c r="K15" s="94">
        <v>1253</v>
      </c>
      <c r="L15" s="92">
        <v>88.789140000000003</v>
      </c>
      <c r="M15" s="93">
        <v>3.0478293017976875E-6</v>
      </c>
      <c r="N15" s="93">
        <v>0.45658737153181289</v>
      </c>
      <c r="O15" s="93">
        <f>+L15/'סכום נכסי הקרן'!$C$42</f>
        <v>5.5753867965664958E-3</v>
      </c>
    </row>
    <row r="16" spans="2:65">
      <c r="B16" s="81"/>
      <c r="C16" s="82"/>
      <c r="D16" s="82"/>
      <c r="E16" s="82"/>
      <c r="F16" s="82"/>
      <c r="G16" s="82"/>
      <c r="H16" s="82"/>
      <c r="I16" s="82"/>
      <c r="J16" s="92"/>
      <c r="K16" s="94"/>
      <c r="L16" s="82"/>
      <c r="M16" s="82"/>
      <c r="N16" s="93"/>
      <c r="O16" s="82"/>
    </row>
    <row r="17" spans="2:5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5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59" ht="20.25">
      <c r="B19" s="97" t="s">
        <v>238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BG19" s="4"/>
    </row>
    <row r="20" spans="2:59">
      <c r="B20" s="97" t="s">
        <v>106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BG20" s="3"/>
    </row>
    <row r="21" spans="2:59">
      <c r="B21" s="97" t="s">
        <v>223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59">
      <c r="B22" s="97" t="s">
        <v>233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5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5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5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5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5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5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5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5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5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5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2017-12-07T06:39:11+00:00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085EABC6-75E0-4BEC-9F4E-C4915414BA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גלית פרץ</cp:lastModifiedBy>
  <cp:lastPrinted>2016-08-01T08:41:27Z</cp:lastPrinted>
  <dcterms:created xsi:type="dcterms:W3CDTF">2005-07-19T07:39:38Z</dcterms:created>
  <dcterms:modified xsi:type="dcterms:W3CDTF">2017-12-07T05:53:08Z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