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H66" i="17" l="1"/>
  <c r="H63" i="17"/>
  <c r="I15" i="26" l="1"/>
  <c r="J13" i="2"/>
  <c r="H53" i="17"/>
  <c r="H50" i="17"/>
  <c r="H38" i="17" l="1"/>
  <c r="I13" i="26"/>
  <c r="J18" i="2"/>
  <c r="H12" i="26"/>
  <c r="H11" i="26" s="1"/>
  <c r="I12" i="26"/>
  <c r="H11" i="17" l="1"/>
  <c r="I11" i="26"/>
  <c r="J12" i="26"/>
  <c r="J88" i="17" l="1"/>
  <c r="J84" i="17"/>
  <c r="J80" i="17"/>
  <c r="J72" i="17"/>
  <c r="J52" i="17"/>
  <c r="J28" i="17"/>
  <c r="J87" i="17"/>
  <c r="J83" i="17"/>
  <c r="J79" i="17"/>
  <c r="J75" i="17"/>
  <c r="J71" i="17"/>
  <c r="J67" i="17"/>
  <c r="J63" i="17"/>
  <c r="J59" i="17"/>
  <c r="J55" i="17"/>
  <c r="J51" i="17"/>
  <c r="J47" i="17"/>
  <c r="J43" i="17"/>
  <c r="J39" i="17"/>
  <c r="J35" i="17"/>
  <c r="J31" i="17"/>
  <c r="J27" i="17"/>
  <c r="J23" i="17"/>
  <c r="J19" i="17"/>
  <c r="J15" i="17"/>
  <c r="J11" i="17"/>
  <c r="J85" i="17"/>
  <c r="J77" i="17"/>
  <c r="J73" i="17"/>
  <c r="J65" i="17"/>
  <c r="J61" i="17"/>
  <c r="J45" i="17"/>
  <c r="J41" i="17"/>
  <c r="J33" i="17"/>
  <c r="J25" i="17"/>
  <c r="J17" i="17"/>
  <c r="J68" i="17"/>
  <c r="J56" i="17"/>
  <c r="J44" i="17"/>
  <c r="J36" i="17"/>
  <c r="J24" i="17"/>
  <c r="J16" i="17"/>
  <c r="C28" i="1"/>
  <c r="J86" i="17"/>
  <c r="J82" i="17"/>
  <c r="J78" i="17"/>
  <c r="J74" i="17"/>
  <c r="J70" i="17"/>
  <c r="J66" i="17"/>
  <c r="J62" i="17"/>
  <c r="J58" i="17"/>
  <c r="J54" i="17"/>
  <c r="J50" i="17"/>
  <c r="J46" i="17"/>
  <c r="J42" i="17"/>
  <c r="J34" i="17"/>
  <c r="J30" i="17"/>
  <c r="J26" i="17"/>
  <c r="J22" i="17"/>
  <c r="J18" i="17"/>
  <c r="J14" i="17"/>
  <c r="J89" i="17"/>
  <c r="J81" i="17"/>
  <c r="J69" i="17"/>
  <c r="J57" i="17"/>
  <c r="J49" i="17"/>
  <c r="J37" i="17"/>
  <c r="J29" i="17"/>
  <c r="J21" i="17"/>
  <c r="J13" i="17"/>
  <c r="J76" i="17"/>
  <c r="J64" i="17"/>
  <c r="J60" i="17"/>
  <c r="J48" i="17"/>
  <c r="J40" i="17"/>
  <c r="J32" i="17"/>
  <c r="J20" i="17"/>
  <c r="J12" i="17"/>
  <c r="J53" i="17"/>
  <c r="J38" i="17"/>
  <c r="J23" i="26"/>
  <c r="J21" i="26"/>
  <c r="J19" i="26"/>
  <c r="J17" i="26"/>
  <c r="J15" i="26"/>
  <c r="J13" i="26"/>
  <c r="J11" i="26"/>
  <c r="J24" i="26"/>
  <c r="J22" i="26"/>
  <c r="J20" i="26"/>
  <c r="J16" i="26"/>
  <c r="J14" i="26"/>
  <c r="J18" i="26"/>
  <c r="C37" i="1" l="1"/>
  <c r="K32" i="2"/>
  <c r="K29" i="2"/>
  <c r="K28" i="2"/>
  <c r="K25" i="2"/>
  <c r="K24" i="2"/>
  <c r="K21" i="2"/>
  <c r="K20" i="2"/>
  <c r="K17" i="2"/>
  <c r="K16" i="2"/>
  <c r="K13" i="2"/>
  <c r="K12" i="2"/>
  <c r="J12" i="2"/>
  <c r="J11" i="2" s="1"/>
  <c r="K75" i="2" s="1"/>
  <c r="I11" i="2"/>
  <c r="I12" i="2"/>
  <c r="J19" i="2"/>
  <c r="I19" i="2"/>
  <c r="J61" i="2"/>
  <c r="J60" i="2" s="1"/>
  <c r="I60" i="2"/>
  <c r="I61" i="2"/>
  <c r="J63" i="2"/>
  <c r="K36" i="2" l="1"/>
  <c r="K40" i="2"/>
  <c r="K44" i="2"/>
  <c r="K48" i="2"/>
  <c r="K52" i="2"/>
  <c r="K56" i="2"/>
  <c r="K60" i="2"/>
  <c r="K64" i="2"/>
  <c r="K68" i="2"/>
  <c r="K72" i="2"/>
  <c r="C11" i="1"/>
  <c r="K37" i="2"/>
  <c r="K49" i="2"/>
  <c r="K57" i="2"/>
  <c r="K69" i="2"/>
  <c r="K73" i="2"/>
  <c r="K22" i="2"/>
  <c r="K34" i="2"/>
  <c r="K46" i="2"/>
  <c r="K54" i="2"/>
  <c r="K58" i="2"/>
  <c r="K62" i="2"/>
  <c r="K66" i="2"/>
  <c r="K70" i="2"/>
  <c r="K74" i="2"/>
  <c r="K33" i="2"/>
  <c r="K41" i="2"/>
  <c r="K45" i="2"/>
  <c r="K53" i="2"/>
  <c r="K61" i="2"/>
  <c r="K65" i="2"/>
  <c r="K14" i="2"/>
  <c r="K18" i="2"/>
  <c r="K26" i="2"/>
  <c r="K30" i="2"/>
  <c r="K38" i="2"/>
  <c r="K42" i="2"/>
  <c r="K50" i="2"/>
  <c r="K11" i="2"/>
  <c r="K15" i="2"/>
  <c r="K19" i="2"/>
  <c r="K23" i="2"/>
  <c r="K27" i="2"/>
  <c r="K31" i="2"/>
  <c r="K35" i="2"/>
  <c r="K39" i="2"/>
  <c r="K43" i="2"/>
  <c r="K47" i="2"/>
  <c r="K51" i="2"/>
  <c r="K55" i="2"/>
  <c r="K59" i="2"/>
  <c r="K63" i="2"/>
  <c r="K67" i="2"/>
  <c r="K71" i="2"/>
  <c r="C42" i="1"/>
  <c r="C43" i="1"/>
  <c r="C49" i="27"/>
  <c r="C12" i="27"/>
  <c r="C11" i="27"/>
  <c r="O39" i="23" l="1"/>
  <c r="O35" i="23"/>
  <c r="O31" i="23"/>
  <c r="O27" i="23"/>
  <c r="O23" i="23"/>
  <c r="O19" i="23"/>
  <c r="O15" i="23"/>
  <c r="O11" i="23"/>
  <c r="Q225" i="22"/>
  <c r="Q221" i="22"/>
  <c r="Q217" i="22"/>
  <c r="Q213" i="22"/>
  <c r="Q209" i="22"/>
  <c r="Q205" i="22"/>
  <c r="Q201" i="22"/>
  <c r="Q197" i="22"/>
  <c r="Q193" i="22"/>
  <c r="Q189" i="22"/>
  <c r="Q185" i="22"/>
  <c r="Q181" i="22"/>
  <c r="Q177" i="22"/>
  <c r="Q173" i="22"/>
  <c r="Q169" i="22"/>
  <c r="Q165" i="22"/>
  <c r="Q161" i="22"/>
  <c r="Q157" i="22"/>
  <c r="Q153" i="22"/>
  <c r="Q149" i="22"/>
  <c r="Q145" i="22"/>
  <c r="Q141" i="22"/>
  <c r="Q137" i="22"/>
  <c r="Q133" i="22"/>
  <c r="Q129" i="22"/>
  <c r="Q125" i="22"/>
  <c r="Q121" i="22"/>
  <c r="Q117" i="22"/>
  <c r="Q113" i="22"/>
  <c r="Q109" i="22"/>
  <c r="Q105" i="22"/>
  <c r="Q101" i="22"/>
  <c r="Q97" i="22"/>
  <c r="Q93" i="22"/>
  <c r="Q89" i="22"/>
  <c r="Q85" i="22"/>
  <c r="Q81" i="22"/>
  <c r="Q77" i="22"/>
  <c r="Q73" i="22"/>
  <c r="Q69" i="22"/>
  <c r="Q65" i="22"/>
  <c r="Q61" i="22"/>
  <c r="Q57" i="22"/>
  <c r="Q53" i="22"/>
  <c r="Q49" i="22"/>
  <c r="Q45" i="22"/>
  <c r="Q41" i="22"/>
  <c r="Q37" i="22"/>
  <c r="Q33" i="22"/>
  <c r="Q29" i="22"/>
  <c r="Q25" i="22"/>
  <c r="Q21" i="22"/>
  <c r="Q17" i="22"/>
  <c r="Q13" i="22"/>
  <c r="Q38" i="21"/>
  <c r="Q34" i="21"/>
  <c r="Q30" i="21"/>
  <c r="Q26" i="21"/>
  <c r="Q22" i="21"/>
  <c r="Q18" i="21"/>
  <c r="Q14" i="21"/>
  <c r="K79" i="20"/>
  <c r="K75" i="20"/>
  <c r="K71" i="20"/>
  <c r="K67" i="20"/>
  <c r="K63" i="20"/>
  <c r="K59" i="20"/>
  <c r="O38" i="23"/>
  <c r="O34" i="23"/>
  <c r="O30" i="23"/>
  <c r="O26" i="23"/>
  <c r="O22" i="23"/>
  <c r="O18" i="23"/>
  <c r="O14" i="23"/>
  <c r="Q228" i="22"/>
  <c r="Q224" i="22"/>
  <c r="Q220" i="22"/>
  <c r="Q216" i="22"/>
  <c r="Q212" i="22"/>
  <c r="Q208" i="22"/>
  <c r="Q204" i="22"/>
  <c r="Q200" i="22"/>
  <c r="Q196" i="22"/>
  <c r="Q192" i="22"/>
  <c r="Q188" i="22"/>
  <c r="Q184" i="22"/>
  <c r="Q180" i="22"/>
  <c r="Q176" i="22"/>
  <c r="Q172" i="22"/>
  <c r="Q168" i="22"/>
  <c r="Q164" i="22"/>
  <c r="Q160" i="22"/>
  <c r="Q156" i="22"/>
  <c r="Q152" i="22"/>
  <c r="Q148" i="22"/>
  <c r="Q144" i="22"/>
  <c r="Q140" i="22"/>
  <c r="Q136" i="22"/>
  <c r="Q132" i="22"/>
  <c r="Q128" i="22"/>
  <c r="Q124" i="22"/>
  <c r="Q120" i="22"/>
  <c r="Q116" i="22"/>
  <c r="Q112" i="22"/>
  <c r="Q108" i="22"/>
  <c r="Q104" i="22"/>
  <c r="Q100" i="22"/>
  <c r="Q96" i="22"/>
  <c r="Q92" i="22"/>
  <c r="Q88" i="22"/>
  <c r="Q84" i="22"/>
  <c r="Q80" i="22"/>
  <c r="Q76" i="22"/>
  <c r="Q72" i="22"/>
  <c r="Q68" i="22"/>
  <c r="Q64" i="22"/>
  <c r="Q60" i="22"/>
  <c r="Q56" i="22"/>
  <c r="Q52" i="22"/>
  <c r="Q48" i="22"/>
  <c r="Q44" i="22"/>
  <c r="Q40" i="22"/>
  <c r="Q36" i="22"/>
  <c r="Q32" i="22"/>
  <c r="Q28" i="22"/>
  <c r="Q24" i="22"/>
  <c r="Q20" i="22"/>
  <c r="Q16" i="22"/>
  <c r="Q12" i="22"/>
  <c r="Q37" i="21"/>
  <c r="Q33" i="21"/>
  <c r="Q29" i="21"/>
  <c r="Q25" i="21"/>
  <c r="Q21" i="21"/>
  <c r="Q17" i="21"/>
  <c r="Q13" i="21"/>
  <c r="K78" i="20"/>
  <c r="K74" i="20"/>
  <c r="K70" i="20"/>
  <c r="K66" i="20"/>
  <c r="K62" i="20"/>
  <c r="K58" i="20"/>
  <c r="K54" i="20"/>
  <c r="K50" i="20"/>
  <c r="K46" i="20"/>
  <c r="K42" i="20"/>
  <c r="K38" i="20"/>
  <c r="K34" i="20"/>
  <c r="K30" i="20"/>
  <c r="K26" i="20"/>
  <c r="K22" i="20"/>
  <c r="K18" i="20"/>
  <c r="O37" i="23"/>
  <c r="O33" i="23"/>
  <c r="O29" i="23"/>
  <c r="O25" i="23"/>
  <c r="O21" i="23"/>
  <c r="O17" i="23"/>
  <c r="O13" i="23"/>
  <c r="Q227" i="22"/>
  <c r="Q223" i="22"/>
  <c r="Q219" i="22"/>
  <c r="Q215" i="22"/>
  <c r="Q211" i="22"/>
  <c r="Q207" i="22"/>
  <c r="Q203" i="22"/>
  <c r="Q199" i="22"/>
  <c r="Q195" i="22"/>
  <c r="Q191" i="22"/>
  <c r="Q187" i="22"/>
  <c r="Q183" i="22"/>
  <c r="Q179" i="22"/>
  <c r="Q175" i="22"/>
  <c r="Q171" i="22"/>
  <c r="Q167" i="22"/>
  <c r="Q163" i="22"/>
  <c r="Q159" i="22"/>
  <c r="Q155" i="22"/>
  <c r="Q151" i="22"/>
  <c r="Q147" i="22"/>
  <c r="Q143" i="22"/>
  <c r="Q139" i="22"/>
  <c r="Q135" i="22"/>
  <c r="Q131" i="22"/>
  <c r="Q127" i="22"/>
  <c r="Q123" i="22"/>
  <c r="Q119" i="22"/>
  <c r="Q115" i="22"/>
  <c r="Q111" i="22"/>
  <c r="Q107" i="22"/>
  <c r="Q103" i="22"/>
  <c r="Q99" i="22"/>
  <c r="Q95" i="22"/>
  <c r="Q91" i="22"/>
  <c r="Q87" i="22"/>
  <c r="Q83" i="22"/>
  <c r="Q79" i="22"/>
  <c r="Q75" i="22"/>
  <c r="Q71" i="22"/>
  <c r="Q67" i="22"/>
  <c r="Q63" i="22"/>
  <c r="Q59" i="22"/>
  <c r="Q55" i="22"/>
  <c r="Q51" i="22"/>
  <c r="Q47" i="22"/>
  <c r="Q43" i="22"/>
  <c r="Q39" i="22"/>
  <c r="Q35" i="22"/>
  <c r="Q31" i="22"/>
  <c r="Q27" i="22"/>
  <c r="Q23" i="22"/>
  <c r="Q19" i="22"/>
  <c r="Q15" i="22"/>
  <c r="Q11" i="22"/>
  <c r="Q36" i="21"/>
  <c r="Q32" i="21"/>
  <c r="Q28" i="21"/>
  <c r="Q24" i="21"/>
  <c r="Q20" i="21"/>
  <c r="Q16" i="21"/>
  <c r="Q12" i="21"/>
  <c r="K77" i="20"/>
  <c r="K73" i="20"/>
  <c r="K69" i="20"/>
  <c r="K65" i="20"/>
  <c r="K61" i="20"/>
  <c r="K57" i="20"/>
  <c r="K53" i="20"/>
  <c r="K49" i="20"/>
  <c r="K45" i="20"/>
  <c r="K41" i="20"/>
  <c r="K37" i="20"/>
  <c r="K33" i="20"/>
  <c r="K29" i="20"/>
  <c r="K25" i="20"/>
  <c r="K21" i="20"/>
  <c r="K17" i="20"/>
  <c r="O36" i="23"/>
  <c r="O32" i="23"/>
  <c r="O28" i="23"/>
  <c r="O24" i="23"/>
  <c r="O20" i="23"/>
  <c r="O16" i="23"/>
  <c r="O12" i="23"/>
  <c r="Q226" i="22"/>
  <c r="Q222" i="22"/>
  <c r="Q218" i="22"/>
  <c r="Q214" i="22"/>
  <c r="Q210" i="22"/>
  <c r="Q206" i="22"/>
  <c r="Q202" i="22"/>
  <c r="Q198" i="22"/>
  <c r="Q194" i="22"/>
  <c r="Q190" i="22"/>
  <c r="Q186" i="22"/>
  <c r="Q182" i="22"/>
  <c r="Q178" i="22"/>
  <c r="Q174" i="22"/>
  <c r="Q170" i="22"/>
  <c r="Q166" i="22"/>
  <c r="Q162" i="22"/>
  <c r="Q158" i="22"/>
  <c r="Q154" i="22"/>
  <c r="Q150" i="22"/>
  <c r="Q146" i="22"/>
  <c r="Q142" i="22"/>
  <c r="Q138" i="22"/>
  <c r="Q134" i="22"/>
  <c r="Q130" i="22"/>
  <c r="Q126" i="22"/>
  <c r="Q122" i="22"/>
  <c r="Q118" i="22"/>
  <c r="Q114" i="22"/>
  <c r="Q110" i="22"/>
  <c r="Q106" i="22"/>
  <c r="Q102" i="22"/>
  <c r="Q98" i="22"/>
  <c r="Q94" i="22"/>
  <c r="Q90" i="22"/>
  <c r="Q86" i="22"/>
  <c r="Q82" i="22"/>
  <c r="Q78" i="22"/>
  <c r="Q74" i="22"/>
  <c r="Q70" i="22"/>
  <c r="Q66" i="22"/>
  <c r="Q62" i="22"/>
  <c r="Q58" i="22"/>
  <c r="Q54" i="22"/>
  <c r="Q50" i="22"/>
  <c r="Q46" i="22"/>
  <c r="Q42" i="22"/>
  <c r="Q38" i="22"/>
  <c r="Q34" i="22"/>
  <c r="Q30" i="22"/>
  <c r="Q26" i="22"/>
  <c r="Q22" i="22"/>
  <c r="Q18" i="22"/>
  <c r="Q14" i="22"/>
  <c r="Q39" i="21"/>
  <c r="Q35" i="21"/>
  <c r="Q31" i="21"/>
  <c r="Q27" i="21"/>
  <c r="Q23" i="21"/>
  <c r="Q19" i="21"/>
  <c r="Q15" i="21"/>
  <c r="Q11" i="21"/>
  <c r="K76" i="20"/>
  <c r="K72" i="20"/>
  <c r="K68" i="20"/>
  <c r="K64" i="20"/>
  <c r="K60" i="20"/>
  <c r="K56" i="20"/>
  <c r="K52" i="20"/>
  <c r="K48" i="20"/>
  <c r="K44" i="20"/>
  <c r="K40" i="20"/>
  <c r="K36" i="20"/>
  <c r="K32" i="20"/>
  <c r="K28" i="20"/>
  <c r="K24" i="20"/>
  <c r="K55" i="20"/>
  <c r="K39" i="20"/>
  <c r="K23" i="20"/>
  <c r="K15" i="20"/>
  <c r="K11" i="20"/>
  <c r="L13" i="18"/>
  <c r="M26" i="16"/>
  <c r="M22" i="16"/>
  <c r="M18" i="16"/>
  <c r="M14" i="16"/>
  <c r="S51" i="15"/>
  <c r="S47" i="15"/>
  <c r="S43" i="15"/>
  <c r="S39" i="15"/>
  <c r="S35" i="15"/>
  <c r="S31" i="15"/>
  <c r="S27" i="15"/>
  <c r="S23" i="15"/>
  <c r="S19" i="15"/>
  <c r="S15" i="15"/>
  <c r="S11" i="15"/>
  <c r="Q36" i="12"/>
  <c r="Q32" i="12"/>
  <c r="Q28" i="12"/>
  <c r="Q24" i="12"/>
  <c r="Q20" i="12"/>
  <c r="Q16" i="12"/>
  <c r="Q12" i="12"/>
  <c r="K20" i="11"/>
  <c r="K16" i="11"/>
  <c r="K12" i="11"/>
  <c r="L13" i="10"/>
  <c r="L17" i="10"/>
  <c r="L21" i="10"/>
  <c r="L25" i="10"/>
  <c r="L29" i="10"/>
  <c r="L18" i="9"/>
  <c r="L14" i="9"/>
  <c r="O63" i="8"/>
  <c r="O59" i="8"/>
  <c r="O55" i="8"/>
  <c r="O51" i="8"/>
  <c r="O47" i="8"/>
  <c r="O43" i="8"/>
  <c r="O39" i="8"/>
  <c r="O35" i="8"/>
  <c r="O31" i="8"/>
  <c r="O27" i="8"/>
  <c r="O23" i="8"/>
  <c r="O19" i="8"/>
  <c r="O15" i="8"/>
  <c r="O11" i="8"/>
  <c r="N85" i="7"/>
  <c r="N81" i="7"/>
  <c r="N77" i="7"/>
  <c r="N73" i="7"/>
  <c r="N69" i="7"/>
  <c r="N65" i="7"/>
  <c r="N61" i="7"/>
  <c r="N57" i="7"/>
  <c r="N53" i="7"/>
  <c r="N49" i="7"/>
  <c r="N45" i="7"/>
  <c r="N41" i="7"/>
  <c r="N37" i="7"/>
  <c r="N33" i="7"/>
  <c r="N29" i="7"/>
  <c r="N25" i="7"/>
  <c r="N21" i="7"/>
  <c r="N17" i="7"/>
  <c r="N13" i="7"/>
  <c r="O238" i="6"/>
  <c r="O234" i="6"/>
  <c r="O230" i="6"/>
  <c r="O226" i="6"/>
  <c r="O222" i="6"/>
  <c r="O218" i="6"/>
  <c r="K51" i="20"/>
  <c r="K35" i="20"/>
  <c r="K20" i="20"/>
  <c r="K14" i="20"/>
  <c r="L16" i="18"/>
  <c r="L12" i="18"/>
  <c r="M25" i="16"/>
  <c r="M21" i="16"/>
  <c r="M17" i="16"/>
  <c r="M13" i="16"/>
  <c r="S50" i="15"/>
  <c r="S46" i="15"/>
  <c r="S42" i="15"/>
  <c r="S38" i="15"/>
  <c r="S34" i="15"/>
  <c r="S30" i="15"/>
  <c r="S26" i="15"/>
  <c r="S22" i="15"/>
  <c r="S18" i="15"/>
  <c r="S14" i="15"/>
  <c r="Q39" i="12"/>
  <c r="Q35" i="12"/>
  <c r="Q31" i="12"/>
  <c r="Q27" i="12"/>
  <c r="Q23" i="12"/>
  <c r="Q19" i="12"/>
  <c r="Q15" i="12"/>
  <c r="Q11" i="12"/>
  <c r="K19" i="11"/>
  <c r="K15" i="11"/>
  <c r="K11" i="11"/>
  <c r="L14" i="10"/>
  <c r="L18" i="10"/>
  <c r="L22" i="10"/>
  <c r="L26" i="10"/>
  <c r="L30" i="10"/>
  <c r="L17" i="9"/>
  <c r="L13" i="9"/>
  <c r="O62" i="8"/>
  <c r="O58" i="8"/>
  <c r="O54" i="8"/>
  <c r="O50" i="8"/>
  <c r="O46" i="8"/>
  <c r="O42" i="8"/>
  <c r="O38" i="8"/>
  <c r="O34" i="8"/>
  <c r="O30" i="8"/>
  <c r="O26" i="8"/>
  <c r="O22" i="8"/>
  <c r="O18" i="8"/>
  <c r="O14" i="8"/>
  <c r="N88" i="7"/>
  <c r="N84" i="7"/>
  <c r="N80" i="7"/>
  <c r="N76" i="7"/>
  <c r="N72" i="7"/>
  <c r="N68" i="7"/>
  <c r="N64" i="7"/>
  <c r="N60" i="7"/>
  <c r="N56" i="7"/>
  <c r="N52" i="7"/>
  <c r="N48" i="7"/>
  <c r="N44" i="7"/>
  <c r="N40" i="7"/>
  <c r="N36" i="7"/>
  <c r="N32" i="7"/>
  <c r="N28" i="7"/>
  <c r="N24" i="7"/>
  <c r="N20" i="7"/>
  <c r="N16" i="7"/>
  <c r="N12" i="7"/>
  <c r="O237" i="6"/>
  <c r="O233" i="6"/>
  <c r="O229" i="6"/>
  <c r="O225" i="6"/>
  <c r="O221" i="6"/>
  <c r="O217" i="6"/>
  <c r="O213" i="6"/>
  <c r="O209" i="6"/>
  <c r="O205" i="6"/>
  <c r="O201" i="6"/>
  <c r="O197" i="6"/>
  <c r="O193" i="6"/>
  <c r="O189" i="6"/>
  <c r="O185" i="6"/>
  <c r="O181" i="6"/>
  <c r="K47" i="20"/>
  <c r="K31" i="20"/>
  <c r="K19" i="20"/>
  <c r="K13" i="20"/>
  <c r="L15" i="18"/>
  <c r="L11" i="18"/>
  <c r="M24" i="16"/>
  <c r="M20" i="16"/>
  <c r="M16" i="16"/>
  <c r="M12" i="16"/>
  <c r="S49" i="15"/>
  <c r="S45" i="15"/>
  <c r="S41" i="15"/>
  <c r="S37" i="15"/>
  <c r="S33" i="15"/>
  <c r="S29" i="15"/>
  <c r="S25" i="15"/>
  <c r="S21" i="15"/>
  <c r="S17" i="15"/>
  <c r="S13" i="15"/>
  <c r="Q38" i="12"/>
  <c r="Q34" i="12"/>
  <c r="Q30" i="12"/>
  <c r="Q26" i="12"/>
  <c r="Q22" i="12"/>
  <c r="Q18" i="12"/>
  <c r="Q14" i="12"/>
  <c r="K22" i="11"/>
  <c r="K18" i="11"/>
  <c r="K14" i="11"/>
  <c r="L11" i="10"/>
  <c r="L15" i="10"/>
  <c r="L19" i="10"/>
  <c r="L23" i="10"/>
  <c r="L27" i="10"/>
  <c r="L31" i="10"/>
  <c r="L16" i="9"/>
  <c r="L12" i="9"/>
  <c r="O61" i="8"/>
  <c r="O57" i="8"/>
  <c r="O53" i="8"/>
  <c r="O49" i="8"/>
  <c r="O45" i="8"/>
  <c r="O41" i="8"/>
  <c r="O37" i="8"/>
  <c r="O33" i="8"/>
  <c r="O29" i="8"/>
  <c r="O25" i="8"/>
  <c r="O21" i="8"/>
  <c r="O17" i="8"/>
  <c r="O13" i="8"/>
  <c r="N87" i="7"/>
  <c r="N83" i="7"/>
  <c r="N79" i="7"/>
  <c r="N75" i="7"/>
  <c r="N71" i="7"/>
  <c r="N67" i="7"/>
  <c r="N63" i="7"/>
  <c r="N59" i="7"/>
  <c r="N55" i="7"/>
  <c r="N51" i="7"/>
  <c r="N47" i="7"/>
  <c r="N43" i="7"/>
  <c r="N39" i="7"/>
  <c r="N35" i="7"/>
  <c r="N31" i="7"/>
  <c r="N27" i="7"/>
  <c r="N23" i="7"/>
  <c r="N19" i="7"/>
  <c r="N15" i="7"/>
  <c r="N11" i="7"/>
  <c r="O236" i="6"/>
  <c r="O232" i="6"/>
  <c r="O228" i="6"/>
  <c r="O224" i="6"/>
  <c r="O220" i="6"/>
  <c r="O216" i="6"/>
  <c r="O212" i="6"/>
  <c r="O208" i="6"/>
  <c r="O204" i="6"/>
  <c r="O200" i="6"/>
  <c r="O196" i="6"/>
  <c r="O192" i="6"/>
  <c r="O188" i="6"/>
  <c r="O184" i="6"/>
  <c r="K43" i="20"/>
  <c r="K27" i="20"/>
  <c r="K16" i="20"/>
  <c r="K12" i="20"/>
  <c r="L14" i="18"/>
  <c r="M23" i="16"/>
  <c r="M19" i="16"/>
  <c r="M15" i="16"/>
  <c r="M11" i="16"/>
  <c r="S48" i="15"/>
  <c r="S44" i="15"/>
  <c r="S40" i="15"/>
  <c r="S36" i="15"/>
  <c r="S32" i="15"/>
  <c r="S28" i="15"/>
  <c r="S24" i="15"/>
  <c r="S20" i="15"/>
  <c r="S16" i="15"/>
  <c r="S12" i="15"/>
  <c r="Q37" i="12"/>
  <c r="Q33" i="12"/>
  <c r="Q29" i="12"/>
  <c r="Q25" i="12"/>
  <c r="Q21" i="12"/>
  <c r="Q17" i="12"/>
  <c r="Q13" i="12"/>
  <c r="K21" i="11"/>
  <c r="K17" i="11"/>
  <c r="K13" i="11"/>
  <c r="L12" i="10"/>
  <c r="L16" i="10"/>
  <c r="L20" i="10"/>
  <c r="L24" i="10"/>
  <c r="L28" i="10"/>
  <c r="L32" i="10"/>
  <c r="L15" i="9"/>
  <c r="L11" i="9"/>
  <c r="O60" i="8"/>
  <c r="O56" i="8"/>
  <c r="O52" i="8"/>
  <c r="O48" i="8"/>
  <c r="O44" i="8"/>
  <c r="O40" i="8"/>
  <c r="O36" i="8"/>
  <c r="O32" i="8"/>
  <c r="O28" i="8"/>
  <c r="O24" i="8"/>
  <c r="O20" i="8"/>
  <c r="O16" i="8"/>
  <c r="O12" i="8"/>
  <c r="N86" i="7"/>
  <c r="N82" i="7"/>
  <c r="N78" i="7"/>
  <c r="N74" i="7"/>
  <c r="N70" i="7"/>
  <c r="N66" i="7"/>
  <c r="N62" i="7"/>
  <c r="N58" i="7"/>
  <c r="N54" i="7"/>
  <c r="N50" i="7"/>
  <c r="N46" i="7"/>
  <c r="N42" i="7"/>
  <c r="N38" i="7"/>
  <c r="N34" i="7"/>
  <c r="N30" i="7"/>
  <c r="N26" i="7"/>
  <c r="N22" i="7"/>
  <c r="N18" i="7"/>
  <c r="N14" i="7"/>
  <c r="O239" i="6"/>
  <c r="O235" i="6"/>
  <c r="O231" i="6"/>
  <c r="O227" i="6"/>
  <c r="O223" i="6"/>
  <c r="O219" i="6"/>
  <c r="O215" i="6"/>
  <c r="O211" i="6"/>
  <c r="O207" i="6"/>
  <c r="O203" i="6"/>
  <c r="O199" i="6"/>
  <c r="O195" i="6"/>
  <c r="O191" i="6"/>
  <c r="O187" i="6"/>
  <c r="O183" i="6"/>
  <c r="O214" i="6"/>
  <c r="O198" i="6"/>
  <c r="O182" i="6"/>
  <c r="O177" i="6"/>
  <c r="O173" i="6"/>
  <c r="O169" i="6"/>
  <c r="O165" i="6"/>
  <c r="O161" i="6"/>
  <c r="O157" i="6"/>
  <c r="O153" i="6"/>
  <c r="O149" i="6"/>
  <c r="O145" i="6"/>
  <c r="O141" i="6"/>
  <c r="O137" i="6"/>
  <c r="O133" i="6"/>
  <c r="O129" i="6"/>
  <c r="O125" i="6"/>
  <c r="O121" i="6"/>
  <c r="O117" i="6"/>
  <c r="O113" i="6"/>
  <c r="O109" i="6"/>
  <c r="O105" i="6"/>
  <c r="O101" i="6"/>
  <c r="O97" i="6"/>
  <c r="O93" i="6"/>
  <c r="O89" i="6"/>
  <c r="O85" i="6"/>
  <c r="O81" i="6"/>
  <c r="O77" i="6"/>
  <c r="O73" i="6"/>
  <c r="O69" i="6"/>
  <c r="O65" i="6"/>
  <c r="O61" i="6"/>
  <c r="O57" i="6"/>
  <c r="O53" i="6"/>
  <c r="O49" i="6"/>
  <c r="O45" i="6"/>
  <c r="O41" i="6"/>
  <c r="O37" i="6"/>
  <c r="O33" i="6"/>
  <c r="O29" i="6"/>
  <c r="O25" i="6"/>
  <c r="O21" i="6"/>
  <c r="O17" i="6"/>
  <c r="O13" i="6"/>
  <c r="U286" i="5"/>
  <c r="U282" i="5"/>
  <c r="U278" i="5"/>
  <c r="U274" i="5"/>
  <c r="U270" i="5"/>
  <c r="U266" i="5"/>
  <c r="U262" i="5"/>
  <c r="U258" i="5"/>
  <c r="U254" i="5"/>
  <c r="U250" i="5"/>
  <c r="U246" i="5"/>
  <c r="U242" i="5"/>
  <c r="U238" i="5"/>
  <c r="U234" i="5"/>
  <c r="U230" i="5"/>
  <c r="U226" i="5"/>
  <c r="U222" i="5"/>
  <c r="U218" i="5"/>
  <c r="U214" i="5"/>
  <c r="U210" i="5"/>
  <c r="U206" i="5"/>
  <c r="U202" i="5"/>
  <c r="U198" i="5"/>
  <c r="U194" i="5"/>
  <c r="U190" i="5"/>
  <c r="U186" i="5"/>
  <c r="U182" i="5"/>
  <c r="U178" i="5"/>
  <c r="O210" i="6"/>
  <c r="O194" i="6"/>
  <c r="O180" i="6"/>
  <c r="O176" i="6"/>
  <c r="O172" i="6"/>
  <c r="O168" i="6"/>
  <c r="O164" i="6"/>
  <c r="O160" i="6"/>
  <c r="O156" i="6"/>
  <c r="O152" i="6"/>
  <c r="O148" i="6"/>
  <c r="O144" i="6"/>
  <c r="O140" i="6"/>
  <c r="O136" i="6"/>
  <c r="O132" i="6"/>
  <c r="O128" i="6"/>
  <c r="O124" i="6"/>
  <c r="O120" i="6"/>
  <c r="O116" i="6"/>
  <c r="O112" i="6"/>
  <c r="O108" i="6"/>
  <c r="O104" i="6"/>
  <c r="O100" i="6"/>
  <c r="O96" i="6"/>
  <c r="O92" i="6"/>
  <c r="O88" i="6"/>
  <c r="O84" i="6"/>
  <c r="O80" i="6"/>
  <c r="O76" i="6"/>
  <c r="O72" i="6"/>
  <c r="O68" i="6"/>
  <c r="O64" i="6"/>
  <c r="O60" i="6"/>
  <c r="O56" i="6"/>
  <c r="O52" i="6"/>
  <c r="O48" i="6"/>
  <c r="O44" i="6"/>
  <c r="O40" i="6"/>
  <c r="O36" i="6"/>
  <c r="O32" i="6"/>
  <c r="O28" i="6"/>
  <c r="O24" i="6"/>
  <c r="O20" i="6"/>
  <c r="O16" i="6"/>
  <c r="O12" i="6"/>
  <c r="U285" i="5"/>
  <c r="U281" i="5"/>
  <c r="U277" i="5"/>
  <c r="U273" i="5"/>
  <c r="U269" i="5"/>
  <c r="U265" i="5"/>
  <c r="U261" i="5"/>
  <c r="U257" i="5"/>
  <c r="U253" i="5"/>
  <c r="U249" i="5"/>
  <c r="U245" i="5"/>
  <c r="U241" i="5"/>
  <c r="U237" i="5"/>
  <c r="U233" i="5"/>
  <c r="U229" i="5"/>
  <c r="U225" i="5"/>
  <c r="U221" i="5"/>
  <c r="U217" i="5"/>
  <c r="U213" i="5"/>
  <c r="U209" i="5"/>
  <c r="U205" i="5"/>
  <c r="U201" i="5"/>
  <c r="U197" i="5"/>
  <c r="U193" i="5"/>
  <c r="U189" i="5"/>
  <c r="U185" i="5"/>
  <c r="U181" i="5"/>
  <c r="U177" i="5"/>
  <c r="U173" i="5"/>
  <c r="U169" i="5"/>
  <c r="U165" i="5"/>
  <c r="U161" i="5"/>
  <c r="U157" i="5"/>
  <c r="U153" i="5"/>
  <c r="U149" i="5"/>
  <c r="U145" i="5"/>
  <c r="U141" i="5"/>
  <c r="U137" i="5"/>
  <c r="U133" i="5"/>
  <c r="U129" i="5"/>
  <c r="U125" i="5"/>
  <c r="O206" i="6"/>
  <c r="O190" i="6"/>
  <c r="O179" i="6"/>
  <c r="O175" i="6"/>
  <c r="O171" i="6"/>
  <c r="O167" i="6"/>
  <c r="O163" i="6"/>
  <c r="O159" i="6"/>
  <c r="O155" i="6"/>
  <c r="O151" i="6"/>
  <c r="O147" i="6"/>
  <c r="O143" i="6"/>
  <c r="O139" i="6"/>
  <c r="O135" i="6"/>
  <c r="O131" i="6"/>
  <c r="O127" i="6"/>
  <c r="O123" i="6"/>
  <c r="O119" i="6"/>
  <c r="O115" i="6"/>
  <c r="O111" i="6"/>
  <c r="O107" i="6"/>
  <c r="O103" i="6"/>
  <c r="O99" i="6"/>
  <c r="O95" i="6"/>
  <c r="O91" i="6"/>
  <c r="O87" i="6"/>
  <c r="O83" i="6"/>
  <c r="O79" i="6"/>
  <c r="O75" i="6"/>
  <c r="O71" i="6"/>
  <c r="O67" i="6"/>
  <c r="O63" i="6"/>
  <c r="O59" i="6"/>
  <c r="O55" i="6"/>
  <c r="O51" i="6"/>
  <c r="O47" i="6"/>
  <c r="O43" i="6"/>
  <c r="O39" i="6"/>
  <c r="O35" i="6"/>
  <c r="O31" i="6"/>
  <c r="O27" i="6"/>
  <c r="O23" i="6"/>
  <c r="O19" i="6"/>
  <c r="O15" i="6"/>
  <c r="O11" i="6"/>
  <c r="U284" i="5"/>
  <c r="U280" i="5"/>
  <c r="U276" i="5"/>
  <c r="U272" i="5"/>
  <c r="U268" i="5"/>
  <c r="U264" i="5"/>
  <c r="U260" i="5"/>
  <c r="U256" i="5"/>
  <c r="U252" i="5"/>
  <c r="U248" i="5"/>
  <c r="U244" i="5"/>
  <c r="U240" i="5"/>
  <c r="U236" i="5"/>
  <c r="U232" i="5"/>
  <c r="U228" i="5"/>
  <c r="U224" i="5"/>
  <c r="U220" i="5"/>
  <c r="U216" i="5"/>
  <c r="U212" i="5"/>
  <c r="U208" i="5"/>
  <c r="U204" i="5"/>
  <c r="U200" i="5"/>
  <c r="U196" i="5"/>
  <c r="U192" i="5"/>
  <c r="U188" i="5"/>
  <c r="U184" i="5"/>
  <c r="U180" i="5"/>
  <c r="U176" i="5"/>
  <c r="U172" i="5"/>
  <c r="U168" i="5"/>
  <c r="U164" i="5"/>
  <c r="U160" i="5"/>
  <c r="U156" i="5"/>
  <c r="U152" i="5"/>
  <c r="U148" i="5"/>
  <c r="U144" i="5"/>
  <c r="U140" i="5"/>
  <c r="U136" i="5"/>
  <c r="U132" i="5"/>
  <c r="U128" i="5"/>
  <c r="O202" i="6"/>
  <c r="O186" i="6"/>
  <c r="O178" i="6"/>
  <c r="O174" i="6"/>
  <c r="O170" i="6"/>
  <c r="O166" i="6"/>
  <c r="O162" i="6"/>
  <c r="O158" i="6"/>
  <c r="O154" i="6"/>
  <c r="O150" i="6"/>
  <c r="O146" i="6"/>
  <c r="O142" i="6"/>
  <c r="O138" i="6"/>
  <c r="O134" i="6"/>
  <c r="O130" i="6"/>
  <c r="O126" i="6"/>
  <c r="O122" i="6"/>
  <c r="O118" i="6"/>
  <c r="O114" i="6"/>
  <c r="O110" i="6"/>
  <c r="O106" i="6"/>
  <c r="O102" i="6"/>
  <c r="O98" i="6"/>
  <c r="O94" i="6"/>
  <c r="O90" i="6"/>
  <c r="O86" i="6"/>
  <c r="O82" i="6"/>
  <c r="O78" i="6"/>
  <c r="O74" i="6"/>
  <c r="O70" i="6"/>
  <c r="O66" i="6"/>
  <c r="O62" i="6"/>
  <c r="O58" i="6"/>
  <c r="O54" i="6"/>
  <c r="O50" i="6"/>
  <c r="O46" i="6"/>
  <c r="O42" i="6"/>
  <c r="O38" i="6"/>
  <c r="O34" i="6"/>
  <c r="O30" i="6"/>
  <c r="O26" i="6"/>
  <c r="O22" i="6"/>
  <c r="O18" i="6"/>
  <c r="O14" i="6"/>
  <c r="U287" i="5"/>
  <c r="U283" i="5"/>
  <c r="U279" i="5"/>
  <c r="U275" i="5"/>
  <c r="U271" i="5"/>
  <c r="U267" i="5"/>
  <c r="U263" i="5"/>
  <c r="U259" i="5"/>
  <c r="U255" i="5"/>
  <c r="U251" i="5"/>
  <c r="U247" i="5"/>
  <c r="U243" i="5"/>
  <c r="U239" i="5"/>
  <c r="U235" i="5"/>
  <c r="U231" i="5"/>
  <c r="U227" i="5"/>
  <c r="U223" i="5"/>
  <c r="U219" i="5"/>
  <c r="U215" i="5"/>
  <c r="U211" i="5"/>
  <c r="U207" i="5"/>
  <c r="U203" i="5"/>
  <c r="U199" i="5"/>
  <c r="U195" i="5"/>
  <c r="U191" i="5"/>
  <c r="U187" i="5"/>
  <c r="U183" i="5"/>
  <c r="U179" i="5"/>
  <c r="U175" i="5"/>
  <c r="U171" i="5"/>
  <c r="U167" i="5"/>
  <c r="U163" i="5"/>
  <c r="U159" i="5"/>
  <c r="U155" i="5"/>
  <c r="U151" i="5"/>
  <c r="U147" i="5"/>
  <c r="U143" i="5"/>
  <c r="U139" i="5"/>
  <c r="U135" i="5"/>
  <c r="U131" i="5"/>
  <c r="U127" i="5"/>
  <c r="U174" i="5"/>
  <c r="U158" i="5"/>
  <c r="U142" i="5"/>
  <c r="U126" i="5"/>
  <c r="U121" i="5"/>
  <c r="U117" i="5"/>
  <c r="U113" i="5"/>
  <c r="U109" i="5"/>
  <c r="U105" i="5"/>
  <c r="U101" i="5"/>
  <c r="U97" i="5"/>
  <c r="U93" i="5"/>
  <c r="U89" i="5"/>
  <c r="U85" i="5"/>
  <c r="U81" i="5"/>
  <c r="U77" i="5"/>
  <c r="U73" i="5"/>
  <c r="U69" i="5"/>
  <c r="U65" i="5"/>
  <c r="U61" i="5"/>
  <c r="U57" i="5"/>
  <c r="U53" i="5"/>
  <c r="U49" i="5"/>
  <c r="U45" i="5"/>
  <c r="U41" i="5"/>
  <c r="U37" i="5"/>
  <c r="U33" i="5"/>
  <c r="U29" i="5"/>
  <c r="U25" i="5"/>
  <c r="U21" i="5"/>
  <c r="U17" i="5"/>
  <c r="U13" i="5"/>
  <c r="R58" i="3"/>
  <c r="R54" i="3"/>
  <c r="R50" i="3"/>
  <c r="R46" i="3"/>
  <c r="R42" i="3"/>
  <c r="R38" i="3"/>
  <c r="R34" i="3"/>
  <c r="R30" i="3"/>
  <c r="R26" i="3"/>
  <c r="R22" i="3"/>
  <c r="R18" i="3"/>
  <c r="R14" i="3"/>
  <c r="U170" i="5"/>
  <c r="U154" i="5"/>
  <c r="U138" i="5"/>
  <c r="U124" i="5"/>
  <c r="U120" i="5"/>
  <c r="U116" i="5"/>
  <c r="U112" i="5"/>
  <c r="U108" i="5"/>
  <c r="U104" i="5"/>
  <c r="U100" i="5"/>
  <c r="U96" i="5"/>
  <c r="U92" i="5"/>
  <c r="U88" i="5"/>
  <c r="U84" i="5"/>
  <c r="U80" i="5"/>
  <c r="U76" i="5"/>
  <c r="U72" i="5"/>
  <c r="U68" i="5"/>
  <c r="U64" i="5"/>
  <c r="U60" i="5"/>
  <c r="U56" i="5"/>
  <c r="U52" i="5"/>
  <c r="U48" i="5"/>
  <c r="U44" i="5"/>
  <c r="U40" i="5"/>
  <c r="U36" i="5"/>
  <c r="U32" i="5"/>
  <c r="U28" i="5"/>
  <c r="U24" i="5"/>
  <c r="U20" i="5"/>
  <c r="U16" i="5"/>
  <c r="U12" i="5"/>
  <c r="R57" i="3"/>
  <c r="R53" i="3"/>
  <c r="R49" i="3"/>
  <c r="R45" i="3"/>
  <c r="R41" i="3"/>
  <c r="R37" i="3"/>
  <c r="R33" i="3"/>
  <c r="R29" i="3"/>
  <c r="R25" i="3"/>
  <c r="R21" i="3"/>
  <c r="R17" i="3"/>
  <c r="R13" i="3"/>
  <c r="U146" i="5"/>
  <c r="U118" i="5"/>
  <c r="U110" i="5"/>
  <c r="U102" i="5"/>
  <c r="U94" i="5"/>
  <c r="U86" i="5"/>
  <c r="U78" i="5"/>
  <c r="U70" i="5"/>
  <c r="U62" i="5"/>
  <c r="U54" i="5"/>
  <c r="U46" i="5"/>
  <c r="U38" i="5"/>
  <c r="U30" i="5"/>
  <c r="U18" i="5"/>
  <c r="U14" i="5"/>
  <c r="R55" i="3"/>
  <c r="R51" i="3"/>
  <c r="R43" i="3"/>
  <c r="R35" i="3"/>
  <c r="R27" i="3"/>
  <c r="R19" i="3"/>
  <c r="R11" i="3"/>
  <c r="U166" i="5"/>
  <c r="U150" i="5"/>
  <c r="U134" i="5"/>
  <c r="U123" i="5"/>
  <c r="U119" i="5"/>
  <c r="U115" i="5"/>
  <c r="U111" i="5"/>
  <c r="U107" i="5"/>
  <c r="U103" i="5"/>
  <c r="U99" i="5"/>
  <c r="U95" i="5"/>
  <c r="U91" i="5"/>
  <c r="U87" i="5"/>
  <c r="U83" i="5"/>
  <c r="U79" i="5"/>
  <c r="U75" i="5"/>
  <c r="U71" i="5"/>
  <c r="U67" i="5"/>
  <c r="U63" i="5"/>
  <c r="U59" i="5"/>
  <c r="U55" i="5"/>
  <c r="U51" i="5"/>
  <c r="U47" i="5"/>
  <c r="U43" i="5"/>
  <c r="U39" i="5"/>
  <c r="U35" i="5"/>
  <c r="U31" i="5"/>
  <c r="U27" i="5"/>
  <c r="U23" i="5"/>
  <c r="U19" i="5"/>
  <c r="U15" i="5"/>
  <c r="U11" i="5"/>
  <c r="R56" i="3"/>
  <c r="R52" i="3"/>
  <c r="R48" i="3"/>
  <c r="R44" i="3"/>
  <c r="R40" i="3"/>
  <c r="R36" i="3"/>
  <c r="R32" i="3"/>
  <c r="R28" i="3"/>
  <c r="R24" i="3"/>
  <c r="R20" i="3"/>
  <c r="R16" i="3"/>
  <c r="R12" i="3"/>
  <c r="U162" i="5"/>
  <c r="U130" i="5"/>
  <c r="U122" i="5"/>
  <c r="U114" i="5"/>
  <c r="U106" i="5"/>
  <c r="U98" i="5"/>
  <c r="U90" i="5"/>
  <c r="U82" i="5"/>
  <c r="U74" i="5"/>
  <c r="U66" i="5"/>
  <c r="U58" i="5"/>
  <c r="U50" i="5"/>
  <c r="U42" i="5"/>
  <c r="U34" i="5"/>
  <c r="U26" i="5"/>
  <c r="U22" i="5"/>
  <c r="R59" i="3"/>
  <c r="R47" i="3"/>
  <c r="R39" i="3"/>
  <c r="R31" i="3"/>
  <c r="R23" i="3"/>
  <c r="R15" i="3"/>
  <c r="K11" i="17"/>
  <c r="K87" i="17"/>
  <c r="K85" i="17"/>
  <c r="K81" i="17"/>
  <c r="K79" i="17"/>
  <c r="K75" i="17"/>
  <c r="K71" i="17"/>
  <c r="K67" i="17"/>
  <c r="K63" i="17"/>
  <c r="K59" i="17"/>
  <c r="K57" i="17"/>
  <c r="K53" i="17"/>
  <c r="K47" i="17"/>
  <c r="K43" i="17"/>
  <c r="K41" i="17"/>
  <c r="K39" i="17"/>
  <c r="K35" i="17"/>
  <c r="K31" i="17"/>
  <c r="K27" i="17"/>
  <c r="K23" i="17"/>
  <c r="K19" i="17"/>
  <c r="K15" i="17"/>
  <c r="K13" i="17"/>
  <c r="K14" i="17"/>
  <c r="K89" i="17"/>
  <c r="K83" i="17"/>
  <c r="K77" i="17"/>
  <c r="K73" i="17"/>
  <c r="K69" i="17"/>
  <c r="K65" i="17"/>
  <c r="K61" i="17"/>
  <c r="K55" i="17"/>
  <c r="K51" i="17"/>
  <c r="K49" i="17"/>
  <c r="K45" i="17"/>
  <c r="K37" i="17"/>
  <c r="K33" i="17"/>
  <c r="K29" i="17"/>
  <c r="K25" i="17"/>
  <c r="K21" i="17"/>
  <c r="K17" i="17"/>
  <c r="K88" i="17"/>
  <c r="K86" i="17"/>
  <c r="K84" i="17"/>
  <c r="K82" i="17"/>
  <c r="K80" i="17"/>
  <c r="K78" i="17"/>
  <c r="K76" i="17"/>
  <c r="K74" i="17"/>
  <c r="K72" i="17"/>
  <c r="K70" i="17"/>
  <c r="K68" i="17"/>
  <c r="K66" i="17"/>
  <c r="K64" i="17"/>
  <c r="K62" i="17"/>
  <c r="K60" i="17"/>
  <c r="K58" i="17"/>
  <c r="K56" i="17"/>
  <c r="K54" i="17"/>
  <c r="K52" i="17"/>
  <c r="K50" i="17"/>
  <c r="K48" i="17"/>
  <c r="K46" i="17"/>
  <c r="K44" i="17"/>
  <c r="K42" i="17"/>
  <c r="K40" i="17"/>
  <c r="K38" i="17"/>
  <c r="K36" i="17"/>
  <c r="K34" i="17"/>
  <c r="K32" i="17"/>
  <c r="K30" i="17"/>
  <c r="K28" i="17"/>
  <c r="K26" i="17"/>
  <c r="K24" i="17"/>
  <c r="K22" i="17"/>
  <c r="K20" i="17"/>
  <c r="K18" i="17"/>
  <c r="K16" i="17"/>
  <c r="K12" i="17"/>
  <c r="K22" i="26"/>
  <c r="K20" i="26"/>
  <c r="K18" i="26"/>
  <c r="K16" i="26"/>
  <c r="K14" i="26"/>
  <c r="K24" i="26"/>
  <c r="K19" i="26"/>
  <c r="K17" i="26"/>
  <c r="K13" i="26"/>
  <c r="K23" i="26"/>
  <c r="K21" i="26"/>
  <c r="K15" i="26"/>
  <c r="K12" i="26"/>
  <c r="K11" i="26"/>
  <c r="L73" i="2"/>
  <c r="L65" i="2"/>
  <c r="L61" i="2"/>
  <c r="L57" i="2"/>
  <c r="L53" i="2"/>
  <c r="L49" i="2"/>
  <c r="L45" i="2"/>
  <c r="L41" i="2"/>
  <c r="L37" i="2"/>
  <c r="L35" i="2"/>
  <c r="L33" i="2"/>
  <c r="L29" i="2"/>
  <c r="L25" i="2"/>
  <c r="L21" i="2"/>
  <c r="L19" i="2"/>
  <c r="L15" i="2"/>
  <c r="L11" i="2"/>
  <c r="L75" i="2"/>
  <c r="L71" i="2"/>
  <c r="L69" i="2"/>
  <c r="L67" i="2"/>
  <c r="L63" i="2"/>
  <c r="L59" i="2"/>
  <c r="L55" i="2"/>
  <c r="L51" i="2"/>
  <c r="L47" i="2"/>
  <c r="L43" i="2"/>
  <c r="L39" i="2"/>
  <c r="L31" i="2"/>
  <c r="L27" i="2"/>
  <c r="L23" i="2"/>
  <c r="L17" i="2"/>
  <c r="L13" i="2"/>
  <c r="L70" i="2"/>
  <c r="L48" i="2"/>
  <c r="L42" i="2"/>
  <c r="L38" i="2"/>
  <c r="L34" i="2"/>
  <c r="L30" i="2"/>
  <c r="L26" i="2"/>
  <c r="L24" i="2"/>
  <c r="L20" i="2"/>
  <c r="L16" i="2"/>
  <c r="L12" i="2"/>
  <c r="L74" i="2"/>
  <c r="L72" i="2"/>
  <c r="L68" i="2"/>
  <c r="L66" i="2"/>
  <c r="L64" i="2"/>
  <c r="L62" i="2"/>
  <c r="L60" i="2"/>
  <c r="L58" i="2"/>
  <c r="L56" i="2"/>
  <c r="L54" i="2"/>
  <c r="L52" i="2"/>
  <c r="L50" i="2"/>
  <c r="L46" i="2"/>
  <c r="L44" i="2"/>
  <c r="L40" i="2"/>
  <c r="L36" i="2"/>
  <c r="L32" i="2"/>
  <c r="L28" i="2"/>
  <c r="L22" i="2"/>
  <c r="L18" i="2"/>
  <c r="L14" i="2"/>
  <c r="D21" i="1"/>
  <c r="D17" i="1"/>
  <c r="D13" i="1"/>
  <c r="D34" i="1"/>
  <c r="D30" i="1"/>
  <c r="D26" i="1"/>
  <c r="D41" i="1"/>
  <c r="D16" i="1"/>
  <c r="D37" i="1"/>
  <c r="D33" i="1"/>
  <c r="D29" i="1"/>
  <c r="D25" i="1"/>
  <c r="D40" i="1"/>
  <c r="D36" i="1"/>
  <c r="D32" i="1"/>
  <c r="D39" i="1"/>
  <c r="D20" i="1"/>
  <c r="D11" i="1"/>
  <c r="D19" i="1"/>
  <c r="D24" i="1"/>
  <c r="D22" i="1"/>
  <c r="D18" i="1"/>
  <c r="D14" i="1"/>
  <c r="D35" i="1"/>
  <c r="D31" i="1"/>
  <c r="D27" i="1"/>
  <c r="D42" i="1"/>
  <c r="D43" i="1"/>
  <c r="D15" i="1"/>
  <c r="D28" i="1"/>
</calcChain>
</file>

<file path=xl/sharedStrings.xml><?xml version="1.0" encoding="utf-8"?>
<sst xmlns="http://schemas.openxmlformats.org/spreadsheetml/2006/main" count="10430" uniqueCount="3227">
  <si>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</si>
  <si>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</si>
  <si>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</si>
  <si>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</si>
  <si>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</si>
  <si>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</si>
  <si>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</si>
  <si>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</si>
  <si>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</si>
  <si>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</si>
  <si>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</si>
  <si>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</si>
  <si>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</si>
  <si>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</si>
  <si>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</si>
  <si>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</si>
  <si>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</si>
  <si>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</si>
  <si>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</si>
  <si>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</si>
  <si>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</si>
  <si>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</si>
  <si>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</si>
  <si>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</si>
  <si>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</si>
  <si>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</si>
  <si>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</si>
  <si>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</si>
  <si>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</si>
  <si>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</si>
  <si>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</si>
  <si>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</si>
  <si>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</si>
  <si>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</si>
  <si>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</si>
  <si>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</si>
  <si>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</si>
  <si>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</si>
  <si>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</si>
  <si>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</si>
  <si>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</si>
  <si>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</si>
  <si>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</si>
  <si>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</si>
  <si>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</si>
  <si>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</si>
  <si>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</si>
  <si>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</si>
  <si>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</si>
  <si>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</si>
  <si>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</si>
  <si>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</si>
  <si>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</si>
  <si>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</si>
  <si>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</si>
  <si>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</si>
  <si>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</si>
  <si>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</si>
  <si>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</si>
  <si>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</si>
  <si>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</si>
  <si>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</si>
  <si>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</si>
  <si>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</si>
  <si>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</si>
  <si>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</si>
  <si>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</si>
  <si>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</si>
  <si>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</si>
  <si>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</si>
  <si>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</si>
  <si>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</si>
  <si>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</si>
  <si>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</si>
  <si>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</si>
  <si>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</si>
  <si>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</si>
  <si>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</si>
  <si>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</si>
  <si>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</si>
  <si>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</si>
  <si>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</si>
  <si>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</si>
  <si>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</si>
  <si>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</si>
  <si>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</si>
  <si>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</si>
  <si>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</si>
  <si>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</si>
  <si>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</si>
  <si>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</si>
  <si>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</si>
  <si>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</si>
  <si>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</si>
  <si>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</si>
  <si>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</si>
  <si>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</si>
  <si>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</si>
  <si>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</si>
  <si>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</si>
  <si>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</si>
  <si>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</si>
  <si>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</si>
  <si>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</si>
  <si>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</si>
  <si>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</si>
  <si>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</si>
  <si>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</si>
  <si>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</si>
  <si>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</si>
  <si>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</si>
  <si>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</si>
  <si>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</si>
  <si>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</si>
  <si>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</si>
  <si>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</si>
  <si>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</si>
  <si>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</si>
  <si>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</si>
  <si>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</si>
  <si>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</si>
  <si>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</si>
  <si>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</si>
  <si>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</si>
  <si>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</si>
  <si>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</si>
  <si>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</si>
  <si>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</si>
  <si>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</si>
  <si>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</si>
  <si>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</si>
  <si>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</si>
  <si>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</si>
  <si>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</si>
  <si>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</si>
  <si>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</si>
  <si>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</si>
  <si>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</si>
  <si>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</si>
  <si>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</si>
  <si>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</si>
  <si>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</si>
  <si>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</si>
  <si>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</si>
  <si>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</si>
  <si>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</si>
  <si>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</si>
  <si>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</si>
  <si>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</si>
  <si>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</si>
  <si>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</si>
  <si>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</si>
  <si>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</si>
  <si>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</si>
  <si>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</si>
  <si>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</si>
  <si>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</si>
  <si>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</si>
  <si>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</si>
  <si>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</si>
  <si>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</si>
  <si>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</si>
  <si>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</si>
  <si>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</si>
  <si>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</si>
  <si>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</si>
  <si>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</si>
  <si>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</si>
  <si>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</si>
  <si>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</si>
  <si>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</si>
  <si>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</si>
  <si>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</si>
  <si>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</si>
  <si>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</si>
  <si>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</si>
  <si>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</si>
  <si>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</si>
  <si>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</si>
  <si>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</si>
  <si>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</si>
  <si>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</si>
  <si>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</si>
  <si>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</si>
  <si>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</si>
  <si>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</si>
  <si>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</si>
  <si>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</si>
  <si>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</si>
  <si>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</si>
  <si>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</si>
  <si>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</si>
  <si>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</si>
  <si>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</si>
  <si>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</si>
  <si>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</si>
  <si>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</si>
  <si>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</si>
  <si>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579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</si>
  <si>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</si>
  <si>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</si>
  <si>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</si>
  <si>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</si>
  <si>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</si>
  <si>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</si>
  <si>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</si>
  <si>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</si>
  <si>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מקסיקו פזו</t>
  </si>
  <si>
    <t>סה"כ בישראל</t>
  </si>
  <si>
    <t>סה"כ יתרת מזומנים ועו"ש בש"ח</t>
  </si>
  <si>
    <t>1111111111- 13- בנק איגוד</t>
  </si>
  <si>
    <t>13</t>
  </si>
  <si>
    <t>Aa3.IL</t>
  </si>
  <si>
    <t>1111111111- 11- בנק דיסקונט</t>
  </si>
  <si>
    <t>11</t>
  </si>
  <si>
    <t>AA+.IL</t>
  </si>
  <si>
    <t>S&amp;P מעלות</t>
  </si>
  <si>
    <t>1111111111- 12- בנק הפועלים</t>
  </si>
  <si>
    <t>12</t>
  </si>
  <si>
    <t>AAA.IL</t>
  </si>
  <si>
    <t>1111111111- 26- יובנק בע"מ</t>
  </si>
  <si>
    <t>26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</si>
  <si>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</si>
  <si>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</si>
  <si>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</si>
  <si>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</si>
  <si>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</si>
  <si>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</si>
  <si>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</si>
  <si>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130018- 13- בנק איגוד</t>
  </si>
  <si>
    <t>130018- 10- לאומי</t>
  </si>
  <si>
    <t>20001- 60- UBS</t>
  </si>
  <si>
    <t>20001- 13- בנק איגוד</t>
  </si>
  <si>
    <t>20001- 11- בנק דיסקונט</t>
  </si>
  <si>
    <t>20001- 12- בנק הפועלים</t>
  </si>
  <si>
    <t>200040- 60- UBS</t>
  </si>
  <si>
    <t>200040- 13- בנק איגוד</t>
  </si>
  <si>
    <t>200040- 10- לאומי</t>
  </si>
  <si>
    <t>20001- 26- יובנק בע"מ</t>
  </si>
  <si>
    <t>20001- 10- לאומי</t>
  </si>
  <si>
    <t>100006- 60- UBS</t>
  </si>
  <si>
    <t>100006- 12- בנק הפועלים</t>
  </si>
  <si>
    <t>100006- 26- יובנק בע"מ</t>
  </si>
  <si>
    <t>100006- 10- לאומי</t>
  </si>
  <si>
    <t>20003- 60- UBS</t>
  </si>
  <si>
    <t>20003- 13- בנק איגוד</t>
  </si>
  <si>
    <t>20003- 11- בנק דיסקונט</t>
  </si>
  <si>
    <t>20003- 12- בנק הפועלים</t>
  </si>
  <si>
    <t>20003- 26- יובנק בע"מ</t>
  </si>
  <si>
    <t>20003- 10- לאומי</t>
  </si>
  <si>
    <t>80031- 60- UBS</t>
  </si>
  <si>
    <t>80031- 11- בנק דיסקונט</t>
  </si>
  <si>
    <t>80031- 26- יובנק בע"מ</t>
  </si>
  <si>
    <t>80031- 10- לאומי</t>
  </si>
  <si>
    <t>200010- 60- UBS</t>
  </si>
  <si>
    <t>200005- 60- UBS</t>
  </si>
  <si>
    <t>70002- 60- UBS</t>
  </si>
  <si>
    <t>70002- 13- בנק איגוד</t>
  </si>
  <si>
    <t>70002- 11- בנק דיסקונט</t>
  </si>
  <si>
    <t>70002- 12- בנק הפועלים</t>
  </si>
  <si>
    <t>70002- 26- יובנק בע"מ</t>
  </si>
  <si>
    <t>70002- 10- לאומי</t>
  </si>
  <si>
    <t>200066- 26- יובנק בע"מ</t>
  </si>
  <si>
    <t>200037- 60- UBS</t>
  </si>
  <si>
    <t>200037- 26- יובנק בע"מ</t>
  </si>
  <si>
    <t>200037- 10- לאומי</t>
  </si>
  <si>
    <t>30005- 60- UBS</t>
  </si>
  <si>
    <t>30005- 13- בנק איגוד</t>
  </si>
  <si>
    <t>30005- 26- יובנק בע"מ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</si>
  <si>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</si>
  <si>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</si>
  <si>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</si>
  <si>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</si>
  <si>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</si>
  <si>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</si>
  <si>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</si>
  <si>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</si>
  <si>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</si>
  <si>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</si>
  <si>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</si>
  <si>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</si>
  <si>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</si>
  <si>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</si>
  <si>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19/03/02</t>
  </si>
  <si>
    <t>גליל 5904- גליל</t>
  </si>
  <si>
    <t>9590431</t>
  </si>
  <si>
    <t>06/02/06</t>
  </si>
  <si>
    <t>ממשל צמודה 0418- גליל</t>
  </si>
  <si>
    <t>1108927</t>
  </si>
  <si>
    <t>14/09/08</t>
  </si>
  <si>
    <t>ממשל צמודה 0923- גליל</t>
  </si>
  <si>
    <t>1128081</t>
  </si>
  <si>
    <t>12/06/13</t>
  </si>
  <si>
    <t>ממשל צמודה 1019- גליל</t>
  </si>
  <si>
    <t>1114750</t>
  </si>
  <si>
    <t>07/04/10</t>
  </si>
  <si>
    <t>ממשל צמודה 1025- גליל</t>
  </si>
  <si>
    <t>1135912</t>
  </si>
  <si>
    <t>10/08/15</t>
  </si>
  <si>
    <t>ממשלתי צמוד 1020- גליל</t>
  </si>
  <si>
    <t>1137181</t>
  </si>
  <si>
    <t>15/12/16</t>
  </si>
  <si>
    <t>ממשלתי צמוד 841- גליל</t>
  </si>
  <si>
    <t>1120583</t>
  </si>
  <si>
    <t>11/03/14</t>
  </si>
  <si>
    <t>ממשלתי צמודה 0536- גליל</t>
  </si>
  <si>
    <t>1097708</t>
  </si>
  <si>
    <t>31/12/12</t>
  </si>
  <si>
    <t>ממשלתי צמודה 922- גליל</t>
  </si>
  <si>
    <t>1124056</t>
  </si>
  <si>
    <t>11/07/12</t>
  </si>
  <si>
    <t>סה"כ לא צמודות</t>
  </si>
  <si>
    <t>סה"כ מלווה קצר מועד</t>
  </si>
  <si>
    <t>מ.ק.מ 1018 פדיון 031018- בנק ישראל- מק"מ</t>
  </si>
  <si>
    <t>8181018</t>
  </si>
  <si>
    <t>04/10/17</t>
  </si>
  <si>
    <t>מ.ק.מ 1118 פדיון 7.11.18- בנק ישראל- מק"מ</t>
  </si>
  <si>
    <t>8181117</t>
  </si>
  <si>
    <t>08/11/17</t>
  </si>
  <si>
    <t>מ.ק.מ 118 פדיון 3.1.2018- בנק ישראל- מק"מ</t>
  </si>
  <si>
    <t>8180119</t>
  </si>
  <si>
    <t>04/01/17</t>
  </si>
  <si>
    <t>מ.ק.מ 1218 פדיון 051218- בנק ישראל- מק"מ</t>
  </si>
  <si>
    <t>8181216</t>
  </si>
  <si>
    <t>06/12/17</t>
  </si>
  <si>
    <t>מ.ק.מ 318 פדיון 7.3.2018- בנק ישראל- מק"מ</t>
  </si>
  <si>
    <t>8180317</t>
  </si>
  <si>
    <t>08/03/17</t>
  </si>
  <si>
    <t>מ.ק.מ 518 פדיון 2.5.18- בנק ישראל- מק"מ</t>
  </si>
  <si>
    <t>8180515</t>
  </si>
  <si>
    <t>04/05/17</t>
  </si>
  <si>
    <t>מקמ 618- בנק ישראל- מק"מ</t>
  </si>
  <si>
    <t>8180614</t>
  </si>
  <si>
    <t>20/07/17</t>
  </si>
  <si>
    <t>סה"כ שחר</t>
  </si>
  <si>
    <t>ממשל שקלית 0118- שחר</t>
  </si>
  <si>
    <t>1126218</t>
  </si>
  <si>
    <t>09/05/12</t>
  </si>
  <si>
    <t>ממשל שקלית 0121- שחר</t>
  </si>
  <si>
    <t>1142223</t>
  </si>
  <si>
    <t>07/11/17</t>
  </si>
  <si>
    <t>ממשל שקלית 0122- שחר</t>
  </si>
  <si>
    <t>1123272</t>
  </si>
  <si>
    <t>24/06/11</t>
  </si>
  <si>
    <t>ממשל שקלית 0219- שחר</t>
  </si>
  <si>
    <t>1110907</t>
  </si>
  <si>
    <t>17/07/08</t>
  </si>
  <si>
    <t>ממשל שקלית 0347- שחר</t>
  </si>
  <si>
    <t>1140193</t>
  </si>
  <si>
    <t>21/03/17</t>
  </si>
  <si>
    <t>ממשל שקלית 0825- שחר</t>
  </si>
  <si>
    <t>1135557</t>
  </si>
  <si>
    <t>06/05/15</t>
  </si>
  <si>
    <t>ממשל שקלית 1018- שחר</t>
  </si>
  <si>
    <t>1136548</t>
  </si>
  <si>
    <t>15/12/15</t>
  </si>
  <si>
    <t>ממשל שקלית 120- שחר</t>
  </si>
  <si>
    <t>1115773</t>
  </si>
  <si>
    <t>ממשל שקלית 323- שחר</t>
  </si>
  <si>
    <t>1126747</t>
  </si>
  <si>
    <t>21/11/12</t>
  </si>
  <si>
    <t>ממשל שקלית 421- שחר</t>
  </si>
  <si>
    <t>1138130</t>
  </si>
  <si>
    <t>02/11/16</t>
  </si>
  <si>
    <t>ממשל שקלית 519- שחר</t>
  </si>
  <si>
    <t>1131770</t>
  </si>
  <si>
    <t>27/07/14</t>
  </si>
  <si>
    <t>ממשלתי שקלי  1026- שחר</t>
  </si>
  <si>
    <t>1099456</t>
  </si>
  <si>
    <t>ממשלתי שקלי 324- שחר</t>
  </si>
  <si>
    <t>1130848</t>
  </si>
  <si>
    <t>09/05/14</t>
  </si>
  <si>
    <t>ממשלתי שקלית 0142- שחר</t>
  </si>
  <si>
    <t>1125400</t>
  </si>
  <si>
    <t>13/05/14</t>
  </si>
  <si>
    <t>ממשלתית שקלית 1.25% 11/22- שחר</t>
  </si>
  <si>
    <t>1141225</t>
  </si>
  <si>
    <t>12/12/17</t>
  </si>
  <si>
    <t>סה"כ גילון</t>
  </si>
  <si>
    <t>ממשל משתנה 0520- גילון חדש</t>
  </si>
  <si>
    <t>1116193</t>
  </si>
  <si>
    <t>21/02/11</t>
  </si>
  <si>
    <t>ממשל משתנה 1121- גילון חדש</t>
  </si>
  <si>
    <t>1127646</t>
  </si>
  <si>
    <t>14/10/13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</si>
  <si>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</si>
  <si>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</si>
  <si>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</si>
  <si>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</si>
  <si>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</si>
  <si>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</si>
  <si>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</si>
  <si>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</si>
  <si>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</si>
  <si>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</si>
  <si>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</si>
  <si>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</si>
  <si>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</si>
  <si>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</si>
  <si>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</si>
  <si>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</si>
  <si>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</si>
  <si>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</si>
  <si>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</si>
  <si>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</si>
  <si>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</si>
  <si>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</si>
  <si>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</si>
  <si>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</si>
  <si>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</si>
  <si>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</si>
  <si>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</si>
  <si>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</si>
  <si>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</si>
  <si>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</si>
  <si>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</si>
  <si>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</si>
  <si>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</si>
  <si>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21/01/13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</si>
  <si>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</si>
  <si>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</si>
  <si>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</si>
  <si>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</si>
  <si>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</si>
  <si>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</si>
  <si>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</si>
  <si>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</si>
  <si>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</si>
  <si>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</si>
  <si>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</si>
  <si>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</si>
  <si>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</si>
  <si>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</si>
  <si>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</si>
  <si>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</si>
  <si>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</si>
  <si>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</si>
  <si>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</si>
  <si>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</si>
  <si>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</si>
  <si>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</si>
  <si>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</si>
  <si>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</si>
  <si>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</si>
  <si>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</si>
  <si>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</si>
  <si>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אגח ג- הבינלאומי הראשון הנפקות בע"מ</t>
  </si>
  <si>
    <t>1093681</t>
  </si>
  <si>
    <t>513141879</t>
  </si>
  <si>
    <t>בינלאומי הנפק ט- הבינלאומי הראשון הנפקות בע"מ</t>
  </si>
  <si>
    <t>1135177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</si>
  <si>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</si>
  <si>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</si>
  <si>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</si>
  <si>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</si>
  <si>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</si>
  <si>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</si>
  <si>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26/08/11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</si>
  <si>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</si>
  <si>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</si>
  <si>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</si>
  <si>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</si>
  <si>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</si>
  <si>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29/03/07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</si>
  <si>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</si>
  <si>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</si>
  <si>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</si>
  <si>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</si>
  <si>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</si>
  <si>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</si>
  <si>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23/06/16</t>
  </si>
  <si>
    <t>*אמות אגח א- אמות השקעות בע"מ</t>
  </si>
  <si>
    <t>1097385</t>
  </si>
  <si>
    <t>520026683</t>
  </si>
  <si>
    <t>31/05/06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</si>
  <si>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</si>
  <si>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</si>
  <si>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</si>
  <si>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</si>
  <si>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</si>
  <si>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</si>
  <si>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</si>
  <si>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</si>
  <si>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</si>
  <si>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</si>
  <si>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28/02/17</t>
  </si>
  <si>
    <t>*ארפורט סיטי אגח ד- איירפורט סיטי בע"מ</t>
  </si>
  <si>
    <t>1130426</t>
  </si>
  <si>
    <t>03/11/13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</si>
  <si>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</si>
  <si>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</si>
  <si>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</si>
  <si>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</si>
  <si>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</si>
  <si>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</si>
  <si>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</si>
  <si>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</si>
  <si>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</si>
  <si>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</si>
  <si>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</si>
  <si>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</si>
  <si>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</si>
  <si>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</si>
  <si>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</si>
  <si>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</si>
  <si>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</si>
  <si>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</si>
  <si>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</si>
  <si>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</si>
  <si>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</si>
  <si>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</si>
  <si>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</si>
  <si>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</si>
  <si>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18/01/12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</si>
  <si>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</si>
  <si>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</si>
  <si>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</si>
  <si>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</si>
  <si>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17/03/10</t>
  </si>
  <si>
    <t>דיסקונט מנפיקים הת ד- דיסקונט מנפיקים בע"מ</t>
  </si>
  <si>
    <t>7480049</t>
  </si>
  <si>
    <t>520029935</t>
  </si>
  <si>
    <t>07/09/10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</si>
  <si>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</si>
  <si>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</si>
  <si>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</si>
  <si>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</si>
  <si>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</si>
  <si>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</si>
  <si>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</si>
  <si>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</si>
  <si>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</si>
  <si>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</si>
  <si>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</si>
  <si>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</si>
  <si>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27/05/07</t>
  </si>
  <si>
    <t>הראל הנפקות אגח א- הראל ביטוח מימון והנפקות בע"מ</t>
  </si>
  <si>
    <t>1099738</t>
  </si>
  <si>
    <t>513834200</t>
  </si>
  <si>
    <t>ביטוח</t>
  </si>
  <si>
    <t>28/11/06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</si>
  <si>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</si>
  <si>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</si>
  <si>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</si>
  <si>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</si>
  <si>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</si>
  <si>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</si>
  <si>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</si>
  <si>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</si>
  <si>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</si>
  <si>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</si>
  <si>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</si>
  <si>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</si>
  <si>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כללביט אגח א- כללביט מימון בע"מ</t>
  </si>
  <si>
    <t>1097138</t>
  </si>
  <si>
    <t>513754069</t>
  </si>
  <si>
    <t>18/09/08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</si>
  <si>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</si>
  <si>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</si>
  <si>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</si>
  <si>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</si>
  <si>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16/03/10</t>
  </si>
  <si>
    <t>פניקס הון התחייבות א- הפניקס גיוסי הון (2009) בע"מ</t>
  </si>
  <si>
    <t>1115104</t>
  </si>
  <si>
    <t>514290345</t>
  </si>
  <si>
    <t>*גב ים סד ה (7590094) 27.3.2007- חברת גב-ים לקרקעות בע"מ</t>
  </si>
  <si>
    <t>7590110</t>
  </si>
  <si>
    <t>520001736</t>
  </si>
  <si>
    <t>21/05/07</t>
  </si>
  <si>
    <t>*גב ים סד' ו'- חברת גב-ים לקרקעות בע"מ</t>
  </si>
  <si>
    <t>7590128</t>
  </si>
  <si>
    <t>*מליסרון אג"ח ח- מליסרון בע"מ</t>
  </si>
  <si>
    <t>3230166</t>
  </si>
  <si>
    <t>520037789</t>
  </si>
  <si>
    <t>AA-.IL</t>
  </si>
  <si>
    <t>*מליסרון אג"ח יב- מליסרון בע"מ</t>
  </si>
  <si>
    <t>3230216</t>
  </si>
  <si>
    <t>09/05/16</t>
  </si>
  <si>
    <t>*מליסרון אג"ח יג- מליסרון בע"מ</t>
  </si>
  <si>
    <t>3230224</t>
  </si>
  <si>
    <t>*מליסרון אגח ה- מליסרון בע"מ</t>
  </si>
  <si>
    <t>3230091</t>
  </si>
  <si>
    <t>12/07/09</t>
  </si>
  <si>
    <t>*מליסרון אגח ו- מליסרון בע"מ</t>
  </si>
  <si>
    <t>3230125</t>
  </si>
  <si>
    <t>*מליסרון אגח ז- מליסרון בע"מ</t>
  </si>
  <si>
    <t>3230141</t>
  </si>
  <si>
    <t>*מליסרון אגח יא- מליסרון בע"מ</t>
  </si>
  <si>
    <t>3230208</t>
  </si>
  <si>
    <t>21/06/16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</si>
  <si>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</si>
  <si>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</si>
  <si>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</si>
  <si>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</si>
  <si>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</si>
  <si>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</si>
  <si>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</si>
  <si>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</si>
  <si>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</si>
  <si>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</si>
  <si>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</si>
  <si>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</si>
  <si>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</si>
  <si>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</si>
  <si>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</si>
  <si>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</si>
  <si>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04/06/08</t>
  </si>
  <si>
    <t>בראק אן וי אגח א- בראק קפיטל פרופרטיז אן וי</t>
  </si>
  <si>
    <t>1122860</t>
  </si>
  <si>
    <t>34250659</t>
  </si>
  <si>
    <t>19/05/13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</si>
  <si>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</si>
  <si>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</si>
  <si>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</si>
  <si>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</si>
  <si>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</si>
  <si>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520033234</t>
  </si>
  <si>
    <t>20/04/05</t>
  </si>
  <si>
    <t>גזית גלוב אגח ט- גזית-גלוב בע"מ</t>
  </si>
  <si>
    <t>1260462</t>
  </si>
  <si>
    <t>08/01/08</t>
  </si>
  <si>
    <t>גזית גלוב אגח י- גזית-גלוב בע"מ</t>
  </si>
  <si>
    <t>1260488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</si>
  <si>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</si>
  <si>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</si>
  <si>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</si>
  <si>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</si>
  <si>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</si>
  <si>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</si>
  <si>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</si>
  <si>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</si>
  <si>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</si>
  <si>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</si>
  <si>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28/07/11</t>
  </si>
  <si>
    <t>כללביט אגח ט- כללביט מימון בע"מ</t>
  </si>
  <si>
    <t>1136050</t>
  </si>
  <si>
    <t>22/07/15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</si>
  <si>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</si>
  <si>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</si>
  <si>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</si>
  <si>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</si>
  <si>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</si>
  <si>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</si>
  <si>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16/05/07</t>
  </si>
  <si>
    <t>מנורה מבטחים אגח א- מנורה מבטחים החזקות בע"מ</t>
  </si>
  <si>
    <t>5660048</t>
  </si>
  <si>
    <t>520007469</t>
  </si>
  <si>
    <t>09/10/11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</si>
  <si>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</si>
  <si>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</si>
  <si>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</si>
  <si>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</si>
  <si>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</si>
  <si>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</si>
  <si>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</si>
  <si>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</si>
  <si>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</si>
  <si>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</si>
  <si>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</si>
  <si>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</si>
  <si>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</si>
  <si>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</si>
  <si>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</si>
  <si>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A1.IL</t>
  </si>
  <si>
    <t>06/11/12</t>
  </si>
  <si>
    <t>ביג  ח- ביג מרכזי קניות (2004) בע"מ</t>
  </si>
  <si>
    <t>1138924</t>
  </si>
  <si>
    <t>513623314</t>
  </si>
  <si>
    <t>09/01/17</t>
  </si>
  <si>
    <t>ביג אגח ג- ביג מרכזי קניות (2004) בע"מ</t>
  </si>
  <si>
    <t>1106947</t>
  </si>
  <si>
    <t>A+.IL</t>
  </si>
  <si>
    <t>14/11/12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</si>
  <si>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</si>
  <si>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</si>
  <si>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</si>
  <si>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</si>
  <si>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</si>
  <si>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</si>
  <si>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</si>
  <si>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</si>
  <si>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</si>
  <si>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</si>
  <si>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</si>
  <si>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</si>
  <si>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</si>
  <si>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</si>
  <si>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</si>
  <si>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</si>
  <si>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</si>
  <si>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</si>
  <si>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25/02/16</t>
  </si>
  <si>
    <t>ישרס אגח טו- ישרס חברה להשקעות בע"מ</t>
  </si>
  <si>
    <t>6130207</t>
  </si>
  <si>
    <t>520017807</t>
  </si>
  <si>
    <t>04/09/16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</si>
  <si>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</si>
  <si>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</si>
  <si>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</si>
  <si>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</si>
  <si>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</si>
  <si>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</si>
  <si>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ד- סלקום ישראל בע"מ</t>
  </si>
  <si>
    <t>1107333</t>
  </si>
  <si>
    <t>511930125</t>
  </si>
  <si>
    <t>19/09/10</t>
  </si>
  <si>
    <t>סלקום אגח ו- סלקום ישראל בע"מ</t>
  </si>
  <si>
    <t>1125996</t>
  </si>
  <si>
    <t>18/06/15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</si>
  <si>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</si>
  <si>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</si>
  <si>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</si>
  <si>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</si>
  <si>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</si>
  <si>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</si>
  <si>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</si>
  <si>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</si>
  <si>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</si>
  <si>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</si>
  <si>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</si>
  <si>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</si>
  <si>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</si>
  <si>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29/01/14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</si>
  <si>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</si>
  <si>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</si>
  <si>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</si>
  <si>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</si>
  <si>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</si>
  <si>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16/04/09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</si>
  <si>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</si>
  <si>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</si>
  <si>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</si>
  <si>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</si>
  <si>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</si>
  <si>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</si>
  <si>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25/02/13</t>
  </si>
  <si>
    <t>*שיכון ובינוי אגח 6- שיכון ובינוי - אחזקות בע"מ</t>
  </si>
  <si>
    <t>1129733</t>
  </si>
  <si>
    <t>520036104</t>
  </si>
  <si>
    <t>A.IL</t>
  </si>
  <si>
    <t>27/01/14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</si>
  <si>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</si>
  <si>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</si>
  <si>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</si>
  <si>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</si>
  <si>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</si>
  <si>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אשטרום נכסים אגח 10- אשטרום נכסים בע"מ</t>
  </si>
  <si>
    <t>2510204</t>
  </si>
  <si>
    <t>29/09/16</t>
  </si>
  <si>
    <t>גירון     אגח- גירון פיתוח ובניה בע"מ</t>
  </si>
  <si>
    <t>1142629</t>
  </si>
  <si>
    <t>520044520</t>
  </si>
  <si>
    <t>גירון  אגח ד- גירון פיתוח ובניה בע"מ</t>
  </si>
  <si>
    <t>1130681</t>
  </si>
  <si>
    <t>10/12/13</t>
  </si>
  <si>
    <t>דיסקונט שה 1-הפך סחיר - בנק דיסקונט לישראל בע"מ</t>
  </si>
  <si>
    <t>6910095</t>
  </si>
  <si>
    <t>520007030</t>
  </si>
  <si>
    <t>28/09/08</t>
  </si>
  <si>
    <t>דלק קבוצה אגח יג- קבוצת דלק בע"מ</t>
  </si>
  <si>
    <t>1105543</t>
  </si>
  <si>
    <t>520044322</t>
  </si>
  <si>
    <t>השקעה ואחזקות</t>
  </si>
  <si>
    <t>10/06/07</t>
  </si>
  <si>
    <t>דלק קבוצה אגח כב- קבוצת דלק בע"מ</t>
  </si>
  <si>
    <t>1106046</t>
  </si>
  <si>
    <t>22/09/08</t>
  </si>
  <si>
    <t>דרבן אגח ד- דרבן השקעות בע"מ</t>
  </si>
  <si>
    <t>4110094</t>
  </si>
  <si>
    <t>520038902</t>
  </si>
  <si>
    <t>ישפרו.ק2- ישפרו חברה ישראלית להשכרת מבנים בע"מ</t>
  </si>
  <si>
    <t>7430069</t>
  </si>
  <si>
    <t>520029208</t>
  </si>
  <si>
    <t>מבני תעש  אגח כ- מבני תעשיה בע"מ</t>
  </si>
  <si>
    <t>2260495</t>
  </si>
  <si>
    <t>520024126</t>
  </si>
  <si>
    <t>04/09/17</t>
  </si>
  <si>
    <t>מבני תעשיה אגח ח- מבני תעשיה בע"מ</t>
  </si>
  <si>
    <t>2260131</t>
  </si>
  <si>
    <t>13/02/06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</si>
  <si>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</si>
  <si>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</si>
  <si>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</si>
  <si>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</si>
  <si>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</si>
  <si>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16/05/16</t>
  </si>
  <si>
    <t>מגה אור ג- מגה אור החזקות בע"מ</t>
  </si>
  <si>
    <t>1127323</t>
  </si>
  <si>
    <t>513257873</t>
  </si>
  <si>
    <t>30/10/13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</si>
  <si>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</si>
  <si>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</si>
  <si>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</si>
  <si>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</si>
  <si>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</si>
  <si>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</si>
  <si>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</si>
  <si>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</si>
  <si>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</si>
  <si>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</si>
  <si>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</si>
  <si>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</si>
  <si>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אשדר אגח א- אשדר חברה לבניה בע"מ</t>
  </si>
  <si>
    <t>1104330</t>
  </si>
  <si>
    <t>510609761</t>
  </si>
  <si>
    <t>A-.IL</t>
  </si>
  <si>
    <t>בזן אגח א- בתי זקוק לנפט בע"מ</t>
  </si>
  <si>
    <t>2590255</t>
  </si>
  <si>
    <t>520036658</t>
  </si>
  <si>
    <t>27/11/08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</si>
  <si>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</si>
  <si>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</si>
  <si>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</si>
  <si>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</si>
  <si>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</si>
  <si>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</si>
  <si>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</si>
  <si>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</si>
  <si>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13- חברת הכשרת הישוב בישראל בע"מ</t>
  </si>
  <si>
    <t>6120125</t>
  </si>
  <si>
    <t>520020116</t>
  </si>
  <si>
    <t>הכשרת ישוב אגח 17- חברת הכשרת הישוב בישראל בע"מ</t>
  </si>
  <si>
    <t>6120182</t>
  </si>
  <si>
    <t>01/01/14</t>
  </si>
  <si>
    <t>ירושלים הנ סדרה 10 נ- ירושלים מימון והנפקות (2005) בע"מ</t>
  </si>
  <si>
    <t>1127414</t>
  </si>
  <si>
    <t>23/03/16</t>
  </si>
  <si>
    <t>כלכלית ים אגח טו- כלכלית ירושלים בע"מ</t>
  </si>
  <si>
    <t>1980416</t>
  </si>
  <si>
    <t>520017070</t>
  </si>
  <si>
    <t>כלכלית ירושלים אגח יב- כלכלית ירושלים בע"מ</t>
  </si>
  <si>
    <t>1980358</t>
  </si>
  <si>
    <t>23/12/14</t>
  </si>
  <si>
    <t>דיסקונט השקעות אגח ח- חברת השקעות דיסקונט בע"מ</t>
  </si>
  <si>
    <t>6390223</t>
  </si>
  <si>
    <t>520023896</t>
  </si>
  <si>
    <t>BBB.IL</t>
  </si>
  <si>
    <t>הכשרה לביטוח אגח 2- הכשרת הישוב חברה לביטוח בע"מ</t>
  </si>
  <si>
    <t>1131218</t>
  </si>
  <si>
    <t>520042177</t>
  </si>
  <si>
    <t>Baa2.IL</t>
  </si>
  <si>
    <t>12/02/14</t>
  </si>
  <si>
    <t>אידיבי פיתוח אגח ז- אידיבי חברה לפתוח בע"מ</t>
  </si>
  <si>
    <t>7980121</t>
  </si>
  <si>
    <t>520032285</t>
  </si>
  <si>
    <t>BBB-.IL</t>
  </si>
  <si>
    <t>18/06/06</t>
  </si>
  <si>
    <t>אדרי-אל   אגח ב- אדרי-אל החזקות בע"מ</t>
  </si>
  <si>
    <t>1123371</t>
  </si>
  <si>
    <t>513910091</t>
  </si>
  <si>
    <t>CCC.IL</t>
  </si>
  <si>
    <t>קרדן אן וי אגח א- קרדן אן.וי.</t>
  </si>
  <si>
    <t>1105535</t>
  </si>
  <si>
    <t>1239114</t>
  </si>
  <si>
    <t>קרדן אן וי אגח ב- קרדן אן.וי.</t>
  </si>
  <si>
    <t>1113034</t>
  </si>
  <si>
    <t>16/12/08</t>
  </si>
  <si>
    <t>אפריקה   אגח כו- אפריקה-ישראל להשקעות בע"מ</t>
  </si>
  <si>
    <t>6110365</t>
  </si>
  <si>
    <t>520005067</t>
  </si>
  <si>
    <t>CC.IL</t>
  </si>
  <si>
    <t>16/05/10</t>
  </si>
  <si>
    <t>פלאזה סנטרס אגח ב- פלאזה סנטרס</t>
  </si>
  <si>
    <t>1109503</t>
  </si>
  <si>
    <t>33248324</t>
  </si>
  <si>
    <t>14/02/08</t>
  </si>
  <si>
    <t>אלביט הד  אגח ח- אלביט הדמיה בע"מ</t>
  </si>
  <si>
    <t>1131267</t>
  </si>
  <si>
    <t>520043035</t>
  </si>
  <si>
    <t>לא מדורג</t>
  </si>
  <si>
    <t>21/02/14</t>
  </si>
  <si>
    <t>אלביט הדמיה ט- אלביט הדמיה בע"מ</t>
  </si>
  <si>
    <t>1131275</t>
  </si>
  <si>
    <t>אלעזרא  אגח ב- אלעזרא החזקות בע"מ</t>
  </si>
  <si>
    <t>1128289</t>
  </si>
  <si>
    <t>513785634</t>
  </si>
  <si>
    <t>06/05/13</t>
  </si>
  <si>
    <t>לאומי אגח 178- בנק לאומי לישראל בע"מ</t>
  </si>
  <si>
    <t>6040323</t>
  </si>
  <si>
    <t>23/07/15</t>
  </si>
  <si>
    <t>מזרחי אגח 41- מזרחי טפחות חברה להנפקות בע"מ</t>
  </si>
  <si>
    <t>2310175</t>
  </si>
  <si>
    <t>25/04/17</t>
  </si>
  <si>
    <t>מזרחי הנפקות 40- מזרחי טפחות חברה להנפקות בע"מ</t>
  </si>
  <si>
    <t>2310167</t>
  </si>
  <si>
    <t>26/04/17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</si>
  <si>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</si>
  <si>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</si>
  <si>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</si>
  <si>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</si>
  <si>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</si>
  <si>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</si>
  <si>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</si>
  <si>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</si>
  <si>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16/05/12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</si>
  <si>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</si>
  <si>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</si>
  <si>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</si>
  <si>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</si>
  <si>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</si>
  <si>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</si>
  <si>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</si>
  <si>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פועלים הנפ כתהתח יא- הפועלים הנפקות בע"מ</t>
  </si>
  <si>
    <t>1940410</t>
  </si>
  <si>
    <t>15/09/08</t>
  </si>
  <si>
    <t>*אמות אגח ה- אמות השקעות בע"מ</t>
  </si>
  <si>
    <t>1138114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</si>
  <si>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</si>
  <si>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</si>
  <si>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</si>
  <si>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</si>
  <si>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</si>
  <si>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</si>
  <si>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</si>
  <si>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</si>
  <si>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</si>
  <si>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</si>
  <si>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</si>
  <si>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</si>
  <si>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</si>
  <si>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</si>
  <si>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דקסיה הנ אגח יא- דקסיה ישראל הנפקות בע"מ</t>
  </si>
  <si>
    <t>1134154</t>
  </si>
  <si>
    <t>וילאר אגח ה- וילאר אינטרנשיונל בע"מ</t>
  </si>
  <si>
    <t>4160107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</si>
  <si>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</si>
  <si>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</si>
  <si>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</si>
  <si>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</si>
  <si>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</si>
  <si>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</si>
  <si>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</si>
  <si>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</si>
  <si>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</si>
  <si>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</si>
  <si>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</si>
  <si>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</si>
  <si>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</si>
  <si>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</si>
  <si>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</si>
  <si>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</si>
  <si>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</si>
  <si>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</si>
  <si>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</si>
  <si>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</si>
  <si>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דה זראסאי אג ג- דה זראסאי גרופ לטד</t>
  </si>
  <si>
    <t>1137975</t>
  </si>
  <si>
    <t>1604</t>
  </si>
  <si>
    <t>26/05/16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</si>
  <si>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</si>
  <si>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</si>
  <si>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</si>
  <si>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</si>
  <si>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</si>
  <si>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</si>
  <si>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</si>
  <si>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</si>
  <si>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</si>
  <si>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</si>
  <si>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</si>
  <si>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</si>
  <si>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</si>
  <si>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</si>
  <si>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</si>
  <si>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</si>
  <si>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*אגוד הנפ התח יח- אגוד הנפקות בע"מ</t>
  </si>
  <si>
    <t>1121854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</si>
  <si>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</si>
  <si>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</si>
  <si>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</si>
  <si>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</si>
  <si>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</si>
  <si>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</si>
  <si>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הוט אגח ב- הוט-מערכות תקשורת בע"מ</t>
  </si>
  <si>
    <t>1123264</t>
  </si>
  <si>
    <t>520040072</t>
  </si>
  <si>
    <t>טמפו משקאות אגח א- טמפו משקאות בע"מ</t>
  </si>
  <si>
    <t>1118306</t>
  </si>
  <si>
    <t>513682625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</si>
  <si>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</si>
  <si>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</si>
  <si>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</si>
  <si>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</si>
  <si>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</si>
  <si>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</si>
  <si>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</si>
  <si>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</si>
  <si>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</si>
  <si>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</si>
  <si>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</si>
  <si>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נכסים ובנ אגח ז- חברה לנכסים ולבנין בע"מ</t>
  </si>
  <si>
    <t>6990196</t>
  </si>
  <si>
    <t>סלקום אגח ט- סלקום ישראל בע"מ</t>
  </si>
  <si>
    <t>1132836</t>
  </si>
  <si>
    <t>פרטנר אגח ד- חברת פרטנר תקשורת בע"מ</t>
  </si>
  <si>
    <t>1118835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</si>
  <si>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</si>
  <si>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</si>
  <si>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</si>
  <si>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</si>
  <si>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</si>
  <si>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</si>
  <si>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12/03/15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</si>
  <si>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</si>
  <si>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</si>
  <si>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</si>
  <si>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</si>
  <si>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</si>
  <si>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*אבגול  אגח ב- אבגול תעשיות 1953 בע"מ</t>
  </si>
  <si>
    <t>1126317</t>
  </si>
  <si>
    <t>510119068</t>
  </si>
  <si>
    <t>עץ, נייר ודפוס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</si>
  <si>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</si>
  <si>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</si>
  <si>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</si>
  <si>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</si>
  <si>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</si>
  <si>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</si>
  <si>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</si>
  <si>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</si>
  <si>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</si>
  <si>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</si>
  <si>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</si>
  <si>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</si>
  <si>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</si>
  <si>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</si>
  <si>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</si>
  <si>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</si>
  <si>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</si>
  <si>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30/09/16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</si>
  <si>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</si>
  <si>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</si>
  <si>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</si>
  <si>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</si>
  <si>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</si>
  <si>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</si>
  <si>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</si>
  <si>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</si>
  <si>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</si>
  <si>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</si>
  <si>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</si>
  <si>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31/05/16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</si>
  <si>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</si>
  <si>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</si>
  <si>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</si>
  <si>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</si>
  <si>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</si>
  <si>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</si>
  <si>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</si>
  <si>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הכשרת הישוב 14- חברת הכשרת הישוב בישראל בע"מ</t>
  </si>
  <si>
    <t>6120141</t>
  </si>
  <si>
    <t>כלכלית י-ם אג"ח יא- כלכלית ירושלים בע"מ</t>
  </si>
  <si>
    <t>1980341</t>
  </si>
  <si>
    <t>אלדן תחבורה  א- אלדן תחבורה בע"מ</t>
  </si>
  <si>
    <t>1134840</t>
  </si>
  <si>
    <t>510454333</t>
  </si>
  <si>
    <t>Baa1.IL</t>
  </si>
  <si>
    <t>02/03/15</t>
  </si>
  <si>
    <t>אלדן תחבורה  ב- אלדן תחבורה בע"מ</t>
  </si>
  <si>
    <t>1138254</t>
  </si>
  <si>
    <t>13/04/16</t>
  </si>
  <si>
    <t>טן דלק אגח ג- טן-חברה לדלק בע"מ</t>
  </si>
  <si>
    <t>1131457</t>
  </si>
  <si>
    <t>511540809</t>
  </si>
  <si>
    <t>BBB+.IL</t>
  </si>
  <si>
    <t>27/02/14</t>
  </si>
  <si>
    <t>דיסקונט השקעות אגח ט- חברת השקעות דיסקונט בע"מ</t>
  </si>
  <si>
    <t>6390249</t>
  </si>
  <si>
    <t>22/07/09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</si>
  <si>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</si>
  <si>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</si>
  <si>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</si>
  <si>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</si>
  <si>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</si>
  <si>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</si>
  <si>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550010003</t>
  </si>
  <si>
    <t>06/07/17</t>
  </si>
  <si>
    <t>בזן אגח ו- בתי זקוק לנפט בע"מ</t>
  </si>
  <si>
    <t>2590396</t>
  </si>
  <si>
    <t>03/06/15</t>
  </si>
  <si>
    <t>סה"כ אחר</t>
  </si>
  <si>
    <t>Devtam 5.082% 30/12/2023- דלק ואבנר תמר בונד בע"מ</t>
  </si>
  <si>
    <t>il0011321747</t>
  </si>
  <si>
    <t>בלומברג</t>
  </si>
  <si>
    <t>1620</t>
  </si>
  <si>
    <t>Energy</t>
  </si>
  <si>
    <t>BBB-</t>
  </si>
  <si>
    <t>S&amp;P</t>
  </si>
  <si>
    <t>30/09/14</t>
  </si>
  <si>
    <t>devtam 5.412% 30/12/2025 MG- דלק ואבנר תמר בונד בע"מ</t>
  </si>
  <si>
    <t>il0011321820</t>
  </si>
  <si>
    <t>Icl 4.5% 02/12/2024- כימיקלים לישראל בע"מ</t>
  </si>
  <si>
    <t>IL0028102734</t>
  </si>
  <si>
    <t>520027830</t>
  </si>
  <si>
    <t>Pharmaceuticals &amp; Biotechnology</t>
  </si>
  <si>
    <t>24/11/14</t>
  </si>
  <si>
    <t>Aquarius 6.375 09/24- Aquairus +Inv for swiss</t>
  </si>
  <si>
    <t>XS0901578681</t>
  </si>
  <si>
    <t>12621</t>
  </si>
  <si>
    <t>Capital Goods</t>
  </si>
  <si>
    <t>BBB+</t>
  </si>
  <si>
    <t>23/10/13</t>
  </si>
  <si>
    <t>Comision Federal 4.75 02/27- Comision Federal De Electric</t>
  </si>
  <si>
    <t>USP29595AB42</t>
  </si>
  <si>
    <t>NYSE</t>
  </si>
  <si>
    <t>13015</t>
  </si>
  <si>
    <t>20/10/16</t>
  </si>
  <si>
    <t>MEXCAT 4 1/4 10/26- MEXICO CITY ARPT TRUST</t>
  </si>
  <si>
    <t>USP6629MAA01</t>
  </si>
  <si>
    <t>27322</t>
  </si>
  <si>
    <t>Transportation</t>
  </si>
  <si>
    <t>31/10/16</t>
  </si>
  <si>
    <t>T 4.1 2/28- T</t>
  </si>
  <si>
    <t>US00206RER93</t>
  </si>
  <si>
    <t>27629</t>
  </si>
  <si>
    <t>07/12/17</t>
  </si>
  <si>
    <t>UBS 4.75% 05/23- UBS AG</t>
  </si>
  <si>
    <t>CH0214139930</t>
  </si>
  <si>
    <t>10440</t>
  </si>
  <si>
    <t>Diversified Financials</t>
  </si>
  <si>
    <t>16/09/13</t>
  </si>
  <si>
    <t>Ubs ag 5.125% 5/24- UBS AG</t>
  </si>
  <si>
    <t>CH0244100266</t>
  </si>
  <si>
    <t>10/06/14</t>
  </si>
  <si>
    <t>CBAAU 3.375 10/20/26- COMMONWEALTH BANK AUST</t>
  </si>
  <si>
    <t>XS1506401567</t>
  </si>
  <si>
    <t>11052</t>
  </si>
  <si>
    <t>Banks</t>
  </si>
  <si>
    <t>BBB</t>
  </si>
  <si>
    <t>19/01/17</t>
  </si>
  <si>
    <t>CS 6 1/2 08/08/23- CREDIT SUISSE</t>
  </si>
  <si>
    <t>XS0957135212</t>
  </si>
  <si>
    <t>10103</t>
  </si>
  <si>
    <t>11/02/16</t>
  </si>
  <si>
    <t>Hewlett Packard- HEWLETT-PACKARD CO</t>
  </si>
  <si>
    <t>usu42832ah59</t>
  </si>
  <si>
    <t>10191</t>
  </si>
  <si>
    <t>Software &amp; Services</t>
  </si>
  <si>
    <t>21/10/15</t>
  </si>
  <si>
    <t>Ing bank 4.125% 11/23- ING Groep</t>
  </si>
  <si>
    <t>XS0995102778</t>
  </si>
  <si>
    <t>10208</t>
  </si>
  <si>
    <t>Baa2</t>
  </si>
  <si>
    <t>14/02/14</t>
  </si>
  <si>
    <t>PRU 4.5 9/47- PRUDENTIAL</t>
  </si>
  <si>
    <t>US744320AW24</t>
  </si>
  <si>
    <t>10860</t>
  </si>
  <si>
    <t>Insurance</t>
  </si>
  <si>
    <t>20/09/17</t>
  </si>
  <si>
    <t>Sprnts 3.36 9/21- SPRINT SPECTRUM</t>
  </si>
  <si>
    <t>US85208NAA81</t>
  </si>
  <si>
    <t>27324</t>
  </si>
  <si>
    <t>Telecommunication Services</t>
  </si>
  <si>
    <t>27/10/16</t>
  </si>
  <si>
    <t>Srenvx 5.75 15/08/50- Swiss life elm bv</t>
  </si>
  <si>
    <t>XS1261170515</t>
  </si>
  <si>
    <t>12108</t>
  </si>
  <si>
    <t>19/01/16</t>
  </si>
  <si>
    <t>Trpcn 5.3 3/77- Trpcn</t>
  </si>
  <si>
    <t>US89356BAC28</t>
  </si>
  <si>
    <t>27588</t>
  </si>
  <si>
    <t>03/03/17</t>
  </si>
  <si>
    <t>16/09/77 4.75% PLC SSE- SSE PLC</t>
  </si>
  <si>
    <t>XS1572343744</t>
  </si>
  <si>
    <t>11139</t>
  </si>
  <si>
    <t>Utilities</t>
  </si>
  <si>
    <t>20/03/17</t>
  </si>
  <si>
    <t>ABNANV 4.4 3/28- ABN NV</t>
  </si>
  <si>
    <t>XS1586330604</t>
  </si>
  <si>
    <t>10002</t>
  </si>
  <si>
    <t>27/03/17</t>
  </si>
  <si>
    <t>Activision Blizzard Atvi 6.125- Activision Blizzard</t>
  </si>
  <si>
    <t>USU00568AC60</t>
  </si>
  <si>
    <t>12969</t>
  </si>
  <si>
    <t>30/03/16</t>
  </si>
  <si>
    <t>Citigroup Inc- CITIGROUP INC</t>
  </si>
  <si>
    <t>US172967JC62</t>
  </si>
  <si>
    <t>10083</t>
  </si>
  <si>
    <t>25/02/15</t>
  </si>
  <si>
    <t>ENTERPRISE PRODUCTS OPER- enterprise</t>
  </si>
  <si>
    <t>US29379VBM46</t>
  </si>
  <si>
    <t>27590</t>
  </si>
  <si>
    <t>25/08/17</t>
  </si>
  <si>
    <t>GS 5.95% .27- goldman sachs</t>
  </si>
  <si>
    <t>US38141GES93</t>
  </si>
  <si>
    <t>12657</t>
  </si>
  <si>
    <t>18/02/15</t>
  </si>
  <si>
    <t>Lear 5.25 01/25- LEAR CORP</t>
  </si>
  <si>
    <t>US521865AX34</t>
  </si>
  <si>
    <t>27159</t>
  </si>
  <si>
    <t>Automobiles &amp; Components</t>
  </si>
  <si>
    <t>Baa3</t>
  </si>
  <si>
    <t>18/08/16</t>
  </si>
  <si>
    <t>Macquarie Bank- MACQUARIE BANK LTD</t>
  </si>
  <si>
    <t>US55608YAB11</t>
  </si>
  <si>
    <t>27079</t>
  </si>
  <si>
    <t>11/06/15</t>
  </si>
  <si>
    <t>Orange 5.25% 29/12/49- Orange SA</t>
  </si>
  <si>
    <t>XS1028599287</t>
  </si>
  <si>
    <t>12727</t>
  </si>
  <si>
    <t>13/07/14</t>
  </si>
  <si>
    <t>STANDARD CHARTERED 4.3 02/27- Standard chartered plc</t>
  </si>
  <si>
    <t>XS1480699641</t>
  </si>
  <si>
    <t>12338</t>
  </si>
  <si>
    <t>22/08/16</t>
  </si>
  <si>
    <t>VW3.875 PERP 06/27- Volkswagen intl fin</t>
  </si>
  <si>
    <t>XS1629774230</t>
  </si>
  <si>
    <t>16302</t>
  </si>
  <si>
    <t>14/06/17</t>
  </si>
  <si>
    <t>Barclays 5.2 05/26- BARCLAYS BANK</t>
  </si>
  <si>
    <t>US06738EAP07</t>
  </si>
  <si>
    <t>10046</t>
  </si>
  <si>
    <t>Ba1</t>
  </si>
  <si>
    <t>12/05/16</t>
  </si>
  <si>
    <t>Credit agricole sa- CREDIT AGRICOLE SA</t>
  </si>
  <si>
    <t>USF22797RT78</t>
  </si>
  <si>
    <t>10886</t>
  </si>
  <si>
    <t>BB+</t>
  </si>
  <si>
    <t>24/01/14</t>
  </si>
  <si>
    <t>GM 5.25 03/26- GENERAL MOTORS CORP</t>
  </si>
  <si>
    <t>US37045XBG07</t>
  </si>
  <si>
    <t>10753</t>
  </si>
  <si>
    <t>01/03/16</t>
  </si>
  <si>
    <t>LB 5 5/8 10/15/23- La mondiale</t>
  </si>
  <si>
    <t>US501797AJ37</t>
  </si>
  <si>
    <t>27063</t>
  </si>
  <si>
    <t>Retailing</t>
  </si>
  <si>
    <t>15/08/16</t>
  </si>
  <si>
    <t>Nationwide 6.875% 11/49- NATIONWIDE BLDG SOCIETY</t>
  </si>
  <si>
    <t>XS1043181269</t>
  </si>
  <si>
    <t>12625</t>
  </si>
  <si>
    <t>SYMANTEC CORP 4/25- SYMANTEC CORP</t>
  </si>
  <si>
    <t>US871503AU26</t>
  </si>
  <si>
    <t>10408</t>
  </si>
  <si>
    <t>13/02/17</t>
  </si>
  <si>
    <t>SYSTEM CITRIX- Citrix Systems Inc</t>
  </si>
  <si>
    <t>US177376AE06</t>
  </si>
  <si>
    <t>12350</t>
  </si>
  <si>
    <t>16/11/17</t>
  </si>
  <si>
    <t>Veolia 4.85 01/29/49- VEOLIA ENVIRONNEMENT</t>
  </si>
  <si>
    <t>FR0011391838</t>
  </si>
  <si>
    <t>10466</t>
  </si>
  <si>
    <t>05/03/14</t>
  </si>
  <si>
    <t>Verisign 4.625 5/23- VeriSign inc</t>
  </si>
  <si>
    <t>US92343EAF97</t>
  </si>
  <si>
    <t>12225</t>
  </si>
  <si>
    <t>EDF 5.375 1/49-1/25- EDF ENERGY NETWORKS</t>
  </si>
  <si>
    <t>FR0011401751</t>
  </si>
  <si>
    <t>10872</t>
  </si>
  <si>
    <t>BB</t>
  </si>
  <si>
    <t>27/01/17</t>
  </si>
  <si>
    <t>ELECTRICITE DE FRANCE- ELEC DE FRANCE</t>
  </si>
  <si>
    <t>FR0011401728</t>
  </si>
  <si>
    <t>10781</t>
  </si>
  <si>
    <t>BB.IL</t>
  </si>
  <si>
    <t>03/11/17</t>
  </si>
  <si>
    <t>ENBCN 5.5% 15/07/2017- ENBRIDGE</t>
  </si>
  <si>
    <t>27509</t>
  </si>
  <si>
    <t>18/07/17</t>
  </si>
  <si>
    <t>ENBCN 6 01/27-01/77- ENBRIDGE</t>
  </si>
  <si>
    <t>us29250nan57</t>
  </si>
  <si>
    <t>LENNAR 4.125 1/22- LENNAR CORP</t>
  </si>
  <si>
    <t>US526057BY96</t>
  </si>
  <si>
    <t>10258</t>
  </si>
  <si>
    <t>25/01/17</t>
  </si>
  <si>
    <t>Repsol 4.5 25/3/75- Repsol ypf</t>
  </si>
  <si>
    <t>XS1207058733</t>
  </si>
  <si>
    <t>12286</t>
  </si>
  <si>
    <t>Ba2</t>
  </si>
  <si>
    <t>ALLISON TRANSMISSION- allison</t>
  </si>
  <si>
    <t>US019736AD97</t>
  </si>
  <si>
    <t>27589</t>
  </si>
  <si>
    <t>Ba3</t>
  </si>
  <si>
    <t>23/02/17</t>
  </si>
  <si>
    <t>CONTINENTAL RES 5 09/22-03/17- CONTINENTAL ink</t>
  </si>
  <si>
    <t>US212015AH47</t>
  </si>
  <si>
    <t>27458</t>
  </si>
  <si>
    <t>IRM 4.875 9/27- irm</t>
  </si>
  <si>
    <t>US46284VAC54</t>
  </si>
  <si>
    <t>27591</t>
  </si>
  <si>
    <t>Real Estate</t>
  </si>
  <si>
    <t>BB-.IL</t>
  </si>
  <si>
    <t>IRM 5.25 03/28- irm</t>
  </si>
  <si>
    <t>US46284VAE11</t>
  </si>
  <si>
    <t>28/12/17</t>
  </si>
  <si>
    <t>Rig 7.75 10/24- TRANSOCEAN</t>
  </si>
  <si>
    <t>US893828AA14</t>
  </si>
  <si>
    <t>BB-</t>
  </si>
  <si>
    <t>25/10/16</t>
  </si>
  <si>
    <t>Siri 4.625 5/23- SIRIUS XM RADIO INC</t>
  </si>
  <si>
    <t>US82967NAL29</t>
  </si>
  <si>
    <t>27230</t>
  </si>
  <si>
    <t>05/12/16</t>
  </si>
  <si>
    <t>SIRI 6% 15/07/2024- SIRIUS XM RADIO INC</t>
  </si>
  <si>
    <t>US82967NAS71</t>
  </si>
  <si>
    <t>NASDAQ</t>
  </si>
  <si>
    <t>20/01/17</t>
  </si>
  <si>
    <t>VALE 3.75 01/23- VALE OVERSEAS LIMITED</t>
  </si>
  <si>
    <t>XS0802953165</t>
  </si>
  <si>
    <t>10905</t>
  </si>
  <si>
    <t>Materials</t>
  </si>
  <si>
    <t>Rbs 5.5% 29.11.49- ROYAL BK OF SCOTLAND PLC</t>
  </si>
  <si>
    <t>XS0205935470</t>
  </si>
  <si>
    <t>10802</t>
  </si>
  <si>
    <t>B1</t>
  </si>
  <si>
    <t>13/06/14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</si>
  <si>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</si>
  <si>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</si>
  <si>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</si>
  <si>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</si>
  <si>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</si>
  <si>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</si>
  <si>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</si>
  <si>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</si>
  <si>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</si>
  <si>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</si>
  <si>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</si>
  <si>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</si>
  <si>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</si>
  <si>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</si>
  <si>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</si>
  <si>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</si>
  <si>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</si>
  <si>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</si>
  <si>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</si>
  <si>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</si>
  <si>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</si>
  <si>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</si>
  <si>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</si>
  <si>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</si>
  <si>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</si>
  <si>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</si>
  <si>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</si>
  <si>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</si>
  <si>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</si>
  <si>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</si>
  <si>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</si>
  <si>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</si>
  <si>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</si>
  <si>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</si>
  <si>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</si>
  <si>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</si>
  <si>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</si>
  <si>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</si>
  <si>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</si>
  <si>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</si>
  <si>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</si>
  <si>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</si>
  <si>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</si>
  <si>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</si>
  <si>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</si>
  <si>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</si>
  <si>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</si>
  <si>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</si>
  <si>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</si>
  <si>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</si>
  <si>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</si>
  <si>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</si>
  <si>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</si>
  <si>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</si>
  <si>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</si>
  <si>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</si>
  <si>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</si>
  <si>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</si>
  <si>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</si>
  <si>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</si>
  <si>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</si>
  <si>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</si>
  <si>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</si>
  <si>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</si>
  <si>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</si>
  <si>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</si>
  <si>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</si>
  <si>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</si>
  <si>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</si>
  <si>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</si>
  <si>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</si>
  <si>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</si>
  <si>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</si>
  <si>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</si>
  <si>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</si>
  <si>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</si>
  <si>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</si>
  <si>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</si>
  <si>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</si>
  <si>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</si>
  <si>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</si>
  <si>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</si>
  <si>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</si>
  <si>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</si>
  <si>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</si>
  <si>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</si>
  <si>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</si>
  <si>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</si>
  <si>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</si>
  <si>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</si>
  <si>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</si>
  <si>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</si>
  <si>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</si>
  <si>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</si>
  <si>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</si>
  <si>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</si>
  <si>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</si>
  <si>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</si>
  <si>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</si>
  <si>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</si>
  <si>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</si>
  <si>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</si>
  <si>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</si>
  <si>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</si>
  <si>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</si>
  <si>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</si>
  <si>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</si>
  <si>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</si>
  <si>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</si>
  <si>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</si>
  <si>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</si>
  <si>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</si>
  <si>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</si>
  <si>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</si>
  <si>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דור אלון- דור אלון אנרגיה בישראל (1988) בע"מ</t>
  </si>
  <si>
    <t>1093202</t>
  </si>
  <si>
    <t>520043878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</si>
  <si>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</si>
  <si>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</si>
  <si>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</si>
  <si>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</si>
  <si>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</si>
  <si>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</si>
  <si>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</si>
  <si>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</si>
  <si>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</si>
  <si>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</si>
  <si>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</si>
  <si>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</si>
  <si>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</si>
  <si>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</si>
  <si>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</si>
  <si>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</si>
  <si>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</si>
  <si>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</si>
  <si>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</si>
  <si>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</si>
  <si>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</si>
  <si>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520039967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</si>
  <si>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</si>
  <si>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</si>
  <si>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</si>
  <si>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</si>
  <si>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</si>
  <si>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</si>
  <si>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</si>
  <si>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</si>
  <si>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</si>
  <si>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</si>
  <si>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</si>
  <si>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</si>
  <si>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</si>
  <si>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</si>
  <si>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</si>
  <si>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</si>
  <si>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</si>
  <si>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</si>
  <si>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</si>
  <si>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</si>
  <si>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</si>
  <si>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</si>
  <si>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</si>
  <si>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</si>
  <si>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</si>
  <si>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</si>
  <si>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</si>
  <si>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</si>
  <si>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</si>
  <si>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</si>
  <si>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</si>
  <si>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</si>
  <si>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</si>
  <si>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</si>
  <si>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</si>
  <si>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</si>
  <si>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</si>
  <si>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</si>
  <si>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</si>
  <si>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</si>
  <si>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</si>
  <si>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</si>
  <si>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</si>
  <si>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</si>
  <si>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</si>
  <si>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</si>
  <si>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</si>
  <si>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</si>
  <si>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</si>
  <si>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</si>
  <si>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</si>
  <si>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</si>
  <si>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</si>
  <si>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</si>
  <si>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</si>
  <si>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</si>
  <si>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</si>
  <si>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</si>
  <si>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</si>
  <si>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</si>
  <si>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</si>
  <si>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</si>
  <si>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</si>
  <si>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</si>
  <si>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</si>
  <si>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</si>
  <si>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</si>
  <si>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</si>
  <si>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</si>
  <si>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</si>
  <si>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</si>
  <si>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</si>
  <si>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</si>
  <si>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</si>
  <si>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</si>
  <si>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</si>
  <si>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</si>
  <si>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</si>
  <si>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</si>
  <si>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</si>
  <si>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</si>
  <si>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רדהיל- רדהיל ביופארמה בע"מ</t>
  </si>
  <si>
    <t>1122381</t>
  </si>
  <si>
    <t>514304005</t>
  </si>
  <si>
    <t>*אורביט- אורביט-אלחוט טכנולוגיות בע"מ</t>
  </si>
  <si>
    <t>265017</t>
  </si>
  <si>
    <t>520036153</t>
  </si>
  <si>
    <t>אירונאוטיקס- אירונאוטיקס</t>
  </si>
  <si>
    <t>1141142</t>
  </si>
  <si>
    <t>512551425</t>
  </si>
  <si>
    <t>אראסאל- אר.אס.אל.אלקטרוניקה בע"מ</t>
  </si>
  <si>
    <t>299016</t>
  </si>
  <si>
    <t>520037458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</si>
  <si>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</si>
  <si>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</si>
  <si>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</si>
  <si>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</si>
  <si>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</si>
  <si>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</si>
  <si>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</si>
  <si>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</si>
  <si>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</si>
  <si>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</si>
  <si>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</si>
  <si>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</si>
  <si>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או פי סי אנרגיה- או.פי.סי. אנרגיה בע"מ</t>
  </si>
  <si>
    <t>1141571</t>
  </si>
  <si>
    <t>ברנמילר- ברנמילר אנרג'י בע"מ</t>
  </si>
  <si>
    <t>1141530</t>
  </si>
  <si>
    <t>514720374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</si>
  <si>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</si>
  <si>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</si>
  <si>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</si>
  <si>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</si>
  <si>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</si>
  <si>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</si>
  <si>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</si>
  <si>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</si>
  <si>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</si>
  <si>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</si>
  <si>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</si>
  <si>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</si>
  <si>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</si>
  <si>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</si>
  <si>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</si>
  <si>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</si>
  <si>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</si>
  <si>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</si>
  <si>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</si>
  <si>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</si>
  <si>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</si>
  <si>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</si>
  <si>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</si>
  <si>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</si>
  <si>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</si>
  <si>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</si>
  <si>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</si>
  <si>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</si>
  <si>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</si>
  <si>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</si>
  <si>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</si>
  <si>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</si>
  <si>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</si>
  <si>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</si>
  <si>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</si>
  <si>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</si>
  <si>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</si>
  <si>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</si>
  <si>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</si>
  <si>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</si>
  <si>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</si>
  <si>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</si>
  <si>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</si>
  <si>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</si>
  <si>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</si>
  <si>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</si>
  <si>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</si>
  <si>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</si>
  <si>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</si>
  <si>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</si>
  <si>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</si>
  <si>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</si>
  <si>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</si>
  <si>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</si>
  <si>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</si>
  <si>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</si>
  <si>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</si>
  <si>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</si>
  <si>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</si>
  <si>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</si>
  <si>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</si>
  <si>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</si>
  <si>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</si>
  <si>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</si>
  <si>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</si>
  <si>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</si>
  <si>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</si>
  <si>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</si>
  <si>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</si>
  <si>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</si>
  <si>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</si>
  <si>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</si>
  <si>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</si>
  <si>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</si>
  <si>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</si>
  <si>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</si>
  <si>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</si>
  <si>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</si>
  <si>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</si>
  <si>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</si>
  <si>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</si>
  <si>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</si>
  <si>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</si>
  <si>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</si>
  <si>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</si>
  <si>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</si>
  <si>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</si>
  <si>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</si>
  <si>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</si>
  <si>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</si>
  <si>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</si>
  <si>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*mazor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</si>
  <si>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</si>
  <si>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</si>
  <si>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</si>
  <si>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</si>
  <si>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</si>
  <si>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Mediwound ltd- MEDIWOUND LTD</t>
  </si>
  <si>
    <t>IL0011316309</t>
  </si>
  <si>
    <t>10278</t>
  </si>
  <si>
    <t>REDHILL BIOPHARMA- REDHILL BIOPHARMA LTD</t>
  </si>
  <si>
    <t>US7574681034</t>
  </si>
  <si>
    <t>12904</t>
  </si>
  <si>
    <t>אינטק פארמה MG- אינטק פארמה בע"מ</t>
  </si>
  <si>
    <t>IL0011177958</t>
  </si>
  <si>
    <t>513022780</t>
  </si>
  <si>
    <t>Teva Pharm- טבע תעשיות פרמצבטיות בע"מ</t>
  </si>
  <si>
    <t>US8816242098</t>
  </si>
  <si>
    <t>Kamada ltd- קמהדע בע"מ</t>
  </si>
  <si>
    <t>IL0010941198</t>
  </si>
  <si>
    <t>Plaza Centers NV- פלאזה סנטרס</t>
  </si>
  <si>
    <t>NL0000686772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</si>
  <si>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</si>
  <si>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</si>
  <si>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</si>
  <si>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</si>
  <si>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</si>
  <si>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</si>
  <si>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</si>
  <si>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</si>
  <si>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</si>
  <si>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</si>
  <si>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</si>
  <si>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Verint Systems Inc- VERINT SYSTEMS</t>
  </si>
  <si>
    <t>US92343X1000</t>
  </si>
  <si>
    <t>10467</t>
  </si>
  <si>
    <t>WIX.COM LTD- WIX ltd</t>
  </si>
  <si>
    <t>IL0011301780</t>
  </si>
  <si>
    <t>12913</t>
  </si>
  <si>
    <t>Perion networks ltd- פריון נטוורק בע"מ לשעבר אינקרדימייל</t>
  </si>
  <si>
    <t>IL0010958192</t>
  </si>
  <si>
    <t>512849498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</si>
  <si>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</si>
  <si>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</si>
  <si>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</si>
  <si>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</si>
  <si>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</si>
  <si>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</si>
  <si>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</si>
  <si>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</si>
  <si>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</si>
  <si>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</si>
  <si>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Control- איתוראן איתור ושליטה בע"מ</t>
  </si>
  <si>
    <t>IL0010818685</t>
  </si>
  <si>
    <t>1065</t>
  </si>
  <si>
    <t>*Allot Communications ltd- אלוט תקשרות בע"מ</t>
  </si>
  <si>
    <t>IL0010996549</t>
  </si>
  <si>
    <t>*Nice Sys Adr- נייס מערכות בע"מ</t>
  </si>
  <si>
    <t>US6536561086</t>
  </si>
  <si>
    <t>SEDG US- SOLAREDGE TECHNOLOGIES INC</t>
  </si>
  <si>
    <t>US83417M1045</t>
  </si>
  <si>
    <t>27183</t>
  </si>
  <si>
    <t>Delphi Automotive plc- Delphi Automotive plc</t>
  </si>
  <si>
    <t>JE00B783TY65</t>
  </si>
  <si>
    <t>12252</t>
  </si>
  <si>
    <t>Volkswagen AG- Volkswagen intl fin</t>
  </si>
  <si>
    <t>DE0007664039</t>
  </si>
  <si>
    <t>FWB</t>
  </si>
  <si>
    <t>BANCO ITAU HOLDING- BANCO</t>
  </si>
  <si>
    <t>10042</t>
  </si>
  <si>
    <t>Barclays Plc- BARCLAYS BANK</t>
  </si>
  <si>
    <t>BNP PARIBAS- BNP</t>
  </si>
  <si>
    <t>FR0000131104</t>
  </si>
  <si>
    <t>10053</t>
  </si>
  <si>
    <t>CHINA CONSTRUCTION- China Construction Bank Corporation</t>
  </si>
  <si>
    <t>CNE1000002H1</t>
  </si>
  <si>
    <t>Ind &amp; comm bk of china- Industrial and Commercial Bank of  China ltd</t>
  </si>
  <si>
    <t>12524</t>
  </si>
  <si>
    <t>LLOY LN Equity- LLOYDS TSB BANK PLC</t>
  </si>
  <si>
    <t>10264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</si>
  <si>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</si>
  <si>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</si>
  <si>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</si>
  <si>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</si>
  <si>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</si>
  <si>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</si>
  <si>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ABB Limited- ABB Limited</t>
  </si>
  <si>
    <t>10000</t>
  </si>
  <si>
    <t>COMPAGNIE DE SAINT-G- Companhia de</t>
  </si>
  <si>
    <t>FR0000125007</t>
  </si>
  <si>
    <t>EURONEXT</t>
  </si>
  <si>
    <t>10091</t>
  </si>
  <si>
    <t>EIFFAGE- EIFFAGE</t>
  </si>
  <si>
    <t>FR0000130452</t>
  </si>
  <si>
    <t>27267</t>
  </si>
  <si>
    <t>Philips NV- Koninklijke Philips nv</t>
  </si>
  <si>
    <t>NL0000009538</t>
  </si>
  <si>
    <t>12744</t>
  </si>
  <si>
    <t>SIEMENS REGISTERD- SIEMENS</t>
  </si>
  <si>
    <t>de0007236101</t>
  </si>
  <si>
    <t>10385</t>
  </si>
  <si>
    <t>VINCI SA- VINCI SA</t>
  </si>
  <si>
    <t>FR0000125486</t>
  </si>
  <si>
    <t>10472</t>
  </si>
  <si>
    <t>American Ex Co- AMERICAN EXPRESS</t>
  </si>
  <si>
    <t>US0258161092</t>
  </si>
  <si>
    <t>10019</t>
  </si>
  <si>
    <t>Bank amer crop- Bank of America</t>
  </si>
  <si>
    <t>US0605051046</t>
  </si>
  <si>
    <t>10043</t>
  </si>
  <si>
    <t>BLACKROCK INC- BLACKROCK GLOBAL FUNDS</t>
  </si>
  <si>
    <t>US09247X1019</t>
  </si>
  <si>
    <t>26017</t>
  </si>
  <si>
    <t>US1729674242</t>
  </si>
  <si>
    <t>JPmorgan Chase- JP MORGAN</t>
  </si>
  <si>
    <t>US46625H1005</t>
  </si>
  <si>
    <t>10232</t>
  </si>
  <si>
    <t>MODDY'S CORP- Moody's corporation</t>
  </si>
  <si>
    <t>US6153691059</t>
  </si>
  <si>
    <t>12067</t>
  </si>
  <si>
    <t>S&amp;P GLOBAL INC- S&amp;P 500</t>
  </si>
  <si>
    <t>US78409V1044</t>
  </si>
  <si>
    <t>10369</t>
  </si>
  <si>
    <t>SAP SE- SAP AG-SPONSORED ADR</t>
  </si>
  <si>
    <t>DE0007164600</t>
  </si>
  <si>
    <t>10773</t>
  </si>
  <si>
    <t>SYNCHRONY FINANC- SYNCHRONY FINANC</t>
  </si>
  <si>
    <t>US87165B1035</t>
  </si>
  <si>
    <t>27618</t>
  </si>
  <si>
    <t>ZALANDO- ZALANDO SE</t>
  </si>
  <si>
    <t>DE000ZAL1111</t>
  </si>
  <si>
    <t>11249</t>
  </si>
  <si>
    <t>Goldman Sachs- גולדמן סאקס</t>
  </si>
  <si>
    <t>US38141G1040</t>
  </si>
  <si>
    <t>10179</t>
  </si>
  <si>
    <t>Chevron corporation- Chevron Corp</t>
  </si>
  <si>
    <t>US1667641005</t>
  </si>
  <si>
    <t>10075</t>
  </si>
  <si>
    <t>ENI SPA- Eni S.P.A</t>
  </si>
  <si>
    <t>IT0003132476</t>
  </si>
  <si>
    <t>10139</t>
  </si>
  <si>
    <t>EXXON MOBIL CORP- EXXON MOBIL CORP</t>
  </si>
  <si>
    <t>US30231G1022</t>
  </si>
  <si>
    <t>10147</t>
  </si>
  <si>
    <t>Royal Dutch Shell plc- ROYAL DUTCH SHELL PLC-A SHS</t>
  </si>
  <si>
    <t>GB00B03MLX29</t>
  </si>
  <si>
    <t>10795</t>
  </si>
  <si>
    <t>DANONE- DANONE</t>
  </si>
  <si>
    <t>FR0000120644</t>
  </si>
  <si>
    <t>11191</t>
  </si>
  <si>
    <t>Food, Beverage &amp; Tobacco</t>
  </si>
  <si>
    <t>Starbucks Corp- Starbucks Corporation</t>
  </si>
  <si>
    <t>US8552441094</t>
  </si>
  <si>
    <t>12407</t>
  </si>
  <si>
    <t>Hotels Restaurants &amp; Leisure</t>
  </si>
  <si>
    <t>BHP BILLITON PLC- ALLISON TRANSMISSION</t>
  </si>
  <si>
    <t>GB0000566504</t>
  </si>
  <si>
    <t>27459</t>
  </si>
  <si>
    <t>Rio tinto- RIO TINTO PLC</t>
  </si>
  <si>
    <t>gb0007188757</t>
  </si>
  <si>
    <t>LSE</t>
  </si>
  <si>
    <t>10751</t>
  </si>
  <si>
    <t>AXEL SPRINGER AG- Axel Springer</t>
  </si>
  <si>
    <t>DE0005501357</t>
  </si>
  <si>
    <t>13013</t>
  </si>
  <si>
    <t>Media</t>
  </si>
  <si>
    <t>Merck &amp;co inc- MERCK &amp;CO INC</t>
  </si>
  <si>
    <t>US58933Y1055</t>
  </si>
  <si>
    <t>10630</t>
  </si>
  <si>
    <t>MYLAN NV- MYLAN, INC</t>
  </si>
  <si>
    <t>10295</t>
  </si>
  <si>
    <t>NL0011031208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</si>
  <si>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</si>
  <si>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</si>
  <si>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</si>
  <si>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</si>
  <si>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</si>
  <si>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</si>
  <si>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</si>
  <si>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Perrigo Co Plc MG- פריגו קומפני דואלי</t>
  </si>
  <si>
    <t>IE00BGH1M568</t>
  </si>
  <si>
    <t>Perrigo Co Plc- פריגו קומפני דואלי</t>
  </si>
  <si>
    <t>ALEXANDRIA REAL EST- alexandria</t>
  </si>
  <si>
    <t>27594</t>
  </si>
  <si>
    <t>SL Green Realty Corp- sl green</t>
  </si>
  <si>
    <t>27595</t>
  </si>
  <si>
    <t>Amazon inc- amazon.com</t>
  </si>
  <si>
    <t>US0231351067</t>
  </si>
  <si>
    <t>11069</t>
  </si>
  <si>
    <t>ASOS PLC- Asos PLC</t>
  </si>
  <si>
    <t>GB0030927254</t>
  </si>
  <si>
    <t>13006</t>
  </si>
  <si>
    <t>Expedia inc- Expedia Inc</t>
  </si>
  <si>
    <t>US30212P3038</t>
  </si>
  <si>
    <t>12308</t>
  </si>
  <si>
    <t>PCLN UC- Priceline.com Inc</t>
  </si>
  <si>
    <t>US7415034039</t>
  </si>
  <si>
    <t>12619</t>
  </si>
  <si>
    <t>Asml holding nv- ASML HOLDING NV-NY</t>
  </si>
  <si>
    <t>NL0010273215</t>
  </si>
  <si>
    <t>27028</t>
  </si>
  <si>
    <t>ALPHABET-C- Google Inc</t>
  </si>
  <si>
    <t>US02079K1079</t>
  </si>
  <si>
    <t>10616</t>
  </si>
  <si>
    <t>Mastercard inc-cla- MASTERCARD INC</t>
  </si>
  <si>
    <t>US57636Q1040</t>
  </si>
  <si>
    <t>11106</t>
  </si>
  <si>
    <t>Microsoft crop- MICROSOFT CORP</t>
  </si>
  <si>
    <t>US5949181045</t>
  </si>
  <si>
    <t>10284</t>
  </si>
  <si>
    <t>Oracle system co- ORACLE CORP</t>
  </si>
  <si>
    <t>US68389X1054</t>
  </si>
  <si>
    <t>10772</t>
  </si>
  <si>
    <t>Paypal Holdings- Paypal Holdings inc</t>
  </si>
  <si>
    <t>US70450Y1038</t>
  </si>
  <si>
    <t>12898</t>
  </si>
  <si>
    <t>RELX PLC- Relx Plc</t>
  </si>
  <si>
    <t>GB00B2B0DG97</t>
  </si>
  <si>
    <t>12961</t>
  </si>
  <si>
    <t>VISA inc-class a- VISA  Inc - CLASS  A</t>
  </si>
  <si>
    <t>US92826C8394</t>
  </si>
  <si>
    <t>11109</t>
  </si>
  <si>
    <t>Sapines int crop inv- סאפיינס אינטרנשיונל קורפוריישן N.V</t>
  </si>
  <si>
    <t>ANN7716A1513</t>
  </si>
  <si>
    <t>APPLE INC- APPLE COMPUTER INC</t>
  </si>
  <si>
    <t>US0378331005</t>
  </si>
  <si>
    <t>10027</t>
  </si>
  <si>
    <t>Cisco systems- CISCO SYS</t>
  </si>
  <si>
    <t>US17275R1023</t>
  </si>
  <si>
    <t>10082</t>
  </si>
  <si>
    <t>Telefonaktiebol- TELEFONAKTIEBOL</t>
  </si>
  <si>
    <t>SE0000108656</t>
  </si>
  <si>
    <t>11259</t>
  </si>
  <si>
    <t>Facebook Inc- FACEBOOK INC - A</t>
  </si>
  <si>
    <t>US30303M1027</t>
  </si>
  <si>
    <t>12310</t>
  </si>
  <si>
    <t>A.P Moeller Maersk- A.P Moeller- Maersk</t>
  </si>
  <si>
    <t>DK0010244508</t>
  </si>
  <si>
    <t>12784</t>
  </si>
  <si>
    <t>Southwest Airlines- SOUTHWEST AIRLINES CO</t>
  </si>
  <si>
    <t>US8447411088</t>
  </si>
  <si>
    <t>10793</t>
  </si>
  <si>
    <t>*Ormat Technologies MG- אורמת טכנולגיות אינק דואלי</t>
  </si>
  <si>
    <t>US6866881021</t>
  </si>
  <si>
    <t>*Ormat Technologies- אורמת טכנולגיות אינק דואלי</t>
  </si>
  <si>
    <t>Adidas ag- Adidas ag</t>
  </si>
  <si>
    <t>DE000A1EWWW0</t>
  </si>
  <si>
    <t>12123</t>
  </si>
  <si>
    <t>BOSTON PROPERTIES- Boston Scientific</t>
  </si>
  <si>
    <t>10054</t>
  </si>
  <si>
    <t>DELIVERY HERO AG- DELIVERY HERO AG</t>
  </si>
  <si>
    <t>DE000A2E4K43</t>
  </si>
  <si>
    <t>27623</t>
  </si>
  <si>
    <t>DEUTSCHE POST A- DEUTCHE POST AG</t>
  </si>
  <si>
    <t>12215</t>
  </si>
  <si>
    <t>JE/ LN- JE/ LN</t>
  </si>
  <si>
    <t>GB00BKX5CN86</t>
  </si>
  <si>
    <t>27624</t>
  </si>
  <si>
    <t>NKE US NIKE INC- NIKE INC</t>
  </si>
  <si>
    <t>US6541061031</t>
  </si>
  <si>
    <t>10310</t>
  </si>
  <si>
    <t>UAL US- United continental holding</t>
  </si>
  <si>
    <t>US9100471096</t>
  </si>
  <si>
    <t>27057</t>
  </si>
  <si>
    <t>-BANCO BRADESCO ADR- BANCO BRADESCO S.A</t>
  </si>
  <si>
    <t>US0594603039</t>
  </si>
  <si>
    <t>27470</t>
  </si>
  <si>
    <t>DELTA AIR LINES INC.- Delta Air Lines, Inc</t>
  </si>
  <si>
    <t>US2473617023</t>
  </si>
  <si>
    <t>27175</t>
  </si>
  <si>
    <t>PROLOGIS INC- Prologis Inc</t>
  </si>
  <si>
    <t>US74340W1036</t>
  </si>
  <si>
    <t>13035</t>
  </si>
  <si>
    <t>סה"כ שמחקות מדדי מניות בישראל</t>
  </si>
  <si>
    <t>פסגות סל ת"א בנקים- פסגות מוצרי מדדים בע"מ</t>
  </si>
  <si>
    <t>1096437</t>
  </si>
  <si>
    <t>513665661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</si>
  <si>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</si>
  <si>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</si>
  <si>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</si>
  <si>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</si>
  <si>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</si>
  <si>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</si>
  <si>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</si>
  <si>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514103811</t>
  </si>
  <si>
    <t>פסגות סל תל בונד 40 סד-2- פסגות מוצרי מדדים בע"מ</t>
  </si>
  <si>
    <t>1109461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</si>
  <si>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</si>
  <si>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</si>
  <si>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</si>
  <si>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</si>
  <si>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513952457</t>
  </si>
  <si>
    <t>פסגות מק"מ סד-כד- פסגות תעודות סל מדדים בע"מ</t>
  </si>
  <si>
    <t>1112879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</si>
  <si>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</si>
  <si>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</si>
  <si>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</si>
  <si>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</si>
  <si>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</si>
  <si>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</si>
  <si>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</si>
  <si>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AMUNDI ETF MSCI- Amundi etf</t>
  </si>
  <si>
    <t>FR0011018316</t>
  </si>
  <si>
    <t>12772</t>
  </si>
  <si>
    <t>AMUNDI MSCI EUR- Amundi etf</t>
  </si>
  <si>
    <t>FR0010713735</t>
  </si>
  <si>
    <t>ISHARES RESIDENT- BLACKROCK GLOBAL FUNDS</t>
  </si>
  <si>
    <t>US4642885622</t>
  </si>
  <si>
    <t>Consumer discretionary etf- CONSUMER STAPLES</t>
  </si>
  <si>
    <t>us81369y4070</t>
  </si>
  <si>
    <t>10096</t>
  </si>
  <si>
    <t>DBX HARVEST CSI 300 (DR- DB x TRACKERS</t>
  </si>
  <si>
    <t>12104</t>
  </si>
  <si>
    <t>DBX EU TECH 1C- db x-trackers dj stoxx 600</t>
  </si>
  <si>
    <t>LU0292104469</t>
  </si>
  <si>
    <t>26031</t>
  </si>
  <si>
    <t>DBX NORDIC-1D- db x-trackers dj stoxx 600</t>
  </si>
  <si>
    <t>IE00B9MRHC27</t>
  </si>
  <si>
    <t>DBX GBL INFRA 1C- DBX GBL INFRA</t>
  </si>
  <si>
    <t>LU0322253229</t>
  </si>
  <si>
    <t>27619</t>
  </si>
  <si>
    <t>DEUTSCHE X-TRAC- DEUTSCHE BANK AG</t>
  </si>
  <si>
    <t>US2330511013</t>
  </si>
  <si>
    <t>10113</t>
  </si>
  <si>
    <t>ENERGY S.SECTOR SPDR- ENERGY SELECT</t>
  </si>
  <si>
    <t>US81369Y5069</t>
  </si>
  <si>
    <t>10137</t>
  </si>
  <si>
    <t>HORIZON S&amp;P/TSX 60- GLOBAL HORIZON</t>
  </si>
  <si>
    <t>CA44049A1241</t>
  </si>
  <si>
    <t>10629</t>
  </si>
  <si>
    <t>Health spdr xlv- HEALTH CARE</t>
  </si>
  <si>
    <t>US81369Y2090</t>
  </si>
  <si>
    <t>10188</t>
  </si>
  <si>
    <t>ISHARES MSCI EMU- ISHARE MSCI S. AFRI</t>
  </si>
  <si>
    <t>IE00B3VWMM18</t>
  </si>
  <si>
    <t>20048</t>
  </si>
  <si>
    <t>ISHARES CORE S@P 500- ISHARES CORE &amp; CROP</t>
  </si>
  <si>
    <t>27353</t>
  </si>
  <si>
    <t>ITB US Equity- Ishares DJ construction</t>
  </si>
  <si>
    <t>US4642887529</t>
  </si>
  <si>
    <t>20044</t>
  </si>
  <si>
    <t>Ishares dj transport- Ishares dj transport</t>
  </si>
  <si>
    <t>US4642871929</t>
  </si>
  <si>
    <t>20041</t>
  </si>
  <si>
    <t>Ishares ftse china25- ISHARES FTSE</t>
  </si>
  <si>
    <t>US4642871846</t>
  </si>
  <si>
    <t>20003</t>
  </si>
  <si>
    <t>FTSE 100 SOURCE- Ishares ftse 100</t>
  </si>
  <si>
    <t>IE0005042456</t>
  </si>
  <si>
    <t>20005</t>
  </si>
  <si>
    <t>Ishares msci brazil- ISHARES MSCI BRAZIL</t>
  </si>
  <si>
    <t>US4642864007</t>
  </si>
  <si>
    <t>20055</t>
  </si>
  <si>
    <t>Ishares Crncy Hedge- ISHARES MSCI EMER</t>
  </si>
  <si>
    <t>US46434G5099</t>
  </si>
  <si>
    <t>20059</t>
  </si>
  <si>
    <t>Ishares nasdaq biotechnology- ISHARES NASDAQ B. I</t>
  </si>
  <si>
    <t>US4642875565</t>
  </si>
  <si>
    <t>20008</t>
  </si>
  <si>
    <t>Ishares s&amp;p latin america 40- Ishares s&amp;p latin america 40</t>
  </si>
  <si>
    <t>US4642873909</t>
  </si>
  <si>
    <t>20021</t>
  </si>
  <si>
    <t>Ishares stoxx 600 auto de- Ishares Stoxx Europe 600 Automobiles &amp; Parts de</t>
  </si>
  <si>
    <t>de000a0q4r28</t>
  </si>
  <si>
    <t>12255</t>
  </si>
  <si>
    <t>Ishares china IDFX LN- Ishares_BlackRock _ IRE</t>
  </si>
  <si>
    <t>IE00B02KXK85</t>
  </si>
  <si>
    <t>20093</t>
  </si>
  <si>
    <t>Ishares st eur 600 utilities- Ishares_BlackRock _ US</t>
  </si>
  <si>
    <t>20090</t>
  </si>
  <si>
    <t>LYX EUR STX BNKS- LYXOR ETF</t>
  </si>
  <si>
    <t>FR0011645647</t>
  </si>
  <si>
    <t>10267</t>
  </si>
  <si>
    <t>Lyxor etf basic rs- LYXOR ETF</t>
  </si>
  <si>
    <t>LYXOR ETF STX 600 O- LYXOR ETF</t>
  </si>
  <si>
    <t>FR0010344960</t>
  </si>
  <si>
    <t>Market Vectors oil services- MARKET VECTORS</t>
  </si>
  <si>
    <t>US92189F7188</t>
  </si>
  <si>
    <t>10271</t>
  </si>
  <si>
    <t>Market Vectors semiconduct- MARKET VECTORS</t>
  </si>
  <si>
    <t>Daiwa etf Topix- Nomura-Nikkei</t>
  </si>
  <si>
    <t>JP3027620008</t>
  </si>
  <si>
    <t>20081</t>
  </si>
  <si>
    <t>Source s&amp;p 500 ireland- Source Markets plc</t>
  </si>
  <si>
    <t>IE00B3YCGJ38</t>
  </si>
  <si>
    <t>12119</t>
  </si>
  <si>
    <t>SOURCE-US EN-A- Source Markets plc</t>
  </si>
  <si>
    <t>Industrail select- SPDR - State Street Global Advisors</t>
  </si>
  <si>
    <t>22040</t>
  </si>
  <si>
    <t>SPDR EUR X-UK RE- SPDR - State Street Global Advisors</t>
  </si>
  <si>
    <t>IE00BSJCQV56</t>
  </si>
  <si>
    <t>Spdr s&amp;p homebuilders etf- SPDR - State Street Global Advisors</t>
  </si>
  <si>
    <t>US78464A8889</t>
  </si>
  <si>
    <t>Kbw regional banking- SPDR KBW REGIONAL BANKING ET</t>
  </si>
  <si>
    <t>22038</t>
  </si>
  <si>
    <t>SPDR MSCI EUROPE CON- spdr s&amp;p 500</t>
  </si>
  <si>
    <t>IE00BKWQ0D84</t>
  </si>
  <si>
    <t>27401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</si>
  <si>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</si>
  <si>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</si>
  <si>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</si>
  <si>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</si>
  <si>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</si>
  <si>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aust share- VANGUARD</t>
  </si>
  <si>
    <t>AU000000VAS1</t>
  </si>
  <si>
    <t>10457</t>
  </si>
  <si>
    <t>Vanguard reit vipers- VANGUARD</t>
  </si>
  <si>
    <t>- US9229085538</t>
  </si>
  <si>
    <t>Vangurad info tech etf- VANGUARD</t>
  </si>
  <si>
    <t>us92204a7028</t>
  </si>
  <si>
    <t>Wisdomtree india earnings fund- WISDOMTREE INDIA E</t>
  </si>
  <si>
    <t>US97717W4226</t>
  </si>
  <si>
    <t>10488</t>
  </si>
  <si>
    <t>wisdomtree japan- WISDOMTREE JAPAN</t>
  </si>
  <si>
    <t>US97717W8367</t>
  </si>
  <si>
    <t>12275</t>
  </si>
  <si>
    <t>IEMG _ISHA CORE EM- BLACKROCK GLOBAL FUNDS</t>
  </si>
  <si>
    <t>US46434G1031</t>
  </si>
  <si>
    <t>ISHARES-IND G&amp;S- ISHARES-IND G&amp;S</t>
  </si>
  <si>
    <t>DE000A0H08J9</t>
  </si>
  <si>
    <t>27630</t>
  </si>
  <si>
    <t>LYXOR ETF DJ STX BANK- LYXOR ETF</t>
  </si>
  <si>
    <t>FR0010345371</t>
  </si>
  <si>
    <t>סה"כ שמחקות מדדים אחרים</t>
  </si>
  <si>
    <t>Real estate credit investment- Real Estate Credit Investments Pcc ltd</t>
  </si>
  <si>
    <t>GB00B0HW5366</t>
  </si>
  <si>
    <t>12706</t>
  </si>
  <si>
    <t>ISHARES MARKIT IBOXX- ISHARES MARKIT IBOXX</t>
  </si>
  <si>
    <t>IE0032895942</t>
  </si>
  <si>
    <t>12389</t>
  </si>
  <si>
    <t>סה"כ אג"ח ממשלתי</t>
  </si>
  <si>
    <t>סה"כ אגח קונצרני</t>
  </si>
  <si>
    <t>BGF-EMK LOC CUR- BLACKROCK GLOBAL FUNDS</t>
  </si>
  <si>
    <t>LU0520955575</t>
  </si>
  <si>
    <t>NB EMERG MKTS- msci emerging markets</t>
  </si>
  <si>
    <t>IE00B9Z1CN71</t>
  </si>
  <si>
    <t>10691</t>
  </si>
  <si>
    <t>LION VII EUR- M&amp;G Investments</t>
  </si>
  <si>
    <t>IE00B62G6V03</t>
  </si>
  <si>
    <t>12367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</si>
  <si>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</si>
  <si>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</si>
  <si>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</si>
  <si>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</si>
  <si>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</si>
  <si>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</si>
  <si>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</si>
  <si>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BLA/GSO EUR-A-ACC- Blackstone</t>
  </si>
  <si>
    <t>IE00B3DS7666</t>
  </si>
  <si>
    <t>12551</t>
  </si>
  <si>
    <t>cheyne redf a1- Cheyn Capital</t>
  </si>
  <si>
    <t>KYG210181171</t>
  </si>
  <si>
    <t>12342</t>
  </si>
  <si>
    <t>CS Nova lux global loan fund- CREDIT SUISSE</t>
  </si>
  <si>
    <t>LU0635707705</t>
  </si>
  <si>
    <t>Guggenheim Ghy- Guggenheim Funds</t>
  </si>
  <si>
    <t>IE00BVYPNG42</t>
  </si>
  <si>
    <t>12508</t>
  </si>
  <si>
    <t>Guggenheim US L- Guggenheim Funds</t>
  </si>
  <si>
    <t>IE00BCFKMH92</t>
  </si>
  <si>
    <t>Ing l flex senior- Ing l flex</t>
  </si>
  <si>
    <t>LU0426533492</t>
  </si>
  <si>
    <t>12652</t>
  </si>
  <si>
    <t>Investec Latam Corp Debt- Investec</t>
  </si>
  <si>
    <t>LU0492943013</t>
  </si>
  <si>
    <t>12783</t>
  </si>
  <si>
    <t>LION 4 SERIES 7- M&amp;G Investments</t>
  </si>
  <si>
    <t>IE00BD2YCK45</t>
  </si>
  <si>
    <t>LION III EUR 3 s2 acc- M&amp;G Investments</t>
  </si>
  <si>
    <t>IE00B804LV55</t>
  </si>
  <si>
    <t>Monda High Yield fund- Moneda Latin American Corporate</t>
  </si>
  <si>
    <t>kyg620101223</t>
  </si>
  <si>
    <t>12628</t>
  </si>
  <si>
    <t>Neuber Berman- Neuberger Berman</t>
  </si>
  <si>
    <t>Pioneer Asset Management- Pioneer Funds</t>
  </si>
  <si>
    <t>LU0132199406</t>
  </si>
  <si>
    <t>10712</t>
  </si>
  <si>
    <t>LU0229386908</t>
  </si>
  <si>
    <t>Santander Latam Hy Fund- SANTANDER CENT HISP ISSU</t>
  </si>
  <si>
    <t>LU0363170191</t>
  </si>
  <si>
    <t>10724</t>
  </si>
  <si>
    <t>specialist m&amp;g european- M&amp;G Investments</t>
  </si>
  <si>
    <t>IE00B95WZM02</t>
  </si>
  <si>
    <t>SPIOHYZ LX- Eurizon EasyFund</t>
  </si>
  <si>
    <t>LU0335991534</t>
  </si>
  <si>
    <t>12436</t>
  </si>
  <si>
    <t>Ubs lux bond- UBS LUXEM</t>
  </si>
  <si>
    <t>LU0396367608</t>
  </si>
  <si>
    <t>10441</t>
  </si>
  <si>
    <t>Seb fund 1 nordic- Sec asset management</t>
  </si>
  <si>
    <t>LU0030165871</t>
  </si>
  <si>
    <t>12771</t>
  </si>
  <si>
    <t>ABER-NA SM/C-I2A- Aberdeen Global European Equity Income Fund</t>
  </si>
  <si>
    <t>12276</t>
  </si>
  <si>
    <t>AMUNDI IND MSCI EMU- AMUNDI FUNDS</t>
  </si>
  <si>
    <t>27531</t>
  </si>
  <si>
    <t>Braneui ID- Brandes Investment Funds PLC</t>
  </si>
  <si>
    <t>IE0031574977</t>
  </si>
  <si>
    <t>12972</t>
  </si>
  <si>
    <t>COMEEIA ID Comgest Gr PLC - EU- Comgest</t>
  </si>
  <si>
    <t>IE00B5WN3467</t>
  </si>
  <si>
    <t>12656</t>
  </si>
  <si>
    <t>CONSTELLATION F- Constellation fund spc</t>
  </si>
  <si>
    <t>KYG238261377</t>
  </si>
  <si>
    <t>12061</t>
  </si>
  <si>
    <t>CS INDEX LUX EQ EMU EB- CREDIT SUISSE</t>
  </si>
  <si>
    <t>CS IX-EE-QBEUR- CREDIT SUISSE</t>
  </si>
  <si>
    <t>LU1390074414</t>
  </si>
  <si>
    <t>KOTAK FUNDS IND- Kotak</t>
  </si>
  <si>
    <t>LU0675383409</t>
  </si>
  <si>
    <t>12688</t>
  </si>
  <si>
    <t>MATTHEWS ASIA FDS- Matthews Asia Funds</t>
  </si>
  <si>
    <t>LU0491816475</t>
  </si>
  <si>
    <t>12832</t>
  </si>
  <si>
    <t>PINEBRIDGE GLOBAL FUNDS- PINEBRIDGE</t>
  </si>
  <si>
    <t>IE00B0JY6L58</t>
  </si>
  <si>
    <t>27355</t>
  </si>
  <si>
    <t>SISF-AS OP-C AC- SCHRODER INTERNATIONAL SELECTION FUND</t>
  </si>
  <si>
    <t>LU0106259988</t>
  </si>
  <si>
    <t>26008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</si>
  <si>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</si>
  <si>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</si>
  <si>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</si>
  <si>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</si>
  <si>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</si>
  <si>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</si>
  <si>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</si>
  <si>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</si>
  <si>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</si>
  <si>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</si>
  <si>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</si>
  <si>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</si>
  <si>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</si>
  <si>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</si>
  <si>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SPX P2325 16/03/18- CBOE Holdings Inc</t>
  </si>
  <si>
    <t>70189436</t>
  </si>
  <si>
    <t>SPX P2575 16/03/18- CBOE Holdings Inc</t>
  </si>
  <si>
    <t>70189402</t>
  </si>
  <si>
    <t>סה"כ מטבע</t>
  </si>
  <si>
    <t>סה"כ סחורות</t>
  </si>
  <si>
    <t>VGH8_Euro Stoxx 50 Fut Mar18- חוזים עתידיים בחול</t>
  </si>
  <si>
    <t>70468632</t>
  </si>
  <si>
    <t>CAH8_Euro Stoxx Bank Mar18- חוזים עתידיים בחול</t>
  </si>
  <si>
    <t>70508304</t>
  </si>
  <si>
    <t>ESH8_s&amp;p mini  fut Mar18- חוזים עתידיים בחול</t>
  </si>
  <si>
    <t>70778394</t>
  </si>
  <si>
    <t>RTYH8_Emin russell 2000_fut Mar18- חוזים עתידיים בחול</t>
  </si>
  <si>
    <t>70274931</t>
  </si>
  <si>
    <t>STOXX 600 BANK Mar18- חוזים עתידיים בחול</t>
  </si>
  <si>
    <t>70475900</t>
  </si>
  <si>
    <t>TPH8_Topix indx futr Mar18- חוזים עתידיים בחול</t>
  </si>
  <si>
    <t>70513643</t>
  </si>
  <si>
    <t>XPH8_spi 200 fut Mar18- חוזים עתידיים בחול</t>
  </si>
  <si>
    <t>70513676</t>
  </si>
  <si>
    <t>Z H8_FTSE 100 IDX FUT Mar18- חוזים עתידיים בחול</t>
  </si>
  <si>
    <t>70483060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</si>
  <si>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</si>
  <si>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</si>
  <si>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</si>
  <si>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</si>
  <si>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</si>
  <si>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</si>
  <si>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</si>
  <si>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</si>
  <si>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</si>
  <si>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</si>
  <si>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</si>
  <si>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</si>
  <si>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</si>
  <si>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</si>
  <si>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</si>
  <si>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</si>
  <si>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</si>
  <si>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</si>
  <si>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</si>
  <si>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</si>
  <si>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%5 ש"ה החב לבטוח משנה 31.12.93- בנק לאומי לישראל בע"מ</t>
  </si>
  <si>
    <t>7749997</t>
  </si>
  <si>
    <t>31/12/93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</si>
  <si>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</si>
  <si>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</si>
  <si>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</si>
  <si>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</si>
  <si>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</si>
  <si>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</si>
  <si>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</si>
  <si>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</si>
  <si>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</si>
  <si>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</si>
  <si>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</si>
  <si>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</si>
  <si>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</si>
  <si>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</si>
  <si>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</si>
  <si>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</si>
  <si>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02/02/17</t>
  </si>
  <si>
    <t>שטר הון בבנק לאומי למשכנאות- בנק לאומי לישראל בע"מ</t>
  </si>
  <si>
    <t>15000236</t>
  </si>
  <si>
    <t>01/09/98</t>
  </si>
  <si>
    <t>חשמל צמוד 2022 רמ- חברת החשמל לישראל בע"מ</t>
  </si>
  <si>
    <t>6000129</t>
  </si>
  <si>
    <t>18/01/11</t>
  </si>
  <si>
    <t>כלל ביטוח אג"ח 1 ל- כלל החזקות עסקי ביטוח בע"מ</t>
  </si>
  <si>
    <t>1119247</t>
  </si>
  <si>
    <t>22/03/12</t>
  </si>
  <si>
    <t>נצבא אגח ו- נצבא החזקות 1995 בע"מ</t>
  </si>
  <si>
    <t>1128032</t>
  </si>
  <si>
    <t>520043159</t>
  </si>
  <si>
    <t>17/09/15</t>
  </si>
  <si>
    <t>נתיבי גז אג"ח א - רמ- נתיבי הגז הטבעי לישראל בע"מ</t>
  </si>
  <si>
    <t>1103084</t>
  </si>
  <si>
    <t>513436394</t>
  </si>
  <si>
    <t>03/01/07</t>
  </si>
  <si>
    <t>אבנת השכרות בע"מ - אגח א'- אבנת השכרות בע"מ</t>
  </si>
  <si>
    <t>1094820</t>
  </si>
  <si>
    <t>513698365</t>
  </si>
  <si>
    <t>20/10/05</t>
  </si>
  <si>
    <t>אילת אגח א לס- החברה למימון אילת (2006) בע"מ</t>
  </si>
  <si>
    <t>1099449</t>
  </si>
  <si>
    <t>513867192</t>
  </si>
  <si>
    <t>13/09/06</t>
  </si>
  <si>
    <t>שטר הון נדחה פועלים לס ד- בנק הפועלים בע"מ</t>
  </si>
  <si>
    <t>6620233</t>
  </si>
  <si>
    <t>פועלים ש"ה ג ר"מ- בנק הפועלים בע"מ</t>
  </si>
  <si>
    <t>6620280</t>
  </si>
  <si>
    <t>01/11/07</t>
  </si>
  <si>
    <t>קבוצת דלק אגח סד יא- קבוצת דלק בע"מ</t>
  </si>
  <si>
    <t>1098201</t>
  </si>
  <si>
    <t>23/08/06</t>
  </si>
  <si>
    <t>אספיסי אלעד אגח 2 רמ ms- אס.פי.סי אל-עד</t>
  </si>
  <si>
    <t>10927742</t>
  </si>
  <si>
    <t>514667021</t>
  </si>
  <si>
    <t>04/09/11</t>
  </si>
  <si>
    <t>אספיסי אלעד אגח 3 רמms- אס.פי.סי אל-עד</t>
  </si>
  <si>
    <t>1093939</t>
  </si>
  <si>
    <t>ביסיאראי-בראק קפיטל נדלן אג א- בי.סי.אר.אי-בראק קפיטל ריל אסטייט איווסטמנט בי.וי</t>
  </si>
  <si>
    <t>1107168</t>
  </si>
  <si>
    <t>511900235</t>
  </si>
  <si>
    <t>09/07/08</t>
  </si>
  <si>
    <t>אלון חברת הדלק אגח סד' א MG- אלון חברת הדלק לישראל בע"מ</t>
  </si>
  <si>
    <t>11015671</t>
  </si>
  <si>
    <t>520041690</t>
  </si>
  <si>
    <t>16/12/13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</si>
  <si>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</si>
  <si>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</si>
  <si>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</si>
  <si>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</si>
  <si>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</si>
  <si>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</si>
  <si>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</si>
  <si>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</si>
  <si>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</si>
  <si>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A+</t>
  </si>
  <si>
    <t>אמקור אגח א לס רמ- אמפא השקעות בע"מ</t>
  </si>
  <si>
    <t>1133545</t>
  </si>
  <si>
    <t>510064603</t>
  </si>
  <si>
    <t>21/09/14</t>
  </si>
  <si>
    <t>*אורמת  סדרה 2 12.09.2016- אורמת טכנולגיות אינק דואלי</t>
  </si>
  <si>
    <t>1139161</t>
  </si>
  <si>
    <t>07/08/17</t>
  </si>
  <si>
    <t>אגלס צים סדרה A 1 7.2014 - עדכון החל מ- 09.2016- צים שירותי ספנות משולבים בע"מ</t>
  </si>
  <si>
    <t>65100444</t>
  </si>
  <si>
    <t>520015041</t>
  </si>
  <si>
    <t>25/07/14</t>
  </si>
  <si>
    <t>צים אג"ח ד-רמ MG- צים שירותי ספנות משולבים בע"מ</t>
  </si>
  <si>
    <t>65100694</t>
  </si>
  <si>
    <t>Rplllc 6% 04/01/22- Ruby Pipeline Llc</t>
  </si>
  <si>
    <t>USU7501KAB71</t>
  </si>
  <si>
    <t>12861</t>
  </si>
  <si>
    <t>12/05/15</t>
  </si>
  <si>
    <t>Transed 3.951 9/50- TRANSED PARTNERS GP</t>
  </si>
  <si>
    <t>CA89366TAA57</t>
  </si>
  <si>
    <t>27306</t>
  </si>
  <si>
    <t>MEDIVISION LIMIT- MEDIVISION LIMIT</t>
  </si>
  <si>
    <t>IL0010846314</t>
  </si>
  <si>
    <t>511828600</t>
  </si>
  <si>
    <t>אלון דלק מניה לא סחירה- אלון חברת הדלק לישראל בע"מ</t>
  </si>
  <si>
    <t>499906</t>
  </si>
  <si>
    <t>אנלייט ENLITHT- אנלייט אנרגיה מתחדשת בע"מ</t>
  </si>
  <si>
    <t>431435</t>
  </si>
  <si>
    <t>720</t>
  </si>
  <si>
    <t>הליוס- הליוס</t>
  </si>
  <si>
    <t>341173</t>
  </si>
  <si>
    <t>12720</t>
  </si>
  <si>
    <t>מנייה לס צים mg- צים שירותי ספנות משולבים בע"מ</t>
  </si>
  <si>
    <t>29992224</t>
  </si>
  <si>
    <t>Ixi mobile cibc- Ixi mobile</t>
  </si>
  <si>
    <t>US46514P1066</t>
  </si>
  <si>
    <t>10222</t>
  </si>
  <si>
    <t>Tower Vision preferred shares- טאואר ויז'ן מאוריציוס</t>
  </si>
  <si>
    <t>29990178</t>
  </si>
  <si>
    <t>10528</t>
  </si>
  <si>
    <t>Commercial &amp; Professional Services</t>
  </si>
  <si>
    <t>אשבורן פלאזה- ESHBORN PLAZA</t>
  </si>
  <si>
    <t>5771</t>
  </si>
  <si>
    <t>27489</t>
  </si>
  <si>
    <t>WEST 35 STREET 240- WEST 35 STREET 240</t>
  </si>
  <si>
    <t>5814</t>
  </si>
  <si>
    <t>27562</t>
  </si>
  <si>
    <t>WHITE OAK 3- White Oak</t>
  </si>
  <si>
    <t>4570311</t>
  </si>
  <si>
    <t>13033</t>
  </si>
  <si>
    <t>BIG USA מניה לא סחירה- BIG USA</t>
  </si>
  <si>
    <t>29991765</t>
  </si>
  <si>
    <t>12539</t>
  </si>
  <si>
    <t>סה"כ קרנות הון סיכון</t>
  </si>
  <si>
    <t>אורבימד 2</t>
  </si>
  <si>
    <t>5277</t>
  </si>
  <si>
    <t>Vintage Investments Partners 9-קופת"ג</t>
  </si>
  <si>
    <t>29992450</t>
  </si>
  <si>
    <t>17/05/16</t>
  </si>
  <si>
    <t>ויטהלייף ישראל קרן הון- ויטלייף פרטנרס (ישראל) ש.מ</t>
  </si>
  <si>
    <t>600000401</t>
  </si>
  <si>
    <t>28/02/02</t>
  </si>
  <si>
    <t>ורטקס ישראל קרן הון חול- ורטקס ישראל 3 בע"מ</t>
  </si>
  <si>
    <t>600000361</t>
  </si>
  <si>
    <t>16/01/01</t>
  </si>
  <si>
    <t>evolution venture c- קרן Evolution</t>
  </si>
  <si>
    <t>50286</t>
  </si>
  <si>
    <t>anatomy  2- קרן אנטומיה</t>
  </si>
  <si>
    <t>5260</t>
  </si>
  <si>
    <t>18/10/15</t>
  </si>
  <si>
    <t>anatomy- קרן אנטומיה</t>
  </si>
  <si>
    <t>52266</t>
  </si>
  <si>
    <t>אביב (פנטין) קפיטל- מרדכי אביב תעשיות בניה (1973) בע"מ</t>
  </si>
  <si>
    <t>600000271</t>
  </si>
  <si>
    <t>01/07/01</t>
  </si>
  <si>
    <t>סה"כ קרנות גידור</t>
  </si>
  <si>
    <t>סה"כ קרנות נדל"ן</t>
  </si>
  <si>
    <t>Reality Real Estate Investment Fund 3 L.P- Reality Real Estate Investment Fund 3 L.P</t>
  </si>
  <si>
    <t>5265</t>
  </si>
  <si>
    <t>30/06/15</t>
  </si>
  <si>
    <t>סה"כ קרנות השקעה אחרות</t>
  </si>
  <si>
    <t>Tene investment in QNERGY- טנא השקעות</t>
  </si>
  <si>
    <t>29993124</t>
  </si>
  <si>
    <t>NOY ASHALIM קרן נוי- קרן נוי 1 להשקעה בתשתיות אנרגיה ש.מ</t>
  </si>
  <si>
    <t>5279</t>
  </si>
  <si>
    <t>08/08/16</t>
  </si>
  <si>
    <t>קרן נוי 2- קרן נוי 1 להשקעה בתשתיות אנרגיה ש.מ</t>
  </si>
  <si>
    <t>5259</t>
  </si>
  <si>
    <t>02/07/15</t>
  </si>
  <si>
    <t>קרן תשתיות - ISRAEL INFRASTUC- I. INFRASTUCTURE</t>
  </si>
  <si>
    <t>65001010</t>
  </si>
  <si>
    <t>18/10/06</t>
  </si>
  <si>
    <t>SKY 3- sky 3</t>
  </si>
  <si>
    <t>5289</t>
  </si>
  <si>
    <t>12/01/17</t>
  </si>
  <si>
    <t>Vintage Investments Partn</t>
  </si>
  <si>
    <t>5300</t>
  </si>
  <si>
    <t>17/07/17</t>
  </si>
  <si>
    <t>s.h. sky l.p- ס. ה. סקיי 11 ש.מ.</t>
  </si>
  <si>
    <t>50492</t>
  </si>
  <si>
    <t>04/01/06</t>
  </si>
  <si>
    <t>FIMI 6- פימי מזנין(1) קרן הון סיכון</t>
  </si>
  <si>
    <t>5272</t>
  </si>
  <si>
    <t>21/07/16</t>
  </si>
  <si>
    <t>fimi israel opportunity- פימי מזנין(1) קרן הון סיכון</t>
  </si>
  <si>
    <t>50724</t>
  </si>
  <si>
    <t>11/10/05</t>
  </si>
  <si>
    <t>פלנוס טכנולוגיות לאומי- פלנוס טכנולוגיות בע"מ</t>
  </si>
  <si>
    <t>600000301</t>
  </si>
  <si>
    <t>27/11/00</t>
  </si>
  <si>
    <t>Accelmed Growth Partners L.P 2- Accelmed Growth Partners L.P</t>
  </si>
  <si>
    <t>5217</t>
  </si>
  <si>
    <t>31/12/15</t>
  </si>
  <si>
    <t>סה"כ קרנות הון סיכון בחו"ל</t>
  </si>
  <si>
    <t>HORSLEY BRIDGE XII VENTURES</t>
  </si>
  <si>
    <t>5295</t>
  </si>
  <si>
    <t>18/12/17</t>
  </si>
  <si>
    <t>MAGMA GROWTH EQUITY 1</t>
  </si>
  <si>
    <t>5301</t>
  </si>
  <si>
    <t>05/09/17</t>
  </si>
  <si>
    <t>סה"כ קרנות גידור בחו"ל</t>
  </si>
  <si>
    <t>Gottex abi fund- GOTTEX</t>
  </si>
  <si>
    <t>KYG399911075</t>
  </si>
  <si>
    <t>laurus cls A benchmark 2- Laurus Offshore Fund</t>
  </si>
  <si>
    <t>3030004</t>
  </si>
  <si>
    <t>3 CRECH</t>
  </si>
  <si>
    <t>XD0289755437</t>
  </si>
  <si>
    <t>16/07/15</t>
  </si>
  <si>
    <t>Eden Rock struc-b- EDEN ROCK STRUC.FIN</t>
  </si>
  <si>
    <t>70422498</t>
  </si>
  <si>
    <t>30/05/11</t>
  </si>
  <si>
    <t>סה"כ קרנות נדל"ן בחו"ל</t>
  </si>
  <si>
    <t>Brack Capital Real Estate llp- בי.סי.אר.אי-בראק קפיטל ריל אסטייט איווסטמנט בי.וי</t>
  </si>
  <si>
    <t>29990961</t>
  </si>
  <si>
    <t>20/09/07</t>
  </si>
  <si>
    <t>Brookfield real estate partners II</t>
  </si>
  <si>
    <t>5274</t>
  </si>
  <si>
    <t>12/04/16</t>
  </si>
  <si>
    <t>WATERTON RESIDENTIAL P V XIII</t>
  </si>
  <si>
    <t>5299</t>
  </si>
  <si>
    <t>09/11/17</t>
  </si>
  <si>
    <t>Blackstone R.E. partners VIII.F- Blackstone Real Estate Partners</t>
  </si>
  <si>
    <t>5264</t>
  </si>
  <si>
    <t>18/08/15</t>
  </si>
  <si>
    <t>סה"כ קרנות השקעה אחרות בחו"ל</t>
  </si>
  <si>
    <t>APCS- Ares special situation fund IB</t>
  </si>
  <si>
    <t>5291</t>
  </si>
  <si>
    <t>26/06/17</t>
  </si>
  <si>
    <t>ARES- Ares special situation fund IB</t>
  </si>
  <si>
    <t>4122</t>
  </si>
  <si>
    <t>19/03/15</t>
  </si>
  <si>
    <t>cheyne Real est-crech v- Cheyn Capital</t>
  </si>
  <si>
    <t>2100618 - KYG210061126</t>
  </si>
  <si>
    <t>10/12/17</t>
  </si>
  <si>
    <t>cicc growth capital fund- ארקלייט</t>
  </si>
  <si>
    <t>52225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</si>
  <si>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</si>
  <si>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</si>
  <si>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</si>
  <si>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</si>
  <si>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</si>
  <si>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</si>
  <si>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ADVENT INTERNATIONAL 8</t>
  </si>
  <si>
    <t>5273</t>
  </si>
  <si>
    <t>27/09/16</t>
  </si>
  <si>
    <t>APOLLO</t>
  </si>
  <si>
    <t>5281</t>
  </si>
  <si>
    <t>BLUEBAY</t>
  </si>
  <si>
    <t>5284</t>
  </si>
  <si>
    <t>BROOKFIELD IV</t>
  </si>
  <si>
    <t>5266</t>
  </si>
  <si>
    <t>12/08/15</t>
  </si>
  <si>
    <t>CRESCENT</t>
  </si>
  <si>
    <t>5290</t>
  </si>
  <si>
    <t>14/02/17</t>
  </si>
  <si>
    <t>DOVER</t>
  </si>
  <si>
    <t>5285</t>
  </si>
  <si>
    <t>GRAPH TECH BROOKFIELD</t>
  </si>
  <si>
    <t>5270</t>
  </si>
  <si>
    <t>30/11/15</t>
  </si>
  <si>
    <t>HARBOURVEST CO INV CRUISE</t>
  </si>
  <si>
    <t>5280</t>
  </si>
  <si>
    <t>31/08/16</t>
  </si>
  <si>
    <t>HARBOURVEST CO INV DNLD</t>
  </si>
  <si>
    <t>5292</t>
  </si>
  <si>
    <t>HARBOURVEST SEC GRIDIRON</t>
  </si>
  <si>
    <t>5293</t>
  </si>
  <si>
    <t>08/05/17</t>
  </si>
  <si>
    <t>INCLINE</t>
  </si>
  <si>
    <t>5308</t>
  </si>
  <si>
    <t>KARTESIA</t>
  </si>
  <si>
    <t>5303</t>
  </si>
  <si>
    <t>29/10/17</t>
  </si>
  <si>
    <t>KOTAK</t>
  </si>
  <si>
    <t>5255</t>
  </si>
  <si>
    <t>16/05/13</t>
  </si>
  <si>
    <t>MERIDIAM 3</t>
  </si>
  <si>
    <t>5278</t>
  </si>
  <si>
    <t>11/07/16</t>
  </si>
  <si>
    <t>PAMILCO 4</t>
  </si>
  <si>
    <t>5311</t>
  </si>
  <si>
    <t>27/12/17</t>
  </si>
  <si>
    <t>PERMIRA</t>
  </si>
  <si>
    <t>5287</t>
  </si>
  <si>
    <t>15/03/17</t>
  </si>
  <si>
    <t>RHONE V</t>
  </si>
  <si>
    <t>5268</t>
  </si>
  <si>
    <t>TOMA BRAVO</t>
  </si>
  <si>
    <t>5276</t>
  </si>
  <si>
    <t>Trilantic capital partners V</t>
  </si>
  <si>
    <t>5269</t>
  </si>
  <si>
    <t>24/09/15</t>
  </si>
  <si>
    <t>VESTCOM</t>
  </si>
  <si>
    <t>5312</t>
  </si>
  <si>
    <t>WARBURG PINCUS</t>
  </si>
  <si>
    <t>5286</t>
  </si>
  <si>
    <t>22/12/16</t>
  </si>
  <si>
    <t>קרן סילברפליט</t>
  </si>
  <si>
    <t>5267</t>
  </si>
  <si>
    <t>17/03/16</t>
  </si>
  <si>
    <t>CO INVESTMENT ANESTHESIA- Blackstone</t>
  </si>
  <si>
    <t>5307</t>
  </si>
  <si>
    <t>30/11/17</t>
  </si>
  <si>
    <t>PROJECT CELTICS- Blackstone</t>
  </si>
  <si>
    <t>5306</t>
  </si>
  <si>
    <t>HARBOURVEST CO INV PERSTON- HARBOURVEST</t>
  </si>
  <si>
    <t>5296</t>
  </si>
  <si>
    <t>Klirmark Opportunity fund II MG- Klirmark Opportunity L.P</t>
  </si>
  <si>
    <t>29992298</t>
  </si>
  <si>
    <t>01/02/15</t>
  </si>
  <si>
    <t>selene- Sun Apollo India Fund</t>
  </si>
  <si>
    <t>52258</t>
  </si>
  <si>
    <t>29/12/11</t>
  </si>
  <si>
    <t>ויולה פרייבט אקווטי 2- ויולה</t>
  </si>
  <si>
    <t>5257</t>
  </si>
  <si>
    <t>29/01/15</t>
  </si>
  <si>
    <t>טנא הון צמיחה (קרן להשקעות)- טנא הון צמיחה (קרן השקעות) שותפות מוגבלת</t>
  </si>
  <si>
    <t>650011101</t>
  </si>
  <si>
    <t>03/12/06</t>
  </si>
  <si>
    <t>S.C.A.SICAR-EDMOND DE ROTHILD- קרן רוטשילד</t>
  </si>
  <si>
    <t>650011001</t>
  </si>
  <si>
    <t>28/06/06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</si>
  <si>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</si>
  <si>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</si>
  <si>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</si>
  <si>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</si>
  <si>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medlnvest capital s.a.r.lאופ'- Medinvest</t>
  </si>
  <si>
    <t>299920022</t>
  </si>
  <si>
    <t>27/05/13</t>
  </si>
  <si>
    <t>REDHILL WARRANT- REDHILL BIOPHARMA LTD</t>
  </si>
  <si>
    <t>455863</t>
  </si>
  <si>
    <t>26/12/16</t>
  </si>
  <si>
    <t>סה"כ מט"ח/מט"ח</t>
  </si>
  <si>
    <t>קניית מדד מחירים לצרכן 98.8848 _080518</t>
  </si>
  <si>
    <t>90001938</t>
  </si>
  <si>
    <t>05/05/16</t>
  </si>
  <si>
    <t>FWD CCY\CCY 06.03.18USD\ILS 3.49145- בנק דיסקונט לישראל בע"מ</t>
  </si>
  <si>
    <t>90005562</t>
  </si>
  <si>
    <t>29/11/17</t>
  </si>
  <si>
    <t>FWD CCY\CCY 13.02.18USD\ILS 3.4904- בנק דיסקונט לישראל בע"מ</t>
  </si>
  <si>
    <t>90005539</t>
  </si>
  <si>
    <t>27/11/17</t>
  </si>
  <si>
    <t>FWD CCY\ILS 04.01.18 USD\ILS 3.488- בנק דיסקונט לישראל בע"מ</t>
  </si>
  <si>
    <t>90005235</t>
  </si>
  <si>
    <t>19/10/17</t>
  </si>
  <si>
    <t>FWD CCY\ILS 04.01.18 USD\ILS 3.4993- בנק דיסקונט לישראל בע"מ</t>
  </si>
  <si>
    <t>90005286</t>
  </si>
  <si>
    <t>25/10/17</t>
  </si>
  <si>
    <t>FWD CCY\ILS 04.01.18 USD\ILS 3.50335- בנק דיסקונט לישראל בע"מ</t>
  </si>
  <si>
    <t>90005375</t>
  </si>
  <si>
    <t>06/11/17</t>
  </si>
  <si>
    <t>FWD CCY\ILS 06.02.18 USD\ILS 3.5023- בנק דיסקונט לישראל בע"מ</t>
  </si>
  <si>
    <t>90005389</t>
  </si>
  <si>
    <t>FWD CCY\ILS 08.02.18 USD\ILS 3.5023- בנק דיסקונט לישראל בע"מ</t>
  </si>
  <si>
    <t>90005454</t>
  </si>
  <si>
    <t>14/11/17</t>
  </si>
  <si>
    <t>FWD CCY\ILS 09.01.18 USD\ILS 3.483- בנק דיסקונט לישראל בע"מ</t>
  </si>
  <si>
    <t>90005271</t>
  </si>
  <si>
    <t>23/10/17</t>
  </si>
  <si>
    <t>FWD CCY\ILS 14.02.18 USD\ILS 3.5108- בנק דיסקונט לישראל בע"מ</t>
  </si>
  <si>
    <t>90005504</t>
  </si>
  <si>
    <t>21/11/17</t>
  </si>
  <si>
    <t>FWD CCY\ILS 2017.12.21 USD\ILS 3.5009 13.03.18- בנק דיסקונט לישראל בע"מ</t>
  </si>
  <si>
    <t>90005747</t>
  </si>
  <si>
    <t>FWD CCY\ILS 20171218 USD\ILS 3.5009 27.02.18- בנק דיסקונט לישראל בע"מ</t>
  </si>
  <si>
    <t>90005702</t>
  </si>
  <si>
    <t>LS\USD 3.52 20.03.18- בנק הפועלים בע"מ</t>
  </si>
  <si>
    <t>90005654</t>
  </si>
  <si>
    <t>FWD CCY\ILS 20171107 USD\ILS 3.5020000 20180206- בנק לאומי לישראל בע"מ</t>
  </si>
  <si>
    <t>90005378</t>
  </si>
  <si>
    <t>FWD CCY\ILS 20171108 EUR\ILS 4.0792 20180215- בנק לאומי לישראל בע"מ</t>
  </si>
  <si>
    <t>90005393</t>
  </si>
  <si>
    <t>FWD CCY\ILS 20171120 USD\ILS 3.5032000 20180213- בנק לאומי לישראל בע"מ</t>
  </si>
  <si>
    <t>90005485</t>
  </si>
  <si>
    <t>20/11/17</t>
  </si>
  <si>
    <t>FWD CCY\ILS 20171121 USD\ILS 3.5107500 20180214- בנק לאומי לישראל בע"מ</t>
  </si>
  <si>
    <t>90005495</t>
  </si>
  <si>
    <t>FWD CCY\ILS 20171206 USD\ILS 3.4984000 20180315- בנק לאומי לישראל בע"מ</t>
  </si>
  <si>
    <t>90005593</t>
  </si>
  <si>
    <t>FWD CCY\ILS 20171211 EUR\ILS 4.1621000 20180417- בנק לאומי לישראל בע"מ</t>
  </si>
  <si>
    <t>90005632</t>
  </si>
  <si>
    <t>11/12/17</t>
  </si>
  <si>
    <t>FWD CCY\ILS 20171212 USD\ILS 3.5200000 20180320- בנק לאומי לישראל בע"מ</t>
  </si>
  <si>
    <t>90005649</t>
  </si>
  <si>
    <t>FWD CCY\ILS 20171221 USD\ILS 3.4829500 20180313- בנק לאומי לישראל בע"מ</t>
  </si>
  <si>
    <t>90005730</t>
  </si>
  <si>
    <t>21/12/17</t>
  </si>
  <si>
    <t>FWD CCY\CCY 05.03.18 GBP\USD 1.320375- בנק דיסקונט לישראל בע"מ</t>
  </si>
  <si>
    <t>90005476</t>
  </si>
  <si>
    <t>FWD CCY\CCY 07.03.18 EUR\USD 1.19223- בנק דיסקונט לישראל בע"מ</t>
  </si>
  <si>
    <t>90005522</t>
  </si>
  <si>
    <t>23/11/17</t>
  </si>
  <si>
    <t>FWD CCY\CCY 10.01.18ין\USD112.099999- בנק דיסקונט לישראל בע"מ</t>
  </si>
  <si>
    <t>90005114</t>
  </si>
  <si>
    <t>27/09/17</t>
  </si>
  <si>
    <t>FWD CCY\CCY 10.01.18ין\USD112.324- בנק דיסקונט לישראל בע"מ</t>
  </si>
  <si>
    <t>90005163</t>
  </si>
  <si>
    <t>03/10/17</t>
  </si>
  <si>
    <t>FWD CCY\CCY 10.01.18ין\USD112.41- בנק דיסקונט לישראל בע"מ</t>
  </si>
  <si>
    <t>90005223</t>
  </si>
  <si>
    <t>18/10/17</t>
  </si>
  <si>
    <t>FWD CCY\CCY 10.04.18ה \USD 1.19394- בנק דיסקונט לישראל בע"מ</t>
  </si>
  <si>
    <t>90005577</t>
  </si>
  <si>
    <t>FWD CCY\CCY 17.01.18 1.34376- בנק דיסקונט לישראל בע"מ</t>
  </si>
  <si>
    <t>90005134</t>
  </si>
  <si>
    <t>FWD CCY\CCY 26.04.18 GBP\USD 1.34402- בנק דיסקונט לישראל בע"מ</t>
  </si>
  <si>
    <t>90005627</t>
  </si>
  <si>
    <t>FWD CCY\CCY 31.01.18ין\USD112.925 27.12.17- בנק דיסקונט לישראל בע"מ</t>
  </si>
  <si>
    <t>90005761</t>
  </si>
  <si>
    <t>FWD CCY\CCY 31.01.18ין\USD112.985- בנק דיסקונט לישראל בע"מ</t>
  </si>
  <si>
    <t>90005327</t>
  </si>
  <si>
    <t>30/10/17</t>
  </si>
  <si>
    <t>FWD CCY\CCY 31.01.18ין\USD113.04 ׁ8.11.17- בנק דיסקונט לישראל בע"מ</t>
  </si>
  <si>
    <t>90005432</t>
  </si>
  <si>
    <t>שורט יורו דולר  28.02.17 1.19123- בנק דיסקונט לישראל בע"מ</t>
  </si>
  <si>
    <t>90005465</t>
  </si>
  <si>
    <t>15/11/17</t>
  </si>
  <si>
    <t>שורט יורו דולר 1.165 03.01.18- בנק דיסקונט לישראל בע"מ</t>
  </si>
  <si>
    <t>90005433</t>
  </si>
  <si>
    <t>שורט יורו דולר 1.1808 22.01.18- בנק דיסקונט לישראל בע"מ</t>
  </si>
  <si>
    <t>90005162</t>
  </si>
  <si>
    <t>שורט יורו דולר 1.18773 03.01.18- בנק דיסקונט לישראל בע"מ</t>
  </si>
  <si>
    <t>90005113</t>
  </si>
  <si>
    <t>26/09/17</t>
  </si>
  <si>
    <t>שורט יורו דולר 1.18826 03.01.18- בנק דיסקונט לישראל בע"מ</t>
  </si>
  <si>
    <t>90005234</t>
  </si>
  <si>
    <t>שורט יורו דולר 1.19525 28.13.18- בנק דיסקונט לישראל בע"מ</t>
  </si>
  <si>
    <t>90005739</t>
  </si>
  <si>
    <t>FW EUR USD 05.02.18- בנק הפועלים בע"מ</t>
  </si>
  <si>
    <t>90005376</t>
  </si>
  <si>
    <t>90005435</t>
  </si>
  <si>
    <t>FWD CCY\CCY 05.02.18 EUR\USD 1.1949- בנק הפועלים בע"מ</t>
  </si>
  <si>
    <t>90005762</t>
  </si>
  <si>
    <t>FWD CCY\CCY 05.03.18 GBP\USD 1.32006- בנק הפועלים בע"מ</t>
  </si>
  <si>
    <t>90005478</t>
  </si>
  <si>
    <t>FWD CCY\CCY 17.01.18 1.34198- בנק הפועלים בע"מ</t>
  </si>
  <si>
    <t>90005136</t>
  </si>
  <si>
    <t>FWD CCY\EUR 20171128 USD\EUR 1.1961 20180314- בנק הפועלים בע"מ</t>
  </si>
  <si>
    <t>90005552</t>
  </si>
  <si>
    <t>28/11/17</t>
  </si>
  <si>
    <t>FWD CCY\CCY 20170918 GBP\USD 1.3606400 20180108- בנק לאומי לישראל בע"מ</t>
  </si>
  <si>
    <t>90005060</t>
  </si>
  <si>
    <t>18/09/17</t>
  </si>
  <si>
    <t>FWD CCY\CCY 20170928 GBP\USD 1.3434600 20180117- בנק לאומי לישראל בע"מ</t>
  </si>
  <si>
    <t>90005123</t>
  </si>
  <si>
    <t>FWD CCY\CCY 20171127 GBP\USD 1.3379100 20180312- בנק לאומי לישראל בע"מ</t>
  </si>
  <si>
    <t>90005524</t>
  </si>
  <si>
    <t>FWD CCY\CCY 20171130 EUR\USD 1.1946500 20180410- בנק לאומי לישראל בע"מ</t>
  </si>
  <si>
    <t>90005566</t>
  </si>
  <si>
    <t>FWD CCY\CCY 20171211 EUR\USD 1.1893600 20180417- בנק לאומי לישראל בע"מ</t>
  </si>
  <si>
    <t>90005633</t>
  </si>
  <si>
    <t>FWD CCY\CCY 20171227 GBP\USD 1.3450100 20180312- בנק לאומי לישראל בע"מ</t>
  </si>
  <si>
    <t>90005748</t>
  </si>
  <si>
    <t>Equity swap on sptr 19042018- בנק לאומי לישראל בע"מ</t>
  </si>
  <si>
    <t>29992562</t>
  </si>
  <si>
    <t>30/04/17</t>
  </si>
  <si>
    <t>Libor3m _190418- בנק לאומי לישראל בע"מ</t>
  </si>
  <si>
    <t>29992563</t>
  </si>
  <si>
    <t>גליל מור אגח א  ms- גליל מור - מוצרים פיננסים בע"מ</t>
  </si>
  <si>
    <t>1108877</t>
  </si>
  <si>
    <t>Ca.IL</t>
  </si>
  <si>
    <t>29/06/10</t>
  </si>
  <si>
    <t>Panthiv-xf cdo- Plenum</t>
  </si>
  <si>
    <t>XS0276075198</t>
  </si>
  <si>
    <t>סה"כ כנגד חסכון עמיתים/מבוטחים</t>
  </si>
  <si>
    <t>הלוואות לחברים מגדל קהל</t>
  </si>
  <si>
    <t>לא</t>
  </si>
  <si>
    <t>29991172</t>
  </si>
  <si>
    <t>10517</t>
  </si>
  <si>
    <t>AA+</t>
  </si>
  <si>
    <t>11/06/08</t>
  </si>
  <si>
    <t>סה"כ מבוטחות במשכנתא או תיקי משכנתאות</t>
  </si>
  <si>
    <t>מובטחות משכנתא - גורם 01</t>
  </si>
  <si>
    <t>435945</t>
  </si>
  <si>
    <t>435946</t>
  </si>
  <si>
    <t>448547</t>
  </si>
  <si>
    <t>448548</t>
  </si>
  <si>
    <t>435943</t>
  </si>
  <si>
    <t>435944</t>
  </si>
  <si>
    <t>444900</t>
  </si>
  <si>
    <t>444901</t>
  </si>
  <si>
    <t>444902</t>
  </si>
  <si>
    <t>444903</t>
  </si>
  <si>
    <t>444904</t>
  </si>
  <si>
    <t>448455</t>
  </si>
  <si>
    <t>448456</t>
  </si>
  <si>
    <t>גורם 01</t>
  </si>
  <si>
    <t>483891</t>
  </si>
  <si>
    <t>01/10/17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</si>
  <si>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</si>
  <si>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</si>
  <si>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</si>
  <si>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</si>
  <si>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</si>
  <si>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</si>
  <si>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</si>
  <si>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</si>
  <si>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4693</t>
  </si>
  <si>
    <t>474664</t>
  </si>
  <si>
    <t>04/07/17</t>
  </si>
  <si>
    <t>*גורם 28</t>
  </si>
  <si>
    <t>92322010</t>
  </si>
  <si>
    <t>30/04/15</t>
  </si>
  <si>
    <t>9242</t>
  </si>
  <si>
    <t>22/05/13</t>
  </si>
  <si>
    <t>גורם 07</t>
  </si>
  <si>
    <t>90150400</t>
  </si>
  <si>
    <t>512475203</t>
  </si>
  <si>
    <t>Aa2</t>
  </si>
  <si>
    <t>גורם 29</t>
  </si>
  <si>
    <t>29991703</t>
  </si>
  <si>
    <t>12165</t>
  </si>
  <si>
    <t>AA</t>
  </si>
  <si>
    <t>18/07/11</t>
  </si>
  <si>
    <t>4410</t>
  </si>
  <si>
    <t>20/07/15</t>
  </si>
  <si>
    <t>גורם 94</t>
  </si>
  <si>
    <t>455531</t>
  </si>
  <si>
    <t>27225</t>
  </si>
  <si>
    <t>19/12/16</t>
  </si>
  <si>
    <t>גורם 30</t>
  </si>
  <si>
    <t>392454</t>
  </si>
  <si>
    <t>1200</t>
  </si>
  <si>
    <t>26/08/15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</si>
  <si>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</si>
  <si>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</si>
  <si>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</si>
  <si>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</si>
  <si>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</si>
  <si>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</si>
  <si>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</si>
  <si>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</si>
  <si>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</si>
  <si>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</si>
  <si>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</si>
  <si>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</si>
  <si>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26/12/12</t>
  </si>
  <si>
    <t>99001</t>
  </si>
  <si>
    <t>גורם 37</t>
  </si>
  <si>
    <t>379497</t>
  </si>
  <si>
    <t>12532</t>
  </si>
  <si>
    <t>גורם 47</t>
  </si>
  <si>
    <t>455954</t>
  </si>
  <si>
    <t>12820</t>
  </si>
  <si>
    <t>AA-</t>
  </si>
  <si>
    <t>28/12/16</t>
  </si>
  <si>
    <t>גורם 69</t>
  </si>
  <si>
    <t>454099</t>
  </si>
  <si>
    <t>16/12/16</t>
  </si>
  <si>
    <t>472710</t>
  </si>
  <si>
    <t>22/06/17</t>
  </si>
  <si>
    <t>גורם 81</t>
  </si>
  <si>
    <t>כן</t>
  </si>
  <si>
    <t>429027</t>
  </si>
  <si>
    <t>11274</t>
  </si>
  <si>
    <t>27/05/16</t>
  </si>
  <si>
    <t>2963</t>
  </si>
  <si>
    <t>2968</t>
  </si>
  <si>
    <t>444873</t>
  </si>
  <si>
    <t>4605</t>
  </si>
  <si>
    <t>14/12/15</t>
  </si>
  <si>
    <t>4606</t>
  </si>
  <si>
    <t>20/12/15</t>
  </si>
  <si>
    <t>29991704</t>
  </si>
  <si>
    <t>גורם 40</t>
  </si>
  <si>
    <t>451301</t>
  </si>
  <si>
    <t>11190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</si>
  <si>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</si>
  <si>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</si>
  <si>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</si>
  <si>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</si>
  <si>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</si>
  <si>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</si>
  <si>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</si>
  <si>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</si>
  <si>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</si>
  <si>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</si>
  <si>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3364</t>
  </si>
  <si>
    <t>1173</t>
  </si>
  <si>
    <t>01/07/14</t>
  </si>
  <si>
    <t>364477</t>
  </si>
  <si>
    <t>06/01/16</t>
  </si>
  <si>
    <t>458869</t>
  </si>
  <si>
    <t>24/01/17</t>
  </si>
  <si>
    <t>458870</t>
  </si>
  <si>
    <t>גורם 61</t>
  </si>
  <si>
    <t>4201</t>
  </si>
  <si>
    <t>12844</t>
  </si>
  <si>
    <t>4203</t>
  </si>
  <si>
    <t>4205</t>
  </si>
  <si>
    <t>25/12/16</t>
  </si>
  <si>
    <t>4206</t>
  </si>
  <si>
    <t>4207</t>
  </si>
  <si>
    <t>12/10/15</t>
  </si>
  <si>
    <t>434404</t>
  </si>
  <si>
    <t>30/06/16</t>
  </si>
  <si>
    <t>434406</t>
  </si>
  <si>
    <t>434407</t>
  </si>
  <si>
    <t>434408</t>
  </si>
  <si>
    <t>434410</t>
  </si>
  <si>
    <t>469284</t>
  </si>
  <si>
    <t>17/05/17</t>
  </si>
  <si>
    <t>469285</t>
  </si>
  <si>
    <t>גורם 62</t>
  </si>
  <si>
    <t>371707</t>
  </si>
  <si>
    <t>27535</t>
  </si>
  <si>
    <t>17/02/15</t>
  </si>
  <si>
    <t>372051</t>
  </si>
  <si>
    <t>19/02/15</t>
  </si>
  <si>
    <t>גורם 63</t>
  </si>
  <si>
    <t>371197</t>
  </si>
  <si>
    <t>27536</t>
  </si>
  <si>
    <t>גורם 64</t>
  </si>
  <si>
    <t>371706</t>
  </si>
  <si>
    <t>27606</t>
  </si>
  <si>
    <t>גורם 96</t>
  </si>
  <si>
    <t>465782</t>
  </si>
  <si>
    <t>497</t>
  </si>
  <si>
    <t>03/04/17</t>
  </si>
  <si>
    <t>467404</t>
  </si>
  <si>
    <t>470540</t>
  </si>
  <si>
    <t>29/05/17</t>
  </si>
  <si>
    <t>484097</t>
  </si>
  <si>
    <t>גורם 26</t>
  </si>
  <si>
    <t>11896130</t>
  </si>
  <si>
    <t>513326439</t>
  </si>
  <si>
    <t>A</t>
  </si>
  <si>
    <t>13/02/13</t>
  </si>
  <si>
    <t>11896140</t>
  </si>
  <si>
    <t>11896150</t>
  </si>
  <si>
    <t>11896160</t>
  </si>
  <si>
    <t>11898120</t>
  </si>
  <si>
    <t>11898130</t>
  </si>
  <si>
    <t>11898140</t>
  </si>
  <si>
    <t>11898150</t>
  </si>
  <si>
    <t>25/04/13</t>
  </si>
  <si>
    <t>11898170</t>
  </si>
  <si>
    <t>11898180</t>
  </si>
  <si>
    <t>11898190</t>
  </si>
  <si>
    <t>11898200</t>
  </si>
  <si>
    <t>11898230</t>
  </si>
  <si>
    <t>11898270</t>
  </si>
  <si>
    <t>25/06/13</t>
  </si>
  <si>
    <t>11898280</t>
  </si>
  <si>
    <t>25/07/13</t>
  </si>
  <si>
    <t>11898290</t>
  </si>
  <si>
    <t>26/08/13</t>
  </si>
  <si>
    <t>11898300</t>
  </si>
  <si>
    <t>30/09/13</t>
  </si>
  <si>
    <t>11898310</t>
  </si>
  <si>
    <t>24/10/13</t>
  </si>
  <si>
    <t>11898320</t>
  </si>
  <si>
    <t>19/11/13</t>
  </si>
  <si>
    <t>11898330</t>
  </si>
  <si>
    <t>22/12/13</t>
  </si>
  <si>
    <t>11898340</t>
  </si>
  <si>
    <t>04/02/14</t>
  </si>
  <si>
    <t>11898350</t>
  </si>
  <si>
    <t>26/02/14</t>
  </si>
  <si>
    <t>11898360</t>
  </si>
  <si>
    <t>27/03/14</t>
  </si>
  <si>
    <t>11898380</t>
  </si>
  <si>
    <t>28/05/14</t>
  </si>
  <si>
    <t>11898390</t>
  </si>
  <si>
    <t>25/06/14</t>
  </si>
  <si>
    <t>11898400</t>
  </si>
  <si>
    <t>16/07/14</t>
  </si>
  <si>
    <t>11898410</t>
  </si>
  <si>
    <t>11898420</t>
  </si>
  <si>
    <t>11898421</t>
  </si>
  <si>
    <t>22/02/15</t>
  </si>
  <si>
    <t>2984</t>
  </si>
  <si>
    <t>28/05/13</t>
  </si>
  <si>
    <t>17/07/16</t>
  </si>
  <si>
    <t>88769</t>
  </si>
  <si>
    <t>88770</t>
  </si>
  <si>
    <t>גורם 38</t>
  </si>
  <si>
    <t>2571</t>
  </si>
  <si>
    <t>1417</t>
  </si>
  <si>
    <t>06/03/13</t>
  </si>
  <si>
    <t>2572</t>
  </si>
  <si>
    <t>5977</t>
  </si>
  <si>
    <t>25/12/17</t>
  </si>
  <si>
    <t>גורם 43</t>
  </si>
  <si>
    <t>345369</t>
  </si>
  <si>
    <t>12769</t>
  </si>
  <si>
    <t>26/06/14</t>
  </si>
  <si>
    <t>384577</t>
  </si>
  <si>
    <t>403836</t>
  </si>
  <si>
    <t>10/12/15</t>
  </si>
  <si>
    <t>415814</t>
  </si>
  <si>
    <t>14/03/16</t>
  </si>
  <si>
    <t>4314</t>
  </si>
  <si>
    <t>433981</t>
  </si>
  <si>
    <t>28/06/16</t>
  </si>
  <si>
    <t>440022</t>
  </si>
  <si>
    <t>443656</t>
  </si>
  <si>
    <t>455012</t>
  </si>
  <si>
    <t>12/12/16</t>
  </si>
  <si>
    <t>463236</t>
  </si>
  <si>
    <t>10/03/17</t>
  </si>
  <si>
    <t>472334</t>
  </si>
  <si>
    <t>13/06/17</t>
  </si>
  <si>
    <t>482977</t>
  </si>
  <si>
    <t>11/09/17</t>
  </si>
  <si>
    <t>491620</t>
  </si>
  <si>
    <t>908395120</t>
  </si>
  <si>
    <t>908395160</t>
  </si>
  <si>
    <t>16/09/15</t>
  </si>
  <si>
    <t>482153</t>
  </si>
  <si>
    <t>12842</t>
  </si>
  <si>
    <t>31/08/17</t>
  </si>
  <si>
    <t>482154</t>
  </si>
  <si>
    <t>487742</t>
  </si>
  <si>
    <t>גורם 67</t>
  </si>
  <si>
    <t>29993125</t>
  </si>
  <si>
    <t>12327</t>
  </si>
  <si>
    <t>29993126</t>
  </si>
  <si>
    <t>30/03/17</t>
  </si>
  <si>
    <t>גורם 68</t>
  </si>
  <si>
    <t>385055</t>
  </si>
  <si>
    <t>01/05/16</t>
  </si>
  <si>
    <t>גורם 76</t>
  </si>
  <si>
    <t>414968</t>
  </si>
  <si>
    <t>27556</t>
  </si>
  <si>
    <t>03/03/16</t>
  </si>
  <si>
    <t>גורם 77</t>
  </si>
  <si>
    <t>439968</t>
  </si>
  <si>
    <t>11147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</si>
  <si>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</si>
  <si>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</si>
  <si>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</si>
  <si>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</si>
  <si>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</si>
  <si>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</si>
  <si>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</si>
  <si>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</si>
  <si>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</si>
  <si>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</si>
  <si>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</si>
  <si>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</si>
  <si>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</si>
  <si>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</si>
  <si>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</si>
  <si>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גורם 97</t>
  </si>
  <si>
    <t>486033</t>
  </si>
  <si>
    <t>636</t>
  </si>
  <si>
    <t>487159</t>
  </si>
  <si>
    <t>493103</t>
  </si>
  <si>
    <t>גורם 17</t>
  </si>
  <si>
    <t>66241</t>
  </si>
  <si>
    <t>12535</t>
  </si>
  <si>
    <t>A-</t>
  </si>
  <si>
    <t>462345</t>
  </si>
  <si>
    <t>27534</t>
  </si>
  <si>
    <t>גורם 70</t>
  </si>
  <si>
    <t>4647</t>
  </si>
  <si>
    <t>03/01/16</t>
  </si>
  <si>
    <t>*גורם 14</t>
  </si>
  <si>
    <t>3153</t>
  </si>
  <si>
    <t>D</t>
  </si>
  <si>
    <t>12/09/13</t>
  </si>
  <si>
    <t>גורם 98</t>
  </si>
  <si>
    <t>475998</t>
  </si>
  <si>
    <t>27508</t>
  </si>
  <si>
    <t>23/07/17</t>
  </si>
  <si>
    <t>485027</t>
  </si>
  <si>
    <t>10/10/17</t>
  </si>
  <si>
    <t>485028</t>
  </si>
  <si>
    <t>סה"כ מובטחות בשיעבוד כלי רכב</t>
  </si>
  <si>
    <t>10510</t>
  </si>
  <si>
    <t>22/05/14</t>
  </si>
  <si>
    <t>360223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</si>
  <si>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</si>
  <si>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</si>
  <si>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</si>
  <si>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</si>
  <si>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</si>
  <si>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</si>
  <si>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</si>
  <si>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101</t>
  </si>
  <si>
    <t>439559</t>
  </si>
  <si>
    <t>27603</t>
  </si>
  <si>
    <t>10/08/16</t>
  </si>
  <si>
    <t>גורם 87</t>
  </si>
  <si>
    <t>434245</t>
  </si>
  <si>
    <t>27601</t>
  </si>
  <si>
    <t>29/06/16</t>
  </si>
  <si>
    <t>454193</t>
  </si>
  <si>
    <t>30/11/16</t>
  </si>
  <si>
    <t>477000</t>
  </si>
  <si>
    <t>31/07/17</t>
  </si>
  <si>
    <t>5770</t>
  </si>
  <si>
    <t>5828</t>
  </si>
  <si>
    <t>5989</t>
  </si>
  <si>
    <t>גורם 88</t>
  </si>
  <si>
    <t>491469</t>
  </si>
  <si>
    <t>27602</t>
  </si>
  <si>
    <t>14/12/17</t>
  </si>
  <si>
    <t>גורם 91</t>
  </si>
  <si>
    <t>487447</t>
  </si>
  <si>
    <t>27605</t>
  </si>
  <si>
    <t>12/11/17</t>
  </si>
  <si>
    <t>גורם 93</t>
  </si>
  <si>
    <t>471677</t>
  </si>
  <si>
    <t>27604</t>
  </si>
  <si>
    <t>07/06/17</t>
  </si>
  <si>
    <t>490784</t>
  </si>
  <si>
    <t>05/12/17</t>
  </si>
  <si>
    <t>491438</t>
  </si>
  <si>
    <t>464740</t>
  </si>
  <si>
    <t>27598</t>
  </si>
  <si>
    <t>475042</t>
  </si>
  <si>
    <t>491619</t>
  </si>
  <si>
    <t>27625</t>
  </si>
  <si>
    <t>5988</t>
  </si>
  <si>
    <t>גורם 79</t>
  </si>
  <si>
    <t>474436</t>
  </si>
  <si>
    <t>27600</t>
  </si>
  <si>
    <t>474437</t>
  </si>
  <si>
    <t>גורם 86</t>
  </si>
  <si>
    <t>487556</t>
  </si>
  <si>
    <t>27597</t>
  </si>
  <si>
    <t>487557</t>
  </si>
  <si>
    <t>486415</t>
  </si>
  <si>
    <t>גורם 102</t>
  </si>
  <si>
    <t>493038</t>
  </si>
  <si>
    <t>27628</t>
  </si>
  <si>
    <t>24/12/17</t>
  </si>
  <si>
    <t>474475</t>
  </si>
  <si>
    <t>490783</t>
  </si>
  <si>
    <t>04/12/17</t>
  </si>
  <si>
    <t>5767</t>
  </si>
  <si>
    <t>גורם 100</t>
  </si>
  <si>
    <t>483880</t>
  </si>
  <si>
    <t>27560</t>
  </si>
  <si>
    <t>גורם 84</t>
  </si>
  <si>
    <t>404555</t>
  </si>
  <si>
    <t>12939</t>
  </si>
  <si>
    <t>16/12/15</t>
  </si>
  <si>
    <t>גורם 103</t>
  </si>
  <si>
    <t>491862</t>
  </si>
  <si>
    <t>491863</t>
  </si>
  <si>
    <t>491864</t>
  </si>
  <si>
    <t>גורם 104</t>
  </si>
  <si>
    <t>5987</t>
  </si>
  <si>
    <t>27627</t>
  </si>
  <si>
    <t>29/12/17</t>
  </si>
  <si>
    <t>גורם 99</t>
  </si>
  <si>
    <t>469140</t>
  </si>
  <si>
    <t>27599</t>
  </si>
  <si>
    <t>16/05/17</t>
  </si>
  <si>
    <t>פקדון טפחות 6.22 1/2018- טפחות בנק משכנתאות לישראל בע"מ</t>
  </si>
  <si>
    <t>3296</t>
  </si>
  <si>
    <t>פקדון אוצר ה. המקומי- בנק דקסיה ישראל</t>
  </si>
  <si>
    <t>3322</t>
  </si>
  <si>
    <t>פקדון בבנק לאומי- בנק לאומי לישראל בע"מ</t>
  </si>
  <si>
    <t>475052</t>
  </si>
  <si>
    <t>פקדון בבנק פועלים- בנק הפועלים בע"מ</t>
  </si>
  <si>
    <t>460128</t>
  </si>
  <si>
    <t>463294</t>
  </si>
  <si>
    <t>465861</t>
  </si>
  <si>
    <t>468319</t>
  </si>
  <si>
    <t>471973</t>
  </si>
  <si>
    <t>478046</t>
  </si>
  <si>
    <t>482568</t>
  </si>
  <si>
    <t>486981</t>
  </si>
  <si>
    <t>487160</t>
  </si>
  <si>
    <t>פקדון בבנק דיסקונט- בנק דיסקונט לישראל בע"מ</t>
  </si>
  <si>
    <t>456208</t>
  </si>
  <si>
    <t>486980</t>
  </si>
  <si>
    <t>פקדון יו בנק- יו בנק בע"מ לשעבר בנק אינווסטק</t>
  </si>
  <si>
    <t>485397</t>
  </si>
  <si>
    <t>491454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</si>
  <si>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</si>
  <si>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</si>
  <si>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</si>
  <si>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</si>
  <si>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</si>
  <si>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</si>
  <si>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פקדון דולר אוסטרלי- בנק לאומי לישראל בע"מ</t>
  </si>
  <si>
    <t>299919271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</si>
  <si>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</si>
  <si>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</si>
  <si>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</si>
  <si>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</si>
  <si>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</si>
  <si>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</si>
  <si>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</si>
  <si>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</si>
  <si>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דיסקונט שה 1-הפך סחיר (ריבית לקבל)</t>
  </si>
  <si>
    <t>69100950</t>
  </si>
  <si>
    <t>דקסיה הנפקות ז 3.55(ריבית לקבל)</t>
  </si>
  <si>
    <t>11198250</t>
  </si>
  <si>
    <t>פועלים הנפ שה נד 1(ריבית לקבל)</t>
  </si>
  <si>
    <t>19404440</t>
  </si>
  <si>
    <t>אלון דלק אגח חש 1/17 (מגדל</t>
  </si>
  <si>
    <t>11399301</t>
  </si>
  <si>
    <t>דיסקונט השקעות אגח ט(פדיון לקבל)</t>
  </si>
  <si>
    <t>63902490</t>
  </si>
  <si>
    <t>דיסקונט השקעות אגח ט(ריבית לקבל)</t>
  </si>
  <si>
    <t>אפריקה   אגח כו(ריבית לקבל)</t>
  </si>
  <si>
    <t>61103650</t>
  </si>
  <si>
    <t>מגדל מקפת קרנות פנסיה וקופות גמל בע"מ</t>
  </si>
  <si>
    <t>מגדל השתלמות - מסלול כללי</t>
  </si>
  <si>
    <t>הליוס</t>
  </si>
  <si>
    <t>ANATOMY I</t>
  </si>
  <si>
    <t>Sky I</t>
  </si>
  <si>
    <t>Israel Infrastructure I</t>
  </si>
  <si>
    <t>נגב אנרגיה   אשלים תרמוסולאר בעמ</t>
  </si>
  <si>
    <t>Evolution Venture Capital Fund</t>
  </si>
  <si>
    <t>פי אס פי השקעות בעמ</t>
  </si>
  <si>
    <t>Fimi Israel Opportunity II</t>
  </si>
  <si>
    <t>אריסון החזקות 1998 בע"מ</t>
  </si>
  <si>
    <t>שניאור צאלים- שותפות מוגבלת</t>
  </si>
  <si>
    <t>איגודן  איגוד ערים דן לתשתיות</t>
  </si>
  <si>
    <t>אנלייט</t>
  </si>
  <si>
    <t>נטפים בע"מ</t>
  </si>
  <si>
    <t>דלק קידוחים שותפות מוגבלת</t>
  </si>
  <si>
    <t>ANATOMY 2</t>
  </si>
  <si>
    <t>Reality III</t>
  </si>
  <si>
    <t>אגירה שאובה כוכב הירדן</t>
  </si>
  <si>
    <t>Tene Growth II- Qnergy</t>
  </si>
  <si>
    <t>NOY 2 infra &amp; energy investment LP</t>
  </si>
  <si>
    <t>NOY 2 co-investment Ashalim plot A</t>
  </si>
  <si>
    <t>Accelmed growth partners</t>
  </si>
  <si>
    <t>fimi 6</t>
  </si>
  <si>
    <t>Orbimed  II</t>
  </si>
  <si>
    <t>sky 3</t>
  </si>
  <si>
    <t>Vintage IX Migdal LP</t>
  </si>
  <si>
    <t>FIREBOLT RB HOLDINGS LIMITED</t>
  </si>
  <si>
    <t>פלנוס טכנולוגיות לאומי</t>
  </si>
  <si>
    <t>CLEAN ENERGY FUTURE</t>
  </si>
  <si>
    <t>Aviv Ventures I</t>
  </si>
  <si>
    <t>Selene -mak</t>
  </si>
  <si>
    <t>AES SOUTHLAND ENEREGY LLC</t>
  </si>
  <si>
    <t>Brack Capital Real Estate llp</t>
  </si>
  <si>
    <t>Rothschild Europportunities</t>
  </si>
  <si>
    <t>Tene Growth II</t>
  </si>
  <si>
    <t>CPV Fairveiw</t>
  </si>
  <si>
    <t>CICC Growth capital fund I</t>
  </si>
  <si>
    <t>SUNRUN HERA</t>
  </si>
  <si>
    <t>apollo natural pesources partners II</t>
  </si>
  <si>
    <t>Ares Special Situations Fund IV</t>
  </si>
  <si>
    <t>Bluebay SLFI</t>
  </si>
  <si>
    <t>Brookfield Capital Partners IV</t>
  </si>
  <si>
    <t>Graph Tech Brookfield</t>
  </si>
  <si>
    <t>Klirmark Opportunity II</t>
  </si>
  <si>
    <t>Cheyne Real Estate Credit Holdings</t>
  </si>
  <si>
    <t>KOTAK- CIIF I</t>
  </si>
  <si>
    <t>ARES private credit solutions</t>
  </si>
  <si>
    <t>ICG SDP III</t>
  </si>
  <si>
    <t>Viola PE 2 LP</t>
  </si>
  <si>
    <t>Kartesia Credit Opportunities IV SCS</t>
  </si>
  <si>
    <t>Blackstone RE VIII</t>
  </si>
  <si>
    <t>Silverfleet II</t>
  </si>
  <si>
    <t>Rhone VRhone Capital Partners V</t>
  </si>
  <si>
    <t>Crescent mezzanine VII</t>
  </si>
  <si>
    <t>THOMA BRAVO</t>
  </si>
  <si>
    <t>Advent</t>
  </si>
  <si>
    <t>Brookfield  RE  II</t>
  </si>
  <si>
    <t>Migdal-HarbourVest 2016 Fund L.P. (Tranche B)</t>
  </si>
  <si>
    <t>harbourvest part' co inv fund IV</t>
  </si>
  <si>
    <t>HIG harbourvest Tranche B</t>
  </si>
  <si>
    <t>waterton</t>
  </si>
  <si>
    <t>Vintage Migdal Co-investment</t>
  </si>
  <si>
    <t>MAGMA GROWTH EQUITY I</t>
  </si>
  <si>
    <t>Apollo Fund IX</t>
  </si>
  <si>
    <t>Tene growth capital IV</t>
  </si>
  <si>
    <t>incline</t>
  </si>
  <si>
    <t>Permira</t>
  </si>
  <si>
    <t>harbourvest ח-ן מנוהל</t>
  </si>
  <si>
    <t>HarbourVest Co-Inv DNLD</t>
  </si>
  <si>
    <t>harbourvest Sec gridiron</t>
  </si>
  <si>
    <t>project Celtics</t>
  </si>
  <si>
    <t>co investment Anesthesia</t>
  </si>
  <si>
    <t>HARBOURVEST pamlico</t>
  </si>
  <si>
    <t>harbourvest DOVER</t>
  </si>
  <si>
    <t>SVB</t>
  </si>
  <si>
    <t>Warburg Pincus China I</t>
  </si>
  <si>
    <t>infrared infrastructure fund v</t>
  </si>
  <si>
    <t>Horsley Bridge XII Ventures</t>
  </si>
  <si>
    <t>Copenhagen Infrastructure III</t>
  </si>
  <si>
    <t>meridiam III</t>
  </si>
  <si>
    <t>UBS</t>
  </si>
  <si>
    <t>בנק איגוד  *</t>
  </si>
  <si>
    <t>יובנק בע"מ</t>
  </si>
  <si>
    <t>בנק לאומי</t>
  </si>
  <si>
    <t>בנק הפועלים</t>
  </si>
  <si>
    <t>בנק דיסקונט</t>
  </si>
  <si>
    <t>US29250NAS45</t>
  </si>
  <si>
    <t>US4655621062</t>
  </si>
  <si>
    <t>GB0031348658</t>
  </si>
  <si>
    <t>CNE1000003G1</t>
  </si>
  <si>
    <t>gb0008706128</t>
  </si>
  <si>
    <t>CH0012221716</t>
  </si>
  <si>
    <t>US0152711091</t>
  </si>
  <si>
    <t>US78440X1019</t>
  </si>
  <si>
    <t>US1011211018</t>
  </si>
  <si>
    <t>DE0005552004</t>
  </si>
  <si>
    <t>lu0875160326</t>
  </si>
  <si>
    <t>IE00B5BMR087</t>
  </si>
  <si>
    <t>DE000A0Q4R02</t>
  </si>
  <si>
    <t>FR0010345389</t>
  </si>
  <si>
    <t>US57060U2336</t>
  </si>
  <si>
    <t>IE00B94ZB998</t>
  </si>
  <si>
    <t>US81369Y7040</t>
  </si>
  <si>
    <t>US78464A6982</t>
  </si>
  <si>
    <t>LU0566484704</t>
  </si>
  <si>
    <t>LU0389810994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</si>
</sst>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5" width="12.7109375" style="1" bestFit="1" customWidth="1"/>
    <col min="6" max="6" width="13" style="1" bestFit="1" customWidth="1"/>
    <col min="7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3120</v>
      </c>
    </row>
    <row r="3" spans="1:36">
      <c r="B3" s="2" t="s">
        <v>2</v>
      </c>
      <c r="C3" s="26" t="s">
        <v>3121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f>מזומנים!J11</f>
        <v>707863.05097336369</v>
      </c>
      <c r="D11" s="76">
        <f>C11/$C$42*100</f>
        <v>6.2906519175270921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2376181.5525292</v>
      </c>
      <c r="D13" s="77">
        <f t="shared" ref="D13:D22" si="0">C13/$C$42*100</f>
        <v>21.116699083609586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1941447.6895831968</v>
      </c>
      <c r="D15" s="77">
        <f t="shared" si="0"/>
        <v>17.253297250734228</v>
      </c>
    </row>
    <row r="16" spans="1:36">
      <c r="A16" s="10" t="s">
        <v>13</v>
      </c>
      <c r="B16" s="70" t="s">
        <v>19</v>
      </c>
      <c r="C16" s="77">
        <v>1676562.5503328727</v>
      </c>
      <c r="D16" s="77">
        <f t="shared" si="0"/>
        <v>14.899310548280701</v>
      </c>
    </row>
    <row r="17" spans="1:4">
      <c r="A17" s="10" t="s">
        <v>13</v>
      </c>
      <c r="B17" s="70" t="s">
        <v>20</v>
      </c>
      <c r="C17" s="77">
        <v>793691.06805996585</v>
      </c>
      <c r="D17" s="77">
        <f t="shared" si="0"/>
        <v>7.0533901046961498</v>
      </c>
    </row>
    <row r="18" spans="1:4">
      <c r="A18" s="10" t="s">
        <v>13</v>
      </c>
      <c r="B18" s="70" t="s">
        <v>21</v>
      </c>
      <c r="C18" s="77">
        <v>1107279.464320336</v>
      </c>
      <c r="D18" s="77">
        <f t="shared" si="0"/>
        <v>9.8401939130556482</v>
      </c>
    </row>
    <row r="19" spans="1:4">
      <c r="A19" s="10" t="s">
        <v>13</v>
      </c>
      <c r="B19" s="70" t="s">
        <v>22</v>
      </c>
      <c r="C19" s="77">
        <v>147.36875800000001</v>
      </c>
      <c r="D19" s="77">
        <f t="shared" si="0"/>
        <v>1.3096397090108466E-3</v>
      </c>
    </row>
    <row r="20" spans="1:4">
      <c r="A20" s="10" t="s">
        <v>13</v>
      </c>
      <c r="B20" s="70" t="s">
        <v>23</v>
      </c>
      <c r="C20" s="77">
        <v>2195.23506</v>
      </c>
      <c r="D20" s="77">
        <f t="shared" si="0"/>
        <v>1.9508660072909131E-2</v>
      </c>
    </row>
    <row r="21" spans="1:4">
      <c r="A21" s="10" t="s">
        <v>13</v>
      </c>
      <c r="B21" s="70" t="s">
        <v>24</v>
      </c>
      <c r="C21" s="77">
        <v>7752.9570303390801</v>
      </c>
      <c r="D21" s="77">
        <f t="shared" si="0"/>
        <v>6.8899137965096169E-2</v>
      </c>
    </row>
    <row r="22" spans="1:4">
      <c r="A22" s="10" t="s">
        <v>13</v>
      </c>
      <c r="B22" s="70" t="s">
        <v>25</v>
      </c>
      <c r="C22" s="77">
        <v>25485.9508412</v>
      </c>
      <c r="D22" s="77">
        <f t="shared" si="0"/>
        <v>0.2264890720157518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343059.35199473763</v>
      </c>
      <c r="D26" s="77">
        <f t="shared" si="1"/>
        <v>3.0487069038054706</v>
      </c>
    </row>
    <row r="27" spans="1:4">
      <c r="A27" s="10" t="s">
        <v>13</v>
      </c>
      <c r="B27" s="70" t="s">
        <v>29</v>
      </c>
      <c r="C27" s="77">
        <v>94463.671084408939</v>
      </c>
      <c r="D27" s="77">
        <f t="shared" si="1"/>
        <v>0.83948169469597911</v>
      </c>
    </row>
    <row r="28" spans="1:4">
      <c r="A28" s="10" t="s">
        <v>13</v>
      </c>
      <c r="B28" s="70" t="s">
        <v>30</v>
      </c>
      <c r="C28" s="77">
        <f>'לא סחיר - קרנות השקעה'!H11</f>
        <v>246980.22043647867</v>
      </c>
      <c r="D28" s="77">
        <f t="shared" si="1"/>
        <v>2.1948689017509708</v>
      </c>
    </row>
    <row r="29" spans="1:4">
      <c r="A29" s="10" t="s">
        <v>13</v>
      </c>
      <c r="B29" s="70" t="s">
        <v>31</v>
      </c>
      <c r="C29" s="77">
        <v>15974.609400801332</v>
      </c>
      <c r="D29" s="77">
        <f t="shared" si="1"/>
        <v>0.14196348731681235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9463.5730750143739</v>
      </c>
      <c r="D31" s="77">
        <f t="shared" si="1"/>
        <v>8.4101075807157893E-2</v>
      </c>
    </row>
    <row r="32" spans="1:4">
      <c r="A32" s="10" t="s">
        <v>13</v>
      </c>
      <c r="B32" s="70" t="s">
        <v>34</v>
      </c>
      <c r="C32" s="77">
        <v>4.9833230400000001</v>
      </c>
      <c r="D32" s="77">
        <f t="shared" si="1"/>
        <v>4.428589766640122E-5</v>
      </c>
    </row>
    <row r="33" spans="1:6">
      <c r="A33" s="10" t="s">
        <v>13</v>
      </c>
      <c r="B33" s="69" t="s">
        <v>35</v>
      </c>
      <c r="C33" s="77">
        <v>1385927.7293450802</v>
      </c>
      <c r="D33" s="77">
        <f t="shared" si="1"/>
        <v>12.316491044659235</v>
      </c>
    </row>
    <row r="34" spans="1:6">
      <c r="A34" s="10" t="s">
        <v>13</v>
      </c>
      <c r="B34" s="69" t="s">
        <v>36</v>
      </c>
      <c r="C34" s="77">
        <v>490546.36893133575</v>
      </c>
      <c r="D34" s="77">
        <f t="shared" si="1"/>
        <v>4.3593975587658944</v>
      </c>
    </row>
    <row r="35" spans="1:6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6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6">
      <c r="A37" s="10" t="s">
        <v>13</v>
      </c>
      <c r="B37" s="69" t="s">
        <v>39</v>
      </c>
      <c r="C37" s="77">
        <f>'השקעות אחרות '!I11</f>
        <v>27590.9385007604</v>
      </c>
      <c r="D37" s="77">
        <f t="shared" si="1"/>
        <v>0.24519571963463252</v>
      </c>
    </row>
    <row r="38" spans="1:6">
      <c r="A38" s="10"/>
      <c r="B38" s="71" t="s">
        <v>40</v>
      </c>
      <c r="C38" s="60"/>
      <c r="D38" s="60"/>
    </row>
    <row r="39" spans="1:6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6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6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6">
      <c r="B42" s="72" t="s">
        <v>44</v>
      </c>
      <c r="C42" s="77">
        <f>SUM(C11:C41)</f>
        <v>11252618.333580133</v>
      </c>
      <c r="D42" s="77">
        <f t="shared" si="2"/>
        <v>100</v>
      </c>
      <c r="E42" s="77"/>
      <c r="F42" s="77"/>
    </row>
    <row r="43" spans="1:6">
      <c r="A43" s="10" t="s">
        <v>13</v>
      </c>
      <c r="B43" s="73" t="s">
        <v>45</v>
      </c>
      <c r="C43" s="77">
        <f>'יתרת התחייבות להשקעה'!C11</f>
        <v>648950.97541876789</v>
      </c>
      <c r="D43" s="77">
        <f>C43/$C$42*100</f>
        <v>5.7671108730504477</v>
      </c>
    </row>
    <row r="44" spans="1:6">
      <c r="B44" s="11" t="s">
        <v>201</v>
      </c>
    </row>
    <row r="45" spans="1:6">
      <c r="C45" s="13" t="s">
        <v>46</v>
      </c>
      <c r="D45" s="14" t="s">
        <v>47</v>
      </c>
    </row>
    <row r="46" spans="1:6">
      <c r="C46" s="13" t="s">
        <v>9</v>
      </c>
      <c r="D46" s="13" t="s">
        <v>10</v>
      </c>
    </row>
    <row r="47" spans="1:6">
      <c r="C47" t="s">
        <v>109</v>
      </c>
      <c r="D47">
        <v>3.4670000000000001</v>
      </c>
    </row>
    <row r="48" spans="1:6">
      <c r="C48" t="s">
        <v>113</v>
      </c>
      <c r="D48">
        <v>4.1525999999999996</v>
      </c>
    </row>
    <row r="49" spans="3:4">
      <c r="C49" t="s">
        <v>202</v>
      </c>
      <c r="D49">
        <v>3.5546000000000002</v>
      </c>
    </row>
    <row r="50" spans="3:4">
      <c r="C50" t="s">
        <v>116</v>
      </c>
      <c r="D50">
        <v>4.6818999999999997</v>
      </c>
    </row>
    <row r="51" spans="3:4">
      <c r="C51" t="s">
        <v>203</v>
      </c>
      <c r="D51">
        <v>3.0803000000000001E-2</v>
      </c>
    </row>
    <row r="52" spans="3:4">
      <c r="C52" t="s">
        <v>119</v>
      </c>
      <c r="D52">
        <v>2.7648000000000001</v>
      </c>
    </row>
    <row r="53" spans="3:4">
      <c r="C53" t="s">
        <v>123</v>
      </c>
      <c r="D53">
        <v>2.7078000000000002</v>
      </c>
    </row>
    <row r="54" spans="3:4">
      <c r="C54" t="s">
        <v>204</v>
      </c>
      <c r="D54">
        <v>0.42209999999999998</v>
      </c>
    </row>
    <row r="55" spans="3:4">
      <c r="C55" t="s">
        <v>205</v>
      </c>
      <c r="D55">
        <v>0.55769999999999997</v>
      </c>
    </row>
    <row r="56" spans="3:4">
      <c r="C56" t="s">
        <v>206</v>
      </c>
      <c r="D56">
        <v>0.44340000000000002</v>
      </c>
    </row>
    <row r="57" spans="3:4">
      <c r="C57" t="s">
        <v>126</v>
      </c>
      <c r="D57">
        <v>1</v>
      </c>
    </row>
    <row r="58" spans="3:4">
      <c r="C58" t="s">
        <v>207</v>
      </c>
      <c r="D58">
        <v>0.17610000000000001</v>
      </c>
    </row>
    <row r="59" spans="3:4">
      <c r="C59" t="s">
        <v>126</v>
      </c>
      <c r="D59">
        <v>0.92049999999999998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L11" sqref="L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3120</v>
      </c>
    </row>
    <row r="3" spans="2:61" s="1" customFormat="1">
      <c r="B3" s="2" t="s">
        <v>2</v>
      </c>
      <c r="C3" s="26" t="s">
        <v>3121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2195.23506</v>
      </c>
      <c r="J11" s="25"/>
      <c r="K11" s="76">
        <v>100</v>
      </c>
      <c r="L11" s="76">
        <f>I11/'סכום נכסי הקרן'!$C$42*100</f>
        <v>1.9508660072909131E-2</v>
      </c>
      <c r="BD11" s="16"/>
      <c r="BE11" s="19"/>
      <c r="BF11" s="16"/>
      <c r="BH11" s="16"/>
    </row>
    <row r="12" spans="2:61">
      <c r="B12" s="78" t="s">
        <v>208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f>I12/'סכום נכסי הקרן'!$C$42*100</f>
        <v>0</v>
      </c>
    </row>
    <row r="13" spans="2:61">
      <c r="B13" s="78" t="s">
        <v>2176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f>I13/'סכום נכסי הקרן'!$C$42*100</f>
        <v>0</v>
      </c>
    </row>
    <row r="14" spans="2:61">
      <c r="B14" t="s">
        <v>270</v>
      </c>
      <c r="C14" t="s">
        <v>270</v>
      </c>
      <c r="D14" s="16"/>
      <c r="E14" t="s">
        <v>270</v>
      </c>
      <c r="F14" t="s">
        <v>270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f>I14/'סכום נכסי הקרן'!$C$42*100</f>
        <v>0</v>
      </c>
    </row>
    <row r="15" spans="2:61">
      <c r="B15" s="78" t="s">
        <v>2177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f>I15/'סכום נכסי הקרן'!$C$42*100</f>
        <v>0</v>
      </c>
    </row>
    <row r="16" spans="2:61">
      <c r="B16" t="s">
        <v>270</v>
      </c>
      <c r="C16" t="s">
        <v>270</v>
      </c>
      <c r="D16" s="16"/>
      <c r="E16" t="s">
        <v>270</v>
      </c>
      <c r="F16" t="s">
        <v>270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f>I16/'סכום נכסי הקרן'!$C$42*100</f>
        <v>0</v>
      </c>
    </row>
    <row r="17" spans="2:12">
      <c r="B17" s="78" t="s">
        <v>2178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f>I17/'סכום נכסי הקרן'!$C$42*100</f>
        <v>0</v>
      </c>
    </row>
    <row r="18" spans="2:12">
      <c r="B18" t="s">
        <v>270</v>
      </c>
      <c r="C18" t="s">
        <v>270</v>
      </c>
      <c r="D18" s="16"/>
      <c r="E18" t="s">
        <v>270</v>
      </c>
      <c r="F18" t="s">
        <v>270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f>I18/'סכום נכסי הקרן'!$C$42*100</f>
        <v>0</v>
      </c>
    </row>
    <row r="19" spans="2:12">
      <c r="B19" s="78" t="s">
        <v>1080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f>I19/'סכום נכסי הקרן'!$C$42*100</f>
        <v>0</v>
      </c>
    </row>
    <row r="20" spans="2:12">
      <c r="B20" t="s">
        <v>270</v>
      </c>
      <c r="C20" t="s">
        <v>270</v>
      </c>
      <c r="D20" s="16"/>
      <c r="E20" t="s">
        <v>270</v>
      </c>
      <c r="F20" t="s">
        <v>270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f>I20/'סכום נכסי הקרן'!$C$42*100</f>
        <v>0</v>
      </c>
    </row>
    <row r="21" spans="2:12">
      <c r="B21" s="78" t="s">
        <v>275</v>
      </c>
      <c r="C21" s="16"/>
      <c r="D21" s="16"/>
      <c r="E21" s="16"/>
      <c r="G21" s="79">
        <v>0</v>
      </c>
      <c r="I21" s="79">
        <v>2195.23506</v>
      </c>
      <c r="K21" s="79">
        <v>100</v>
      </c>
      <c r="L21" s="79">
        <f>I21/'סכום נכסי הקרן'!$C$42*100</f>
        <v>1.9508660072909131E-2</v>
      </c>
    </row>
    <row r="22" spans="2:12">
      <c r="B22" s="78" t="s">
        <v>2176</v>
      </c>
      <c r="C22" s="16"/>
      <c r="D22" s="16"/>
      <c r="E22" s="16"/>
      <c r="G22" s="79">
        <v>0</v>
      </c>
      <c r="I22" s="79">
        <v>2195.23506</v>
      </c>
      <c r="K22" s="79">
        <v>100</v>
      </c>
      <c r="L22" s="79">
        <f>I22/'סכום נכסי הקרן'!$C$42*100</f>
        <v>1.9508660072909131E-2</v>
      </c>
    </row>
    <row r="23" spans="2:12">
      <c r="B23" t="s">
        <v>2179</v>
      </c>
      <c r="C23" t="s">
        <v>2180</v>
      </c>
      <c r="D23" t="s">
        <v>1295</v>
      </c>
      <c r="E23" t="s">
        <v>126</v>
      </c>
      <c r="F23" t="s">
        <v>109</v>
      </c>
      <c r="G23" s="77">
        <v>-366</v>
      </c>
      <c r="H23" s="77">
        <v>57000</v>
      </c>
      <c r="I23" s="77">
        <v>-723.28553999999997</v>
      </c>
      <c r="J23" s="77">
        <v>0</v>
      </c>
      <c r="K23" s="77">
        <v>-32.950000000000003</v>
      </c>
      <c r="L23" s="77">
        <f>I23/'סכום נכסי הקרן'!$C$42*100</f>
        <v>-6.4277088101492496E-3</v>
      </c>
    </row>
    <row r="24" spans="2:12">
      <c r="B24" t="s">
        <v>2181</v>
      </c>
      <c r="C24" t="s">
        <v>2182</v>
      </c>
      <c r="D24" t="s">
        <v>1295</v>
      </c>
      <c r="E24" t="s">
        <v>126</v>
      </c>
      <c r="F24" t="s">
        <v>109</v>
      </c>
      <c r="G24" s="77">
        <v>366</v>
      </c>
      <c r="H24" s="77">
        <v>230000</v>
      </c>
      <c r="I24" s="77">
        <v>2918.5205999999998</v>
      </c>
      <c r="J24" s="77">
        <v>0</v>
      </c>
      <c r="K24" s="77">
        <v>132.94999999999999</v>
      </c>
      <c r="L24" s="77">
        <f>I24/'סכום נכסי הקרן'!$C$42*100</f>
        <v>2.5936368883058381E-2</v>
      </c>
    </row>
    <row r="25" spans="2:12">
      <c r="B25" s="78" t="s">
        <v>2183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f>I25/'סכום נכסי הקרן'!$C$42*100</f>
        <v>0</v>
      </c>
    </row>
    <row r="26" spans="2:12">
      <c r="B26" t="s">
        <v>270</v>
      </c>
      <c r="C26" t="s">
        <v>270</v>
      </c>
      <c r="D26" s="16"/>
      <c r="E26" t="s">
        <v>270</v>
      </c>
      <c r="F26" t="s">
        <v>270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f>I26/'סכום נכסי הקרן'!$C$42*100</f>
        <v>0</v>
      </c>
    </row>
    <row r="27" spans="2:12">
      <c r="B27" s="78" t="s">
        <v>2178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f>I27/'סכום נכסי הקרן'!$C$42*100</f>
        <v>0</v>
      </c>
    </row>
    <row r="28" spans="2:12">
      <c r="B28" t="s">
        <v>270</v>
      </c>
      <c r="C28" t="s">
        <v>270</v>
      </c>
      <c r="D28" s="16"/>
      <c r="E28" t="s">
        <v>270</v>
      </c>
      <c r="F28" t="s">
        <v>270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f>I28/'סכום נכסי הקרן'!$C$42*100</f>
        <v>0</v>
      </c>
    </row>
    <row r="29" spans="2:12">
      <c r="B29" s="78" t="s">
        <v>2184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f>I29/'סכום נכסי הקרן'!$C$42*100</f>
        <v>0</v>
      </c>
    </row>
    <row r="30" spans="2:12">
      <c r="B30" t="s">
        <v>270</v>
      </c>
      <c r="C30" t="s">
        <v>270</v>
      </c>
      <c r="D30" s="16"/>
      <c r="E30" t="s">
        <v>270</v>
      </c>
      <c r="F30" t="s">
        <v>270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f>I30/'סכום נכסי הקרן'!$C$42*100</f>
        <v>0</v>
      </c>
    </row>
    <row r="31" spans="2:12">
      <c r="B31" s="78" t="s">
        <v>1080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f>I31/'סכום נכסי הקרן'!$C$42*100</f>
        <v>0</v>
      </c>
    </row>
    <row r="32" spans="2:12">
      <c r="B32" t="s">
        <v>270</v>
      </c>
      <c r="C32" t="s">
        <v>270</v>
      </c>
      <c r="D32" s="16"/>
      <c r="E32" t="s">
        <v>270</v>
      </c>
      <c r="F32" t="s">
        <v>270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f>I32/'סכום נכסי הקרן'!$C$42*100</f>
        <v>0</v>
      </c>
    </row>
    <row r="33" spans="2:5">
      <c r="B33" t="s">
        <v>277</v>
      </c>
      <c r="C33" s="16"/>
      <c r="D33" s="16"/>
      <c r="E33" s="16"/>
    </row>
    <row r="34" spans="2:5">
      <c r="B34" t="s">
        <v>388</v>
      </c>
      <c r="C34" s="16"/>
      <c r="D34" s="16"/>
      <c r="E34" s="16"/>
    </row>
    <row r="35" spans="2:5">
      <c r="B35" t="s">
        <v>389</v>
      </c>
      <c r="C35" s="16"/>
      <c r="D35" s="16"/>
      <c r="E35" s="16"/>
    </row>
    <row r="36" spans="2:5">
      <c r="B36" t="s">
        <v>390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9" workbookViewId="0">
      <selection activeCell="K11" sqref="K1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3120</v>
      </c>
    </row>
    <row r="3" spans="1:60" s="1" customFormat="1">
      <c r="B3" s="2" t="s">
        <v>2</v>
      </c>
      <c r="C3" s="26" t="s">
        <v>3121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3188</v>
      </c>
      <c r="H11" s="25"/>
      <c r="I11" s="76">
        <v>7752.9570303390801</v>
      </c>
      <c r="J11" s="76">
        <v>100</v>
      </c>
      <c r="K11" s="76">
        <f>I11/'סכום נכסי הקרן'!$C$42*100</f>
        <v>6.8899137965096169E-2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f>I12/'סכום נכסי הקרן'!$C$42*100</f>
        <v>0</v>
      </c>
      <c r="BD12" s="16" t="s">
        <v>124</v>
      </c>
      <c r="BF12" s="16" t="s">
        <v>125</v>
      </c>
    </row>
    <row r="13" spans="1:60">
      <c r="B13" t="s">
        <v>270</v>
      </c>
      <c r="C13" t="s">
        <v>270</v>
      </c>
      <c r="D13" s="19"/>
      <c r="E13" t="s">
        <v>270</v>
      </c>
      <c r="F13" t="s">
        <v>270</v>
      </c>
      <c r="G13" s="77">
        <v>0</v>
      </c>
      <c r="H13" s="77">
        <v>0</v>
      </c>
      <c r="I13" s="77">
        <v>0</v>
      </c>
      <c r="J13" s="77">
        <v>0</v>
      </c>
      <c r="K13" s="77">
        <f>I13/'סכום נכסי הקרן'!$C$42*100</f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275</v>
      </c>
      <c r="C14" s="19"/>
      <c r="D14" s="19"/>
      <c r="E14" s="19"/>
      <c r="F14" s="19"/>
      <c r="G14" s="79">
        <v>3188</v>
      </c>
      <c r="H14" s="19"/>
      <c r="I14" s="79">
        <v>7752.9570303390801</v>
      </c>
      <c r="J14" s="79">
        <v>100</v>
      </c>
      <c r="K14" s="79">
        <f>I14/'סכום נכסי הקרן'!$C$42*100</f>
        <v>6.8899137965096169E-2</v>
      </c>
      <c r="BF14" s="16" t="s">
        <v>129</v>
      </c>
    </row>
    <row r="15" spans="1:60">
      <c r="B15" t="s">
        <v>2185</v>
      </c>
      <c r="C15" t="s">
        <v>2186</v>
      </c>
      <c r="D15" t="s">
        <v>126</v>
      </c>
      <c r="E15" t="s">
        <v>1119</v>
      </c>
      <c r="F15" t="s">
        <v>113</v>
      </c>
      <c r="G15" s="77">
        <v>796</v>
      </c>
      <c r="H15" s="77">
        <v>-71499.964000000182</v>
      </c>
      <c r="I15" s="77">
        <v>-2363.4095740309499</v>
      </c>
      <c r="J15" s="77">
        <v>-30.48</v>
      </c>
      <c r="K15" s="77">
        <f>I15/'סכום נכסי הקרן'!$C$42*100</f>
        <v>-2.1003196802454844E-2</v>
      </c>
      <c r="BF15" s="16" t="s">
        <v>130</v>
      </c>
    </row>
    <row r="16" spans="1:60">
      <c r="B16" t="s">
        <v>2187</v>
      </c>
      <c r="C16" t="s">
        <v>2188</v>
      </c>
      <c r="D16" t="s">
        <v>126</v>
      </c>
      <c r="E16" t="s">
        <v>126</v>
      </c>
      <c r="F16" t="s">
        <v>113</v>
      </c>
      <c r="G16" s="77">
        <v>196</v>
      </c>
      <c r="H16" s="77">
        <v>-6649.9999999999018</v>
      </c>
      <c r="I16" s="77">
        <v>-54.124988399999197</v>
      </c>
      <c r="J16" s="77">
        <v>-0.7</v>
      </c>
      <c r="K16" s="77">
        <f>I16/'סכום נכסי הקרן'!$C$42*100</f>
        <v>-4.8099905991194131E-4</v>
      </c>
      <c r="BF16" s="16" t="s">
        <v>131</v>
      </c>
    </row>
    <row r="17" spans="2:58">
      <c r="B17" t="s">
        <v>2189</v>
      </c>
      <c r="C17" t="s">
        <v>2190</v>
      </c>
      <c r="D17" t="s">
        <v>126</v>
      </c>
      <c r="E17" t="s">
        <v>126</v>
      </c>
      <c r="F17" t="s">
        <v>109</v>
      </c>
      <c r="G17" s="77">
        <v>1386</v>
      </c>
      <c r="H17" s="77">
        <v>110770.50000000083</v>
      </c>
      <c r="I17" s="77">
        <v>5322.8127437100402</v>
      </c>
      <c r="J17" s="77">
        <v>68.66</v>
      </c>
      <c r="K17" s="77">
        <f>I17/'סכום נכסי הקרן'!$C$42*100</f>
        <v>4.7302881746425808E-2</v>
      </c>
      <c r="BF17" s="16" t="s">
        <v>132</v>
      </c>
    </row>
    <row r="18" spans="2:58">
      <c r="B18" t="s">
        <v>2191</v>
      </c>
      <c r="C18" t="s">
        <v>2192</v>
      </c>
      <c r="D18" t="s">
        <v>126</v>
      </c>
      <c r="E18" t="s">
        <v>126</v>
      </c>
      <c r="F18" t="s">
        <v>109</v>
      </c>
      <c r="G18" s="77">
        <v>219</v>
      </c>
      <c r="H18" s="77">
        <v>50983.689497716892</v>
      </c>
      <c r="I18" s="77">
        <v>387.10538875999998</v>
      </c>
      <c r="J18" s="77">
        <v>4.99</v>
      </c>
      <c r="K18" s="77">
        <f>I18/'סכום נכסי הקרן'!$C$42*100</f>
        <v>3.4401361290713793E-3</v>
      </c>
      <c r="BF18" s="16" t="s">
        <v>133</v>
      </c>
    </row>
    <row r="19" spans="2:58">
      <c r="B19" t="s">
        <v>2193</v>
      </c>
      <c r="C19" t="s">
        <v>2194</v>
      </c>
      <c r="D19" t="s">
        <v>126</v>
      </c>
      <c r="E19" t="s">
        <v>126</v>
      </c>
      <c r="F19" t="s">
        <v>113</v>
      </c>
      <c r="G19" s="77">
        <v>231</v>
      </c>
      <c r="H19" s="77">
        <v>15799.999999999896</v>
      </c>
      <c r="I19" s="77">
        <v>151.561594799999</v>
      </c>
      <c r="J19" s="77">
        <v>1.95</v>
      </c>
      <c r="K19" s="77">
        <f>I19/'סכום נכסי הקרן'!$C$42*100</f>
        <v>1.3469006973044482E-3</v>
      </c>
      <c r="BF19" s="16" t="s">
        <v>134</v>
      </c>
    </row>
    <row r="20" spans="2:58">
      <c r="B20" t="s">
        <v>2195</v>
      </c>
      <c r="C20" t="s">
        <v>2196</v>
      </c>
      <c r="D20" t="s">
        <v>126</v>
      </c>
      <c r="E20" t="s">
        <v>126</v>
      </c>
      <c r="F20" t="s">
        <v>203</v>
      </c>
      <c r="G20" s="77">
        <v>181</v>
      </c>
      <c r="H20" s="77">
        <v>32499999.999999821</v>
      </c>
      <c r="I20" s="77">
        <v>1811.9864749999899</v>
      </c>
      <c r="J20" s="77">
        <v>23.37</v>
      </c>
      <c r="K20" s="77">
        <f>I20/'סכום נכסי הקרן'!$C$42*100</f>
        <v>1.6102798666801386E-2</v>
      </c>
      <c r="BF20" s="16" t="s">
        <v>135</v>
      </c>
    </row>
    <row r="21" spans="2:58">
      <c r="B21" t="s">
        <v>2197</v>
      </c>
      <c r="C21" t="s">
        <v>2198</v>
      </c>
      <c r="D21" t="s">
        <v>126</v>
      </c>
      <c r="E21" t="s">
        <v>126</v>
      </c>
      <c r="F21" t="s">
        <v>123</v>
      </c>
      <c r="G21" s="77">
        <v>21</v>
      </c>
      <c r="H21" s="77">
        <v>62500</v>
      </c>
      <c r="I21" s="77">
        <v>35.539875000000002</v>
      </c>
      <c r="J21" s="77">
        <v>0.46</v>
      </c>
      <c r="K21" s="77">
        <f>I21/'סכום נכסי הקרן'!$C$42*100</f>
        <v>3.1583649197397632E-4</v>
      </c>
      <c r="BF21" s="16" t="s">
        <v>126</v>
      </c>
    </row>
    <row r="22" spans="2:58">
      <c r="B22" t="s">
        <v>2199</v>
      </c>
      <c r="C22" t="s">
        <v>2200</v>
      </c>
      <c r="D22" t="s">
        <v>126</v>
      </c>
      <c r="E22" t="s">
        <v>126</v>
      </c>
      <c r="F22" t="s">
        <v>116</v>
      </c>
      <c r="G22" s="77">
        <v>158</v>
      </c>
      <c r="H22" s="77">
        <v>332750</v>
      </c>
      <c r="I22" s="77">
        <v>2461.4855155</v>
      </c>
      <c r="J22" s="77">
        <v>31.75</v>
      </c>
      <c r="K22" s="77">
        <f>I22/'סכום נכסי הקרן'!$C$42*100</f>
        <v>2.1874780095885948E-2</v>
      </c>
    </row>
    <row r="23" spans="2:58">
      <c r="B23" t="s">
        <v>277</v>
      </c>
      <c r="C23" s="19"/>
      <c r="D23" s="19"/>
      <c r="E23" s="19"/>
      <c r="F23" s="19"/>
      <c r="G23" s="19"/>
      <c r="H23" s="19"/>
    </row>
    <row r="24" spans="2:58">
      <c r="B24" t="s">
        <v>388</v>
      </c>
      <c r="C24" s="19"/>
      <c r="D24" s="19"/>
      <c r="E24" s="19"/>
      <c r="F24" s="19"/>
      <c r="G24" s="19"/>
      <c r="H24" s="19"/>
    </row>
    <row r="25" spans="2:58">
      <c r="B25" t="s">
        <v>389</v>
      </c>
      <c r="C25" s="19"/>
      <c r="D25" s="19"/>
      <c r="E25" s="19"/>
      <c r="F25" s="19"/>
      <c r="G25" s="19"/>
      <c r="H25" s="19"/>
    </row>
    <row r="26" spans="2:58">
      <c r="B26" t="s">
        <v>390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A37" workbookViewId="0">
      <selection activeCell="Q11" sqref="Q1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3120</v>
      </c>
    </row>
    <row r="3" spans="2:81" s="1" customFormat="1">
      <c r="B3" s="2" t="s">
        <v>2</v>
      </c>
      <c r="C3" s="26" t="s">
        <v>3121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25094477</v>
      </c>
      <c r="M11" s="7"/>
      <c r="N11" s="76">
        <v>25485.9508412</v>
      </c>
      <c r="O11" s="7"/>
      <c r="P11" s="76">
        <v>100</v>
      </c>
      <c r="Q11" s="76">
        <f>N11/'סכום נכסי הקרן'!$C$42*100</f>
        <v>0.2264890720157518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208</v>
      </c>
      <c r="H12" s="79">
        <v>4.7699999999999996</v>
      </c>
      <c r="K12" s="79">
        <v>0.32</v>
      </c>
      <c r="L12" s="79">
        <v>25094477</v>
      </c>
      <c r="N12" s="79">
        <v>25485.9508412</v>
      </c>
      <c r="P12" s="79">
        <v>100</v>
      </c>
      <c r="Q12" s="79">
        <f>N12/'סכום נכסי הקרן'!$C$42*100</f>
        <v>0.2264890720157518</v>
      </c>
    </row>
    <row r="13" spans="2:81">
      <c r="B13" s="78" t="s">
        <v>2201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f>N13/'סכום נכסי הקרן'!$C$42*100</f>
        <v>0</v>
      </c>
    </row>
    <row r="14" spans="2:81">
      <c r="B14" t="s">
        <v>270</v>
      </c>
      <c r="C14" t="s">
        <v>270</v>
      </c>
      <c r="E14" t="s">
        <v>270</v>
      </c>
      <c r="H14" s="77">
        <v>0</v>
      </c>
      <c r="I14" t="s">
        <v>270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f>N14/'סכום נכסי הקרן'!$C$42*100</f>
        <v>0</v>
      </c>
    </row>
    <row r="15" spans="2:81">
      <c r="B15" s="78" t="s">
        <v>2202</v>
      </c>
      <c r="H15" s="79">
        <v>4.7699999999999996</v>
      </c>
      <c r="K15" s="79">
        <v>0.32</v>
      </c>
      <c r="L15" s="79">
        <v>25094477</v>
      </c>
      <c r="N15" s="79">
        <v>25485.9508412</v>
      </c>
      <c r="P15" s="79">
        <v>100</v>
      </c>
      <c r="Q15" s="79">
        <f>N15/'סכום נכסי הקרן'!$C$42*100</f>
        <v>0.2264890720157518</v>
      </c>
    </row>
    <row r="16" spans="2:81">
      <c r="B16" t="s">
        <v>2203</v>
      </c>
      <c r="C16" t="s">
        <v>2204</v>
      </c>
      <c r="D16" t="s">
        <v>2205</v>
      </c>
      <c r="E16" t="s">
        <v>219</v>
      </c>
      <c r="F16" t="s">
        <v>216</v>
      </c>
      <c r="G16" t="s">
        <v>2206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25094477</v>
      </c>
      <c r="M16" s="77">
        <v>101.56</v>
      </c>
      <c r="N16" s="77">
        <v>25485.9508412</v>
      </c>
      <c r="O16" s="77">
        <v>0.9</v>
      </c>
      <c r="P16" s="77">
        <v>100</v>
      </c>
      <c r="Q16" s="77">
        <f>N16/'סכום נכסי הקרן'!$C$42*100</f>
        <v>0.2264890720157518</v>
      </c>
    </row>
    <row r="17" spans="2:17">
      <c r="B17" s="78" t="s">
        <v>2207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f>N17/'סכום נכסי הקרן'!$C$42*100</f>
        <v>0</v>
      </c>
    </row>
    <row r="18" spans="2:17">
      <c r="B18" s="78" t="s">
        <v>2208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f>N18/'סכום נכסי הקרן'!$C$42*100</f>
        <v>0</v>
      </c>
    </row>
    <row r="19" spans="2:17">
      <c r="B19" t="s">
        <v>270</v>
      </c>
      <c r="C19" t="s">
        <v>270</v>
      </c>
      <c r="E19" t="s">
        <v>270</v>
      </c>
      <c r="H19" s="77">
        <v>0</v>
      </c>
      <c r="I19" t="s">
        <v>270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f>N19/'סכום נכסי הקרן'!$C$42*100</f>
        <v>0</v>
      </c>
    </row>
    <row r="20" spans="2:17">
      <c r="B20" s="78" t="s">
        <v>2209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f>N20/'סכום נכסי הקרן'!$C$42*100</f>
        <v>0</v>
      </c>
    </row>
    <row r="21" spans="2:17">
      <c r="B21" t="s">
        <v>270</v>
      </c>
      <c r="C21" t="s">
        <v>270</v>
      </c>
      <c r="E21" t="s">
        <v>270</v>
      </c>
      <c r="H21" s="77">
        <v>0</v>
      </c>
      <c r="I21" t="s">
        <v>270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f>N21/'סכום נכסי הקרן'!$C$42*100</f>
        <v>0</v>
      </c>
    </row>
    <row r="22" spans="2:17">
      <c r="B22" s="78" t="s">
        <v>2210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f>N22/'סכום נכסי הקרן'!$C$42*100</f>
        <v>0</v>
      </c>
    </row>
    <row r="23" spans="2:17">
      <c r="B23" t="s">
        <v>270</v>
      </c>
      <c r="C23" t="s">
        <v>270</v>
      </c>
      <c r="E23" t="s">
        <v>270</v>
      </c>
      <c r="H23" s="77">
        <v>0</v>
      </c>
      <c r="I23" t="s">
        <v>270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f>N23/'סכום נכסי הקרן'!$C$42*100</f>
        <v>0</v>
      </c>
    </row>
    <row r="24" spans="2:17">
      <c r="B24" s="78" t="s">
        <v>2211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f>N24/'סכום נכסי הקרן'!$C$42*100</f>
        <v>0</v>
      </c>
    </row>
    <row r="25" spans="2:17">
      <c r="B25" t="s">
        <v>270</v>
      </c>
      <c r="C25" t="s">
        <v>270</v>
      </c>
      <c r="E25" t="s">
        <v>270</v>
      </c>
      <c r="H25" s="77">
        <v>0</v>
      </c>
      <c r="I25" t="s">
        <v>270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f>N25/'סכום נכסי הקרן'!$C$42*100</f>
        <v>0</v>
      </c>
    </row>
    <row r="26" spans="2:17">
      <c r="B26" s="78" t="s">
        <v>275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f>N26/'סכום נכסי הקרן'!$C$42*100</f>
        <v>0</v>
      </c>
    </row>
    <row r="27" spans="2:17">
      <c r="B27" s="78" t="s">
        <v>2201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f>N27/'סכום נכסי הקרן'!$C$42*100</f>
        <v>0</v>
      </c>
    </row>
    <row r="28" spans="2:17">
      <c r="B28" t="s">
        <v>270</v>
      </c>
      <c r="C28" t="s">
        <v>270</v>
      </c>
      <c r="E28" t="s">
        <v>270</v>
      </c>
      <c r="H28" s="77">
        <v>0</v>
      </c>
      <c r="I28" t="s">
        <v>270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f>N28/'סכום נכסי הקרן'!$C$42*100</f>
        <v>0</v>
      </c>
    </row>
    <row r="29" spans="2:17">
      <c r="B29" s="78" t="s">
        <v>2202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f>N29/'סכום נכסי הקרן'!$C$42*100</f>
        <v>0</v>
      </c>
    </row>
    <row r="30" spans="2:17">
      <c r="B30" t="s">
        <v>270</v>
      </c>
      <c r="C30" t="s">
        <v>270</v>
      </c>
      <c r="E30" t="s">
        <v>270</v>
      </c>
      <c r="H30" s="77">
        <v>0</v>
      </c>
      <c r="I30" t="s">
        <v>270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f>N30/'סכום נכסי הקרן'!$C$42*100</f>
        <v>0</v>
      </c>
    </row>
    <row r="31" spans="2:17">
      <c r="B31" s="78" t="s">
        <v>2207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f>N31/'סכום נכסי הקרן'!$C$42*100</f>
        <v>0</v>
      </c>
    </row>
    <row r="32" spans="2:17">
      <c r="B32" s="78" t="s">
        <v>2208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f>N32/'סכום נכסי הקרן'!$C$42*100</f>
        <v>0</v>
      </c>
    </row>
    <row r="33" spans="2:17">
      <c r="B33" t="s">
        <v>270</v>
      </c>
      <c r="C33" t="s">
        <v>270</v>
      </c>
      <c r="E33" t="s">
        <v>270</v>
      </c>
      <c r="H33" s="77">
        <v>0</v>
      </c>
      <c r="I33" t="s">
        <v>270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f>N33/'סכום נכסי הקרן'!$C$42*100</f>
        <v>0</v>
      </c>
    </row>
    <row r="34" spans="2:17">
      <c r="B34" s="78" t="s">
        <v>2209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f>N34/'סכום נכסי הקרן'!$C$42*100</f>
        <v>0</v>
      </c>
    </row>
    <row r="35" spans="2:17">
      <c r="B35" t="s">
        <v>270</v>
      </c>
      <c r="C35" t="s">
        <v>270</v>
      </c>
      <c r="E35" t="s">
        <v>270</v>
      </c>
      <c r="H35" s="77">
        <v>0</v>
      </c>
      <c r="I35" t="s">
        <v>270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f>N35/'סכום נכסי הקרן'!$C$42*100</f>
        <v>0</v>
      </c>
    </row>
    <row r="36" spans="2:17">
      <c r="B36" s="78" t="s">
        <v>2210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f>N36/'סכום נכסי הקרן'!$C$42*100</f>
        <v>0</v>
      </c>
    </row>
    <row r="37" spans="2:17">
      <c r="B37" t="s">
        <v>270</v>
      </c>
      <c r="C37" t="s">
        <v>270</v>
      </c>
      <c r="E37" t="s">
        <v>270</v>
      </c>
      <c r="H37" s="77">
        <v>0</v>
      </c>
      <c r="I37" t="s">
        <v>270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f>N37/'סכום נכסי הקרן'!$C$42*100</f>
        <v>0</v>
      </c>
    </row>
    <row r="38" spans="2:17">
      <c r="B38" s="78" t="s">
        <v>2211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f>N38/'סכום נכסי הקרן'!$C$42*100</f>
        <v>0</v>
      </c>
    </row>
    <row r="39" spans="2:17">
      <c r="B39" t="s">
        <v>270</v>
      </c>
      <c r="C39" t="s">
        <v>270</v>
      </c>
      <c r="E39" t="s">
        <v>270</v>
      </c>
      <c r="H39" s="77">
        <v>0</v>
      </c>
      <c r="I39" t="s">
        <v>270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f>N39/'סכום נכסי הקרן'!$C$42*100</f>
        <v>0</v>
      </c>
    </row>
    <row r="40" spans="2:17">
      <c r="B40" t="s">
        <v>277</v>
      </c>
    </row>
    <row r="41" spans="2:17">
      <c r="B41" t="s">
        <v>388</v>
      </c>
    </row>
    <row r="42" spans="2:17">
      <c r="B42" t="s">
        <v>389</v>
      </c>
    </row>
    <row r="43" spans="2:17">
      <c r="B43" t="s">
        <v>390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opLeftCell="A13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3120</v>
      </c>
    </row>
    <row r="3" spans="2:72" s="1" customFormat="1">
      <c r="B3" s="2" t="s">
        <v>2</v>
      </c>
      <c r="C3" s="26" t="s">
        <v>3121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2212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270</v>
      </c>
      <c r="C14" t="s">
        <v>270</v>
      </c>
      <c r="D14" t="s">
        <v>270</v>
      </c>
      <c r="G14" s="77">
        <v>0</v>
      </c>
      <c r="H14" t="s">
        <v>270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2213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270</v>
      </c>
      <c r="C16" t="s">
        <v>270</v>
      </c>
      <c r="D16" t="s">
        <v>270</v>
      </c>
      <c r="G16" s="77">
        <v>0</v>
      </c>
      <c r="H16" t="s">
        <v>270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2214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270</v>
      </c>
      <c r="C18" t="s">
        <v>270</v>
      </c>
      <c r="D18" t="s">
        <v>270</v>
      </c>
      <c r="G18" s="77">
        <v>0</v>
      </c>
      <c r="H18" t="s">
        <v>270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2215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270</v>
      </c>
      <c r="C20" t="s">
        <v>270</v>
      </c>
      <c r="D20" t="s">
        <v>270</v>
      </c>
      <c r="G20" s="77">
        <v>0</v>
      </c>
      <c r="H20" t="s">
        <v>270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1080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270</v>
      </c>
      <c r="C22" t="s">
        <v>270</v>
      </c>
      <c r="D22" t="s">
        <v>270</v>
      </c>
      <c r="G22" s="77">
        <v>0</v>
      </c>
      <c r="H22" t="s">
        <v>270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275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386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270</v>
      </c>
      <c r="C25" t="s">
        <v>270</v>
      </c>
      <c r="D25" t="s">
        <v>270</v>
      </c>
      <c r="G25" s="77">
        <v>0</v>
      </c>
      <c r="H25" t="s">
        <v>270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2216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270</v>
      </c>
      <c r="C27" t="s">
        <v>270</v>
      </c>
      <c r="D27" t="s">
        <v>270</v>
      </c>
      <c r="G27" s="77">
        <v>0</v>
      </c>
      <c r="H27" t="s">
        <v>270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388</v>
      </c>
    </row>
    <row r="29" spans="2:16">
      <c r="B29" t="s">
        <v>389</v>
      </c>
    </row>
    <row r="30" spans="2:16">
      <c r="B30" t="s">
        <v>390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3120</v>
      </c>
    </row>
    <row r="3" spans="2:65" s="1" customFormat="1">
      <c r="B3" s="2" t="s">
        <v>2</v>
      </c>
      <c r="C3" s="26" t="s">
        <v>3121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2217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270</v>
      </c>
      <c r="C14" t="s">
        <v>270</v>
      </c>
      <c r="D14" s="16"/>
      <c r="E14" s="16"/>
      <c r="F14" t="s">
        <v>270</v>
      </c>
      <c r="G14" t="s">
        <v>270</v>
      </c>
      <c r="J14" s="77">
        <v>0</v>
      </c>
      <c r="K14" t="s">
        <v>270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2218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270</v>
      </c>
      <c r="C16" t="s">
        <v>270</v>
      </c>
      <c r="D16" s="16"/>
      <c r="E16" s="16"/>
      <c r="F16" t="s">
        <v>270</v>
      </c>
      <c r="G16" t="s">
        <v>270</v>
      </c>
      <c r="J16" s="77">
        <v>0</v>
      </c>
      <c r="K16" t="s">
        <v>270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392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270</v>
      </c>
      <c r="C18" t="s">
        <v>270</v>
      </c>
      <c r="D18" s="16"/>
      <c r="E18" s="16"/>
      <c r="F18" t="s">
        <v>270</v>
      </c>
      <c r="G18" t="s">
        <v>270</v>
      </c>
      <c r="J18" s="77">
        <v>0</v>
      </c>
      <c r="K18" t="s">
        <v>270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1080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270</v>
      </c>
      <c r="C20" t="s">
        <v>270</v>
      </c>
      <c r="D20" s="16"/>
      <c r="E20" s="16"/>
      <c r="F20" t="s">
        <v>270</v>
      </c>
      <c r="G20" t="s">
        <v>270</v>
      </c>
      <c r="J20" s="77">
        <v>0</v>
      </c>
      <c r="K20" t="s">
        <v>270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275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2219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270</v>
      </c>
      <c r="C23" t="s">
        <v>270</v>
      </c>
      <c r="D23" s="16"/>
      <c r="E23" s="16"/>
      <c r="F23" t="s">
        <v>270</v>
      </c>
      <c r="G23" t="s">
        <v>270</v>
      </c>
      <c r="J23" s="77">
        <v>0</v>
      </c>
      <c r="K23" t="s">
        <v>270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2220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270</v>
      </c>
      <c r="C25" t="s">
        <v>270</v>
      </c>
      <c r="D25" s="16"/>
      <c r="E25" s="16"/>
      <c r="F25" t="s">
        <v>270</v>
      </c>
      <c r="G25" t="s">
        <v>270</v>
      </c>
      <c r="J25" s="77">
        <v>0</v>
      </c>
      <c r="K25" t="s">
        <v>270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277</v>
      </c>
      <c r="D26" s="16"/>
      <c r="E26" s="16"/>
      <c r="F26" s="16"/>
    </row>
    <row r="27" spans="2:19">
      <c r="B27" t="s">
        <v>388</v>
      </c>
      <c r="D27" s="16"/>
      <c r="E27" s="16"/>
      <c r="F27" s="16"/>
    </row>
    <row r="28" spans="2:19">
      <c r="B28" t="s">
        <v>389</v>
      </c>
      <c r="D28" s="16"/>
      <c r="E28" s="16"/>
      <c r="F28" s="16"/>
    </row>
    <row r="29" spans="2:19">
      <c r="B29" t="s">
        <v>390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K1" workbookViewId="0">
      <selection activeCell="S11" sqref="S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3120</v>
      </c>
    </row>
    <row r="3" spans="2:81" s="1" customFormat="1">
      <c r="B3" s="2" t="s">
        <v>2</v>
      </c>
      <c r="C3" s="26" t="s">
        <v>3121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5.67</v>
      </c>
      <c r="K11" s="7"/>
      <c r="L11" s="7"/>
      <c r="M11" s="76">
        <v>1.71</v>
      </c>
      <c r="N11" s="76">
        <v>255834064.63</v>
      </c>
      <c r="O11" s="7"/>
      <c r="P11" s="76">
        <v>343059.35199473763</v>
      </c>
      <c r="Q11" s="7"/>
      <c r="R11" s="76">
        <v>100</v>
      </c>
      <c r="S11" s="76">
        <f>P11/'סכום נכסי הקרן'!$C$42*100</f>
        <v>3.0487069038054706</v>
      </c>
      <c r="T11" s="35"/>
      <c r="BZ11" s="16"/>
      <c r="CC11" s="16"/>
    </row>
    <row r="12" spans="2:81">
      <c r="B12" s="78" t="s">
        <v>208</v>
      </c>
      <c r="C12" s="16"/>
      <c r="D12" s="16"/>
      <c r="E12" s="16"/>
      <c r="J12" s="79">
        <v>5.61</v>
      </c>
      <c r="M12" s="79">
        <v>1.6</v>
      </c>
      <c r="N12" s="79">
        <v>251289200.97999999</v>
      </c>
      <c r="P12" s="79">
        <v>327961.2525182385</v>
      </c>
      <c r="R12" s="79">
        <v>95.6</v>
      </c>
      <c r="S12" s="79">
        <f>P12/'סכום נכסי הקרן'!$C$42*100</f>
        <v>2.9145328029080533</v>
      </c>
    </row>
    <row r="13" spans="2:81">
      <c r="B13" s="78" t="s">
        <v>2217</v>
      </c>
      <c r="C13" s="16"/>
      <c r="D13" s="16"/>
      <c r="E13" s="16"/>
      <c r="J13" s="79">
        <v>5.64</v>
      </c>
      <c r="M13" s="79">
        <v>1.37</v>
      </c>
      <c r="N13" s="79">
        <v>206091386.88999999</v>
      </c>
      <c r="P13" s="79">
        <v>271547.90151035052</v>
      </c>
      <c r="R13" s="79">
        <v>79.150000000000006</v>
      </c>
      <c r="S13" s="79">
        <f>P13/'סכום נכסי הקרן'!$C$42*100</f>
        <v>2.4131974751155969</v>
      </c>
    </row>
    <row r="14" spans="2:81">
      <c r="B14" t="s">
        <v>2221</v>
      </c>
      <c r="C14" t="s">
        <v>2222</v>
      </c>
      <c r="D14" t="s">
        <v>126</v>
      </c>
      <c r="E14" t="s">
        <v>397</v>
      </c>
      <c r="F14" t="s">
        <v>398</v>
      </c>
      <c r="G14" t="s">
        <v>219</v>
      </c>
      <c r="H14" t="s">
        <v>216</v>
      </c>
      <c r="I14" t="s">
        <v>2223</v>
      </c>
      <c r="J14" s="77">
        <v>0.01</v>
      </c>
      <c r="K14" t="s">
        <v>105</v>
      </c>
      <c r="L14" s="77">
        <v>0</v>
      </c>
      <c r="M14" s="77">
        <v>0.01</v>
      </c>
      <c r="N14" s="77">
        <v>43851</v>
      </c>
      <c r="O14" s="77">
        <v>9.9999999999999995E-7</v>
      </c>
      <c r="P14" s="77">
        <v>4.3850999999999997E-7</v>
      </c>
      <c r="Q14" s="77">
        <v>0</v>
      </c>
      <c r="R14" s="77">
        <v>0</v>
      </c>
      <c r="S14" s="77">
        <f>P14/'סכום נכסי הקרן'!$C$42*100</f>
        <v>3.8969596852973834E-12</v>
      </c>
    </row>
    <row r="15" spans="2:81">
      <c r="B15" t="s">
        <v>2224</v>
      </c>
      <c r="C15" t="s">
        <v>2225</v>
      </c>
      <c r="D15" t="s">
        <v>126</v>
      </c>
      <c r="E15" t="s">
        <v>2226</v>
      </c>
      <c r="F15" t="s">
        <v>130</v>
      </c>
      <c r="G15" t="s">
        <v>219</v>
      </c>
      <c r="H15" t="s">
        <v>216</v>
      </c>
      <c r="I15" t="s">
        <v>307</v>
      </c>
      <c r="J15" s="77">
        <v>9.2799999999999994</v>
      </c>
      <c r="K15" t="s">
        <v>105</v>
      </c>
      <c r="L15" s="77">
        <v>4.9000000000000004</v>
      </c>
      <c r="M15" s="77">
        <v>1.31</v>
      </c>
      <c r="N15" s="77">
        <v>8085287</v>
      </c>
      <c r="O15" s="77">
        <v>162.99</v>
      </c>
      <c r="P15" s="77">
        <v>13178.2092813</v>
      </c>
      <c r="Q15" s="77">
        <v>0.41</v>
      </c>
      <c r="R15" s="77">
        <v>3.84</v>
      </c>
      <c r="S15" s="77">
        <f>P15/'סכום נכסי הקרן'!$C$42*100</f>
        <v>0.11711238123107319</v>
      </c>
    </row>
    <row r="16" spans="2:81">
      <c r="B16" t="s">
        <v>2227</v>
      </c>
      <c r="C16" t="s">
        <v>2228</v>
      </c>
      <c r="D16" t="s">
        <v>126</v>
      </c>
      <c r="E16" t="s">
        <v>2226</v>
      </c>
      <c r="F16" t="s">
        <v>130</v>
      </c>
      <c r="G16" t="s">
        <v>219</v>
      </c>
      <c r="H16" t="s">
        <v>216</v>
      </c>
      <c r="I16" t="s">
        <v>2229</v>
      </c>
      <c r="J16" s="77">
        <v>12.03</v>
      </c>
      <c r="K16" t="s">
        <v>105</v>
      </c>
      <c r="L16" s="77">
        <v>4.0999999999999996</v>
      </c>
      <c r="M16" s="77">
        <v>2.09</v>
      </c>
      <c r="N16" s="77">
        <v>43822011.43</v>
      </c>
      <c r="O16" s="77">
        <v>130.58000000000001</v>
      </c>
      <c r="P16" s="77">
        <v>57222.782525294002</v>
      </c>
      <c r="Q16" s="77">
        <v>1.17</v>
      </c>
      <c r="R16" s="77">
        <v>16.68</v>
      </c>
      <c r="S16" s="77">
        <f>P16/'סכום נכסי הקרן'!$C$42*100</f>
        <v>0.5085286004460795</v>
      </c>
    </row>
    <row r="17" spans="2:19">
      <c r="B17" t="s">
        <v>2230</v>
      </c>
      <c r="C17" t="s">
        <v>2231</v>
      </c>
      <c r="D17" t="s">
        <v>126</v>
      </c>
      <c r="E17" t="s">
        <v>2232</v>
      </c>
      <c r="F17" t="s">
        <v>130</v>
      </c>
      <c r="G17" t="s">
        <v>219</v>
      </c>
      <c r="H17" t="s">
        <v>216</v>
      </c>
      <c r="I17" t="s">
        <v>307</v>
      </c>
      <c r="J17" s="77">
        <v>1.82</v>
      </c>
      <c r="K17" t="s">
        <v>105</v>
      </c>
      <c r="L17" s="77">
        <v>5</v>
      </c>
      <c r="M17" s="77">
        <v>0.26</v>
      </c>
      <c r="N17" s="77">
        <v>75812.06</v>
      </c>
      <c r="O17" s="77">
        <v>128.22</v>
      </c>
      <c r="P17" s="77">
        <v>97.206223331999993</v>
      </c>
      <c r="Q17" s="77">
        <v>0.28000000000000003</v>
      </c>
      <c r="R17" s="77">
        <v>0.03</v>
      </c>
      <c r="S17" s="77">
        <f>P17/'סכום נכסי הקרן'!$C$42*100</f>
        <v>8.6385426440632566E-4</v>
      </c>
    </row>
    <row r="18" spans="2:19">
      <c r="B18" t="s">
        <v>2233</v>
      </c>
      <c r="C18" t="s">
        <v>2234</v>
      </c>
      <c r="D18" t="s">
        <v>126</v>
      </c>
      <c r="E18" t="s">
        <v>2235</v>
      </c>
      <c r="F18" t="s">
        <v>1432</v>
      </c>
      <c r="G18" t="s">
        <v>2236</v>
      </c>
      <c r="H18" t="s">
        <v>153</v>
      </c>
      <c r="I18" t="s">
        <v>2237</v>
      </c>
      <c r="J18" s="77">
        <v>8.7899999999999991</v>
      </c>
      <c r="K18" t="s">
        <v>105</v>
      </c>
      <c r="L18" s="77">
        <v>2.14</v>
      </c>
      <c r="M18" s="77">
        <v>1.26</v>
      </c>
      <c r="N18" s="77">
        <v>10528000</v>
      </c>
      <c r="O18" s="77">
        <v>109.13</v>
      </c>
      <c r="P18" s="77">
        <v>11489.206399999999</v>
      </c>
      <c r="Q18" s="77">
        <v>4.05</v>
      </c>
      <c r="R18" s="77">
        <v>3.35</v>
      </c>
      <c r="S18" s="77">
        <f>P18/'סכום נכסי הקרן'!$C$42*100</f>
        <v>0.10210251569373716</v>
      </c>
    </row>
    <row r="19" spans="2:19">
      <c r="B19" t="s">
        <v>2238</v>
      </c>
      <c r="C19" t="s">
        <v>2239</v>
      </c>
      <c r="D19" t="s">
        <v>126</v>
      </c>
      <c r="E19" t="s">
        <v>546</v>
      </c>
      <c r="F19" t="s">
        <v>547</v>
      </c>
      <c r="G19" t="s">
        <v>215</v>
      </c>
      <c r="H19" t="s">
        <v>216</v>
      </c>
      <c r="I19" t="s">
        <v>2240</v>
      </c>
      <c r="J19" s="77">
        <v>1.97</v>
      </c>
      <c r="K19" t="s">
        <v>105</v>
      </c>
      <c r="L19" s="77">
        <v>6.85</v>
      </c>
      <c r="M19" s="77">
        <v>0.85</v>
      </c>
      <c r="N19" s="77">
        <v>825900</v>
      </c>
      <c r="O19" s="77">
        <v>128.51</v>
      </c>
      <c r="P19" s="77">
        <v>1061.36409</v>
      </c>
      <c r="Q19" s="77">
        <v>0.16</v>
      </c>
      <c r="R19" s="77">
        <v>0.31</v>
      </c>
      <c r="S19" s="77">
        <f>P19/'סכום נכסי הקרן'!$C$42*100</f>
        <v>9.432152220365201E-3</v>
      </c>
    </row>
    <row r="20" spans="2:19">
      <c r="B20" t="s">
        <v>2241</v>
      </c>
      <c r="C20" t="s">
        <v>2242</v>
      </c>
      <c r="D20" t="s">
        <v>126</v>
      </c>
      <c r="E20" t="s">
        <v>397</v>
      </c>
      <c r="F20" t="s">
        <v>398</v>
      </c>
      <c r="G20" t="s">
        <v>215</v>
      </c>
      <c r="H20" t="s">
        <v>216</v>
      </c>
      <c r="I20" t="s">
        <v>2243</v>
      </c>
      <c r="J20" s="77">
        <v>0.67</v>
      </c>
      <c r="K20" t="s">
        <v>105</v>
      </c>
      <c r="L20" s="77">
        <v>5.0999999999999996</v>
      </c>
      <c r="M20" s="77">
        <v>1.1299999999999999</v>
      </c>
      <c r="N20" s="77">
        <v>250000</v>
      </c>
      <c r="O20" s="77">
        <v>147.72999999999999</v>
      </c>
      <c r="P20" s="77">
        <v>369.32499999999999</v>
      </c>
      <c r="Q20" s="77">
        <v>0</v>
      </c>
      <c r="R20" s="77">
        <v>0.11</v>
      </c>
      <c r="S20" s="77">
        <f>P20/'סכום נכסי הקרן'!$C$42*100</f>
        <v>3.2821250046121092E-3</v>
      </c>
    </row>
    <row r="21" spans="2:19">
      <c r="B21" t="s">
        <v>2244</v>
      </c>
      <c r="C21" t="s">
        <v>2245</v>
      </c>
      <c r="D21" t="s">
        <v>126</v>
      </c>
      <c r="E21" t="s">
        <v>546</v>
      </c>
      <c r="F21" t="s">
        <v>547</v>
      </c>
      <c r="G21" t="s">
        <v>548</v>
      </c>
      <c r="H21" t="s">
        <v>153</v>
      </c>
      <c r="I21" t="s">
        <v>2246</v>
      </c>
      <c r="J21" s="77">
        <v>3.43</v>
      </c>
      <c r="K21" t="s">
        <v>105</v>
      </c>
      <c r="L21" s="77">
        <v>6</v>
      </c>
      <c r="M21" s="77">
        <v>0.66</v>
      </c>
      <c r="N21" s="77">
        <v>26440000</v>
      </c>
      <c r="O21" s="77">
        <v>128.30000000000001</v>
      </c>
      <c r="P21" s="77">
        <v>33922.519999999997</v>
      </c>
      <c r="Q21" s="77">
        <v>0.71</v>
      </c>
      <c r="R21" s="77">
        <v>9.89</v>
      </c>
      <c r="S21" s="77">
        <f>P21/'סכום נכסי הקרן'!$C$42*100</f>
        <v>0.30146334830150778</v>
      </c>
    </row>
    <row r="22" spans="2:19">
      <c r="B22" t="s">
        <v>2247</v>
      </c>
      <c r="C22" t="s">
        <v>2248</v>
      </c>
      <c r="D22" t="s">
        <v>126</v>
      </c>
      <c r="E22" t="s">
        <v>1411</v>
      </c>
      <c r="F22" t="s">
        <v>539</v>
      </c>
      <c r="G22" t="s">
        <v>469</v>
      </c>
      <c r="H22" t="s">
        <v>216</v>
      </c>
      <c r="I22" t="s">
        <v>2249</v>
      </c>
      <c r="J22" s="77">
        <v>0.08</v>
      </c>
      <c r="K22" t="s">
        <v>105</v>
      </c>
      <c r="L22" s="77">
        <v>7</v>
      </c>
      <c r="M22" s="77">
        <v>1.95</v>
      </c>
      <c r="N22" s="77">
        <v>129999.99</v>
      </c>
      <c r="O22" s="77">
        <v>129.91</v>
      </c>
      <c r="P22" s="77">
        <v>168.882987009</v>
      </c>
      <c r="Q22" s="77">
        <v>0.26</v>
      </c>
      <c r="R22" s="77">
        <v>0.05</v>
      </c>
      <c r="S22" s="77">
        <f>P22/'סכום נכסי הקרן'!$C$42*100</f>
        <v>1.5008328017757286E-3</v>
      </c>
    </row>
    <row r="23" spans="2:19">
      <c r="B23" t="s">
        <v>2250</v>
      </c>
      <c r="C23" t="s">
        <v>2251</v>
      </c>
      <c r="D23" t="s">
        <v>126</v>
      </c>
      <c r="E23" t="s">
        <v>2252</v>
      </c>
      <c r="F23" t="s">
        <v>437</v>
      </c>
      <c r="G23" t="s">
        <v>469</v>
      </c>
      <c r="H23" t="s">
        <v>216</v>
      </c>
      <c r="I23" t="s">
        <v>2253</v>
      </c>
      <c r="J23" s="77">
        <v>5.31</v>
      </c>
      <c r="K23" t="s">
        <v>105</v>
      </c>
      <c r="L23" s="77">
        <v>3.05</v>
      </c>
      <c r="M23" s="77">
        <v>0.86</v>
      </c>
      <c r="N23" s="77">
        <v>-1.16415321826935E-10</v>
      </c>
      <c r="O23" s="77">
        <v>109.79000000000005</v>
      </c>
      <c r="P23" s="77">
        <v>-1.2781238183379201E-13</v>
      </c>
      <c r="Q23" s="77">
        <v>0</v>
      </c>
      <c r="R23" s="77">
        <v>0</v>
      </c>
      <c r="S23" s="77">
        <f>P23/'סכום נכסי הקרן'!$C$42*100</f>
        <v>-1.1358457031495816E-18</v>
      </c>
    </row>
    <row r="24" spans="2:19">
      <c r="B24" t="s">
        <v>2254</v>
      </c>
      <c r="C24" t="s">
        <v>2255</v>
      </c>
      <c r="D24" t="s">
        <v>126</v>
      </c>
      <c r="E24" t="s">
        <v>2256</v>
      </c>
      <c r="F24" t="s">
        <v>130</v>
      </c>
      <c r="G24" t="s">
        <v>469</v>
      </c>
      <c r="H24" t="s">
        <v>216</v>
      </c>
      <c r="I24" t="s">
        <v>2257</v>
      </c>
      <c r="J24" s="77">
        <v>4.8600000000000003</v>
      </c>
      <c r="K24" t="s">
        <v>105</v>
      </c>
      <c r="L24" s="77">
        <v>5.6</v>
      </c>
      <c r="M24" s="77">
        <v>0.54</v>
      </c>
      <c r="N24" s="77">
        <v>12322915.869999999</v>
      </c>
      <c r="O24" s="77">
        <v>151.31</v>
      </c>
      <c r="P24" s="77">
        <v>18645.804002896999</v>
      </c>
      <c r="Q24" s="77">
        <v>1.39</v>
      </c>
      <c r="R24" s="77">
        <v>5.44</v>
      </c>
      <c r="S24" s="77">
        <f>P24/'סכום נכסי הקרן'!$C$42*100</f>
        <v>0.16570191443580803</v>
      </c>
    </row>
    <row r="25" spans="2:19">
      <c r="B25" t="s">
        <v>2258</v>
      </c>
      <c r="C25" t="s">
        <v>2259</v>
      </c>
      <c r="D25" t="s">
        <v>126</v>
      </c>
      <c r="E25" t="s">
        <v>2260</v>
      </c>
      <c r="F25" t="s">
        <v>437</v>
      </c>
      <c r="G25" t="s">
        <v>574</v>
      </c>
      <c r="H25" t="s">
        <v>216</v>
      </c>
      <c r="I25" t="s">
        <v>2261</v>
      </c>
      <c r="J25" s="77">
        <v>2.29</v>
      </c>
      <c r="K25" t="s">
        <v>105</v>
      </c>
      <c r="L25" s="77">
        <v>5.3</v>
      </c>
      <c r="M25" s="77">
        <v>0.24</v>
      </c>
      <c r="N25" s="77">
        <v>5479007.4100000001</v>
      </c>
      <c r="O25" s="77">
        <v>136.15</v>
      </c>
      <c r="P25" s="77">
        <v>7459.6685887149997</v>
      </c>
      <c r="Q25" s="77">
        <v>2.57</v>
      </c>
      <c r="R25" s="77">
        <v>2.17</v>
      </c>
      <c r="S25" s="77">
        <f>P25/'סכום נכסי הקרן'!$C$42*100</f>
        <v>6.6292736211036429E-2</v>
      </c>
    </row>
    <row r="26" spans="2:19">
      <c r="B26" t="s">
        <v>2262</v>
      </c>
      <c r="C26" t="s">
        <v>2263</v>
      </c>
      <c r="D26" t="s">
        <v>126</v>
      </c>
      <c r="E26" t="s">
        <v>2264</v>
      </c>
      <c r="F26" t="s">
        <v>131</v>
      </c>
      <c r="G26" t="s">
        <v>212</v>
      </c>
      <c r="H26" t="s">
        <v>153</v>
      </c>
      <c r="I26" t="s">
        <v>2265</v>
      </c>
      <c r="J26" s="77">
        <v>1.89</v>
      </c>
      <c r="K26" t="s">
        <v>105</v>
      </c>
      <c r="L26" s="77">
        <v>5.7</v>
      </c>
      <c r="M26" s="77">
        <v>0.02</v>
      </c>
      <c r="N26" s="77">
        <v>2.5499999999999998</v>
      </c>
      <c r="O26" s="77">
        <v>132.38999999999999</v>
      </c>
      <c r="P26" s="77">
        <v>3.375945E-3</v>
      </c>
      <c r="Q26" s="77">
        <v>0</v>
      </c>
      <c r="R26" s="77">
        <v>0</v>
      </c>
      <c r="S26" s="77">
        <f>P26/'סכום נכסי הקרן'!$C$42*100</f>
        <v>3.0001417447221897E-8</v>
      </c>
    </row>
    <row r="27" spans="2:19">
      <c r="B27" t="s">
        <v>2266</v>
      </c>
      <c r="C27" t="s">
        <v>2267</v>
      </c>
      <c r="D27" t="s">
        <v>126</v>
      </c>
      <c r="E27" t="s">
        <v>1329</v>
      </c>
      <c r="F27" t="s">
        <v>398</v>
      </c>
      <c r="G27" t="s">
        <v>574</v>
      </c>
      <c r="H27" t="s">
        <v>216</v>
      </c>
      <c r="I27" t="s">
        <v>307</v>
      </c>
      <c r="J27" s="77">
        <v>1.63</v>
      </c>
      <c r="K27" t="s">
        <v>105</v>
      </c>
      <c r="L27" s="77">
        <v>6.25</v>
      </c>
      <c r="M27" s="77">
        <v>0.35</v>
      </c>
      <c r="N27" s="77">
        <v>6900000</v>
      </c>
      <c r="O27" s="77">
        <v>110.15440340913044</v>
      </c>
      <c r="P27" s="77">
        <v>7600.6538352300004</v>
      </c>
      <c r="Q27" s="77">
        <v>0</v>
      </c>
      <c r="R27" s="77">
        <v>2.2200000000000002</v>
      </c>
      <c r="S27" s="77">
        <f>P27/'סכום נכסי הקרן'!$C$42*100</f>
        <v>6.7545646798915088E-2</v>
      </c>
    </row>
    <row r="28" spans="2:19">
      <c r="B28" t="s">
        <v>2268</v>
      </c>
      <c r="C28" t="s">
        <v>2269</v>
      </c>
      <c r="D28" t="s">
        <v>126</v>
      </c>
      <c r="E28" t="s">
        <v>1329</v>
      </c>
      <c r="F28" t="s">
        <v>398</v>
      </c>
      <c r="G28" t="s">
        <v>671</v>
      </c>
      <c r="H28" t="s">
        <v>216</v>
      </c>
      <c r="I28" t="s">
        <v>2270</v>
      </c>
      <c r="J28" s="77">
        <v>4.3</v>
      </c>
      <c r="K28" t="s">
        <v>105</v>
      </c>
      <c r="L28" s="77">
        <v>5.75</v>
      </c>
      <c r="M28" s="77">
        <v>0.28000000000000003</v>
      </c>
      <c r="N28" s="77">
        <v>43562989</v>
      </c>
      <c r="O28" s="77">
        <v>148.9</v>
      </c>
      <c r="P28" s="77">
        <v>64865.290621</v>
      </c>
      <c r="Q28" s="77">
        <v>3.35</v>
      </c>
      <c r="R28" s="77">
        <v>18.91</v>
      </c>
      <c r="S28" s="77">
        <f>P28/'סכום נכסי הקרן'!$C$42*100</f>
        <v>0.57644619854766255</v>
      </c>
    </row>
    <row r="29" spans="2:19">
      <c r="B29" t="s">
        <v>2271</v>
      </c>
      <c r="C29" t="s">
        <v>2272</v>
      </c>
      <c r="D29" t="s">
        <v>126</v>
      </c>
      <c r="E29" t="s">
        <v>761</v>
      </c>
      <c r="F29" t="s">
        <v>762</v>
      </c>
      <c r="G29" t="s">
        <v>739</v>
      </c>
      <c r="H29" t="s">
        <v>216</v>
      </c>
      <c r="I29" t="s">
        <v>2273</v>
      </c>
      <c r="J29" s="77">
        <v>0.54</v>
      </c>
      <c r="K29" t="s">
        <v>105</v>
      </c>
      <c r="L29" s="77">
        <v>5.4</v>
      </c>
      <c r="M29" s="77">
        <v>1.98</v>
      </c>
      <c r="N29" s="77">
        <v>7415520</v>
      </c>
      <c r="O29" s="77">
        <v>121.28</v>
      </c>
      <c r="P29" s="77">
        <v>8993.5426559999996</v>
      </c>
      <c r="Q29" s="77">
        <v>2.08</v>
      </c>
      <c r="R29" s="77">
        <v>2.62</v>
      </c>
      <c r="S29" s="77">
        <f>P29/'סכום נכסי הקרן'!$C$42*100</f>
        <v>7.9923999813993646E-2</v>
      </c>
    </row>
    <row r="30" spans="2:19">
      <c r="B30" t="s">
        <v>2274</v>
      </c>
      <c r="C30" t="s">
        <v>2275</v>
      </c>
      <c r="D30" t="s">
        <v>126</v>
      </c>
      <c r="E30" t="s">
        <v>2276</v>
      </c>
      <c r="F30" t="s">
        <v>437</v>
      </c>
      <c r="G30" t="s">
        <v>805</v>
      </c>
      <c r="H30" t="s">
        <v>216</v>
      </c>
      <c r="I30" t="s">
        <v>2277</v>
      </c>
      <c r="J30" s="77">
        <v>1.56</v>
      </c>
      <c r="K30" t="s">
        <v>105</v>
      </c>
      <c r="L30" s="77">
        <v>6.7</v>
      </c>
      <c r="M30" s="77">
        <v>1.38</v>
      </c>
      <c r="N30" s="77">
        <v>7681782.3600000003</v>
      </c>
      <c r="O30" s="77">
        <v>132.80000000000001</v>
      </c>
      <c r="P30" s="77">
        <v>10201.406974080001</v>
      </c>
      <c r="Q30" s="77">
        <v>4.01</v>
      </c>
      <c r="R30" s="77">
        <v>2.97</v>
      </c>
      <c r="S30" s="77">
        <f>P30/'סכום נכסי הקרן'!$C$42*100</f>
        <v>9.0658073273816628E-2</v>
      </c>
    </row>
    <row r="31" spans="2:19">
      <c r="B31" t="s">
        <v>2278</v>
      </c>
      <c r="C31" t="s">
        <v>2279</v>
      </c>
      <c r="D31" t="s">
        <v>126</v>
      </c>
      <c r="E31" t="s">
        <v>2276</v>
      </c>
      <c r="F31" t="s">
        <v>437</v>
      </c>
      <c r="G31" t="s">
        <v>805</v>
      </c>
      <c r="H31" t="s">
        <v>216</v>
      </c>
      <c r="I31" t="s">
        <v>307</v>
      </c>
      <c r="J31" s="77">
        <v>1.7</v>
      </c>
      <c r="K31" t="s">
        <v>105</v>
      </c>
      <c r="L31" s="77">
        <v>6.7</v>
      </c>
      <c r="M31" s="77">
        <v>0.35</v>
      </c>
      <c r="N31" s="77">
        <v>83082.06</v>
      </c>
      <c r="O31" s="77">
        <v>133.09</v>
      </c>
      <c r="P31" s="77">
        <v>110.57391365399999</v>
      </c>
      <c r="Q31" s="77">
        <v>0.1</v>
      </c>
      <c r="R31" s="77">
        <v>0.03</v>
      </c>
      <c r="S31" s="77">
        <f>P31/'סכום נכסי הקרן'!$C$42*100</f>
        <v>9.8265052964628371E-4</v>
      </c>
    </row>
    <row r="32" spans="2:19">
      <c r="B32" t="s">
        <v>2280</v>
      </c>
      <c r="C32" t="s">
        <v>2281</v>
      </c>
      <c r="D32" t="s">
        <v>126</v>
      </c>
      <c r="E32" t="s">
        <v>2282</v>
      </c>
      <c r="F32" t="s">
        <v>437</v>
      </c>
      <c r="G32" t="s">
        <v>793</v>
      </c>
      <c r="H32" t="s">
        <v>153</v>
      </c>
      <c r="I32" t="s">
        <v>2283</v>
      </c>
      <c r="J32" s="77">
        <v>0.97</v>
      </c>
      <c r="K32" t="s">
        <v>105</v>
      </c>
      <c r="L32" s="77">
        <v>6.5</v>
      </c>
      <c r="M32" s="77">
        <v>2.67</v>
      </c>
      <c r="N32" s="77">
        <v>2840276.66</v>
      </c>
      <c r="O32" s="77">
        <v>122.18</v>
      </c>
      <c r="P32" s="77">
        <v>3470.2500231879999</v>
      </c>
      <c r="Q32" s="77">
        <v>3.51</v>
      </c>
      <c r="R32" s="77">
        <v>1.01</v>
      </c>
      <c r="S32" s="77">
        <f>P32/'סכום נכסי הקרן'!$C$42*100</f>
        <v>3.083948926652972E-2</v>
      </c>
    </row>
    <row r="33" spans="2:19">
      <c r="B33" t="s">
        <v>2284</v>
      </c>
      <c r="C33" t="s">
        <v>2285</v>
      </c>
      <c r="D33" t="s">
        <v>126</v>
      </c>
      <c r="E33" t="s">
        <v>2286</v>
      </c>
      <c r="F33" t="s">
        <v>762</v>
      </c>
      <c r="G33" t="s">
        <v>270</v>
      </c>
      <c r="H33" t="s">
        <v>869</v>
      </c>
      <c r="I33" t="s">
        <v>2287</v>
      </c>
      <c r="J33" s="77">
        <v>2.35</v>
      </c>
      <c r="K33" t="s">
        <v>105</v>
      </c>
      <c r="L33" s="77">
        <v>5.35</v>
      </c>
      <c r="M33" s="77">
        <v>3.77</v>
      </c>
      <c r="N33" s="77">
        <v>29604949.5</v>
      </c>
      <c r="O33" s="77">
        <v>110.42481600000005</v>
      </c>
      <c r="P33" s="77">
        <v>32691.211012267999</v>
      </c>
      <c r="Q33" s="77">
        <v>2.37</v>
      </c>
      <c r="R33" s="77">
        <v>9.5299999999999994</v>
      </c>
      <c r="S33" s="77">
        <f>P33/'סכום נכסי הקרן'!$C$42*100</f>
        <v>0.29052092626931714</v>
      </c>
    </row>
    <row r="34" spans="2:19">
      <c r="B34" s="78" t="s">
        <v>2218</v>
      </c>
      <c r="C34" s="16"/>
      <c r="D34" s="16"/>
      <c r="E34" s="16"/>
      <c r="J34" s="79">
        <v>5.65</v>
      </c>
      <c r="M34" s="79">
        <v>2.68</v>
      </c>
      <c r="N34" s="79">
        <v>42956881.57</v>
      </c>
      <c r="P34" s="79">
        <v>52675.974896118103</v>
      </c>
      <c r="R34" s="79">
        <v>15.35</v>
      </c>
      <c r="S34" s="79">
        <f>P34/'סכום נכסי הקרן'!$C$42*100</f>
        <v>0.46812193690887155</v>
      </c>
    </row>
    <row r="35" spans="2:19">
      <c r="B35" t="s">
        <v>2288</v>
      </c>
      <c r="C35" t="s">
        <v>2289</v>
      </c>
      <c r="D35" t="s">
        <v>126</v>
      </c>
      <c r="E35" t="s">
        <v>2235</v>
      </c>
      <c r="F35" t="s">
        <v>1432</v>
      </c>
      <c r="G35" t="s">
        <v>2236</v>
      </c>
      <c r="H35" t="s">
        <v>153</v>
      </c>
      <c r="I35" t="s">
        <v>2237</v>
      </c>
      <c r="J35" s="77">
        <v>4.8600000000000003</v>
      </c>
      <c r="K35" t="s">
        <v>105</v>
      </c>
      <c r="L35" s="77">
        <v>2.5</v>
      </c>
      <c r="M35" s="77">
        <v>2.0499999999999998</v>
      </c>
      <c r="N35" s="77">
        <v>14041000</v>
      </c>
      <c r="O35" s="77">
        <v>103</v>
      </c>
      <c r="P35" s="77">
        <v>14462.23</v>
      </c>
      <c r="Q35" s="77">
        <v>1.94</v>
      </c>
      <c r="R35" s="77">
        <v>4.22</v>
      </c>
      <c r="S35" s="77">
        <f>P35/'סכום נכסי הקרן'!$C$42*100</f>
        <v>0.1285232429579676</v>
      </c>
    </row>
    <row r="36" spans="2:19">
      <c r="B36" t="s">
        <v>2290</v>
      </c>
      <c r="C36" t="s">
        <v>2291</v>
      </c>
      <c r="D36" t="s">
        <v>126</v>
      </c>
      <c r="E36" t="s">
        <v>2235</v>
      </c>
      <c r="F36" t="s">
        <v>1432</v>
      </c>
      <c r="G36" t="s">
        <v>219</v>
      </c>
      <c r="H36" t="s">
        <v>216</v>
      </c>
      <c r="I36" t="s">
        <v>2237</v>
      </c>
      <c r="J36" s="77">
        <v>8.11</v>
      </c>
      <c r="K36" t="s">
        <v>105</v>
      </c>
      <c r="L36" s="77">
        <v>3.74</v>
      </c>
      <c r="M36" s="77">
        <v>2.77</v>
      </c>
      <c r="N36" s="77">
        <v>10530000</v>
      </c>
      <c r="O36" s="77">
        <v>109.31</v>
      </c>
      <c r="P36" s="77">
        <v>11510.343000000001</v>
      </c>
      <c r="Q36" s="77">
        <v>2.04</v>
      </c>
      <c r="R36" s="77">
        <v>3.36</v>
      </c>
      <c r="S36" s="77">
        <f>P36/'סכום נכסי הקרן'!$C$42*100</f>
        <v>0.10229035286525949</v>
      </c>
    </row>
    <row r="37" spans="2:19">
      <c r="B37" t="s">
        <v>2292</v>
      </c>
      <c r="C37" t="s">
        <v>2293</v>
      </c>
      <c r="D37" t="s">
        <v>126</v>
      </c>
      <c r="E37" t="s">
        <v>2294</v>
      </c>
      <c r="F37" t="s">
        <v>437</v>
      </c>
      <c r="G37" t="s">
        <v>548</v>
      </c>
      <c r="H37" t="s">
        <v>153</v>
      </c>
      <c r="I37" t="s">
        <v>1192</v>
      </c>
      <c r="J37" s="77">
        <v>6.02</v>
      </c>
      <c r="K37" t="s">
        <v>105</v>
      </c>
      <c r="L37" s="77">
        <v>3.1</v>
      </c>
      <c r="M37" s="77">
        <v>2.2400000000000002</v>
      </c>
      <c r="N37" s="77">
        <v>13576037</v>
      </c>
      <c r="O37" s="77">
        <v>105.38</v>
      </c>
      <c r="P37" s="77">
        <v>14306.427790600001</v>
      </c>
      <c r="Q37" s="77">
        <v>3.57</v>
      </c>
      <c r="R37" s="77">
        <v>4.17</v>
      </c>
      <c r="S37" s="77">
        <f>P37/'סכום נכסי הקרן'!$C$42*100</f>
        <v>0.12713865667963403</v>
      </c>
    </row>
    <row r="38" spans="2:19">
      <c r="B38" t="s">
        <v>2295</v>
      </c>
      <c r="C38" t="s">
        <v>2296</v>
      </c>
      <c r="D38" t="s">
        <v>126</v>
      </c>
      <c r="E38" t="s">
        <v>1379</v>
      </c>
      <c r="F38" t="s">
        <v>128</v>
      </c>
      <c r="G38" t="s">
        <v>2297</v>
      </c>
      <c r="H38" t="s">
        <v>154</v>
      </c>
      <c r="I38" t="s">
        <v>552</v>
      </c>
      <c r="J38" s="77">
        <v>4.25</v>
      </c>
      <c r="K38" t="s">
        <v>109</v>
      </c>
      <c r="L38" s="77">
        <v>4.45</v>
      </c>
      <c r="M38" s="77">
        <v>4.28</v>
      </c>
      <c r="N38" s="77">
        <v>2894907</v>
      </c>
      <c r="O38" s="77">
        <v>102.69</v>
      </c>
      <c r="P38" s="77">
        <v>10306.628254106099</v>
      </c>
      <c r="Q38" s="77">
        <v>2.11</v>
      </c>
      <c r="R38" s="77">
        <v>3</v>
      </c>
      <c r="S38" s="77">
        <f>P38/'סכום נכסי הקרן'!$C$42*100</f>
        <v>9.1593155908869642E-2</v>
      </c>
    </row>
    <row r="39" spans="2:19">
      <c r="B39" t="s">
        <v>2298</v>
      </c>
      <c r="C39" t="s">
        <v>2299</v>
      </c>
      <c r="D39" t="s">
        <v>126</v>
      </c>
      <c r="E39" t="s">
        <v>2300</v>
      </c>
      <c r="F39" t="s">
        <v>130</v>
      </c>
      <c r="G39" t="s">
        <v>793</v>
      </c>
      <c r="H39" t="s">
        <v>153</v>
      </c>
      <c r="I39" t="s">
        <v>2301</v>
      </c>
      <c r="J39" s="77">
        <v>1.98</v>
      </c>
      <c r="K39" t="s">
        <v>105</v>
      </c>
      <c r="L39" s="77">
        <v>5.15</v>
      </c>
      <c r="M39" s="77">
        <v>1.7</v>
      </c>
      <c r="N39" s="77">
        <v>1914937.57</v>
      </c>
      <c r="O39" s="77">
        <v>109.16</v>
      </c>
      <c r="P39" s="77">
        <v>2090.3458514119998</v>
      </c>
      <c r="Q39" s="77">
        <v>2.35</v>
      </c>
      <c r="R39" s="77">
        <v>0.61</v>
      </c>
      <c r="S39" s="77">
        <f>P39/'סכום נכסי הקרן'!$C$42*100</f>
        <v>1.8576528497140768E-2</v>
      </c>
    </row>
    <row r="40" spans="2:19">
      <c r="B40" s="78" t="s">
        <v>392</v>
      </c>
      <c r="C40" s="16"/>
      <c r="D40" s="16"/>
      <c r="E40" s="16"/>
      <c r="J40" s="79">
        <v>3.38</v>
      </c>
      <c r="M40" s="79">
        <v>3.13</v>
      </c>
      <c r="N40" s="79">
        <v>2240932.52</v>
      </c>
      <c r="P40" s="79">
        <v>3737.37611176991</v>
      </c>
      <c r="R40" s="79">
        <v>1.0900000000000001</v>
      </c>
      <c r="S40" s="79">
        <f>P40/'סכום נכסי הקרן'!$C$42*100</f>
        <v>3.321339088358493E-2</v>
      </c>
    </row>
    <row r="41" spans="2:19">
      <c r="B41" t="s">
        <v>2302</v>
      </c>
      <c r="C41" t="s">
        <v>2303</v>
      </c>
      <c r="D41" t="s">
        <v>126</v>
      </c>
      <c r="E41" t="s">
        <v>1379</v>
      </c>
      <c r="F41" t="s">
        <v>128</v>
      </c>
      <c r="G41" t="s">
        <v>574</v>
      </c>
      <c r="H41" t="s">
        <v>216</v>
      </c>
      <c r="I41" t="s">
        <v>2304</v>
      </c>
      <c r="J41" s="77">
        <v>2.58</v>
      </c>
      <c r="K41" t="s">
        <v>109</v>
      </c>
      <c r="L41" s="77">
        <v>3.7</v>
      </c>
      <c r="M41" s="77">
        <v>3.3</v>
      </c>
      <c r="N41" s="77">
        <v>491232</v>
      </c>
      <c r="O41" s="77">
        <v>102.18</v>
      </c>
      <c r="P41" s="77">
        <v>1740.2289532991999</v>
      </c>
      <c r="Q41" s="77">
        <v>0.73</v>
      </c>
      <c r="R41" s="77">
        <v>0.51</v>
      </c>
      <c r="S41" s="77">
        <f>P41/'סכום נכסי הקרן'!$C$42*100</f>
        <v>1.5465102447365498E-2</v>
      </c>
    </row>
    <row r="42" spans="2:19">
      <c r="B42" t="s">
        <v>2305</v>
      </c>
      <c r="C42" t="s">
        <v>2306</v>
      </c>
      <c r="D42" t="s">
        <v>126</v>
      </c>
      <c r="E42" t="s">
        <v>2307</v>
      </c>
      <c r="F42" t="s">
        <v>131</v>
      </c>
      <c r="G42" t="s">
        <v>270</v>
      </c>
      <c r="H42" t="s">
        <v>869</v>
      </c>
      <c r="I42" t="s">
        <v>2308</v>
      </c>
      <c r="J42" s="77">
        <v>5.0599999999999996</v>
      </c>
      <c r="K42" t="s">
        <v>109</v>
      </c>
      <c r="L42" s="77">
        <v>3</v>
      </c>
      <c r="M42" s="77">
        <v>2.92</v>
      </c>
      <c r="N42" s="77">
        <v>1393331.74</v>
      </c>
      <c r="O42" s="77">
        <v>27.02</v>
      </c>
      <c r="P42" s="77">
        <v>1305.25004472511</v>
      </c>
      <c r="Q42" s="77">
        <v>0</v>
      </c>
      <c r="R42" s="77">
        <v>0.38</v>
      </c>
      <c r="S42" s="77">
        <f>P42/'סכום נכסי הקרן'!$C$42*100</f>
        <v>1.1599522937963468E-2</v>
      </c>
    </row>
    <row r="43" spans="2:19">
      <c r="B43" t="s">
        <v>2309</v>
      </c>
      <c r="C43" t="s">
        <v>2310</v>
      </c>
      <c r="D43" t="s">
        <v>126</v>
      </c>
      <c r="E43" t="s">
        <v>2307</v>
      </c>
      <c r="F43" t="s">
        <v>130</v>
      </c>
      <c r="G43" t="s">
        <v>270</v>
      </c>
      <c r="H43" t="s">
        <v>869</v>
      </c>
      <c r="I43" t="s">
        <v>2308</v>
      </c>
      <c r="J43" s="77">
        <v>2.2000000000000002</v>
      </c>
      <c r="K43" t="s">
        <v>109</v>
      </c>
      <c r="L43" s="77">
        <v>3.73</v>
      </c>
      <c r="M43" s="77">
        <v>3.1</v>
      </c>
      <c r="N43" s="77">
        <v>356368.78</v>
      </c>
      <c r="O43" s="77">
        <v>56</v>
      </c>
      <c r="P43" s="77">
        <v>691.8971137456</v>
      </c>
      <c r="Q43" s="77">
        <v>0</v>
      </c>
      <c r="R43" s="77">
        <v>0.2</v>
      </c>
      <c r="S43" s="77">
        <f>P43/'סכום נכסי הקרן'!$C$42*100</f>
        <v>6.1487654982559604E-3</v>
      </c>
    </row>
    <row r="44" spans="2:19">
      <c r="B44" s="78" t="s">
        <v>1080</v>
      </c>
      <c r="C44" s="16"/>
      <c r="D44" s="16"/>
      <c r="E44" s="16"/>
      <c r="J44" s="79">
        <v>0</v>
      </c>
      <c r="M44" s="79">
        <v>0</v>
      </c>
      <c r="N44" s="79">
        <v>0</v>
      </c>
      <c r="P44" s="79">
        <v>0</v>
      </c>
      <c r="R44" s="79">
        <v>0</v>
      </c>
      <c r="S44" s="79">
        <f>P44/'סכום נכסי הקרן'!$C$42*100</f>
        <v>0</v>
      </c>
    </row>
    <row r="45" spans="2:19">
      <c r="B45" t="s">
        <v>270</v>
      </c>
      <c r="C45" t="s">
        <v>270</v>
      </c>
      <c r="D45" s="16"/>
      <c r="E45" s="16"/>
      <c r="F45" t="s">
        <v>270</v>
      </c>
      <c r="G45" t="s">
        <v>270</v>
      </c>
      <c r="J45" s="77">
        <v>0</v>
      </c>
      <c r="K45" t="s">
        <v>270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f>P45/'סכום נכסי הקרן'!$C$42*100</f>
        <v>0</v>
      </c>
    </row>
    <row r="46" spans="2:19">
      <c r="B46" s="78" t="s">
        <v>275</v>
      </c>
      <c r="C46" s="16"/>
      <c r="D46" s="16"/>
      <c r="E46" s="16"/>
      <c r="J46" s="79">
        <v>6.8</v>
      </c>
      <c r="M46" s="79">
        <v>4.04</v>
      </c>
      <c r="N46" s="79">
        <v>4544863.6500000004</v>
      </c>
      <c r="P46" s="79">
        <v>15098.099476499099</v>
      </c>
      <c r="R46" s="79">
        <v>4.4000000000000004</v>
      </c>
      <c r="S46" s="79">
        <f>P46/'סכום נכסי הקרן'!$C$42*100</f>
        <v>0.13417410089741744</v>
      </c>
    </row>
    <row r="47" spans="2:19">
      <c r="B47" s="78" t="s">
        <v>393</v>
      </c>
      <c r="C47" s="16"/>
      <c r="D47" s="16"/>
      <c r="E47" s="16"/>
      <c r="J47" s="79">
        <v>0</v>
      </c>
      <c r="M47" s="79">
        <v>0</v>
      </c>
      <c r="N47" s="79">
        <v>0</v>
      </c>
      <c r="P47" s="79">
        <v>0</v>
      </c>
      <c r="R47" s="79">
        <v>0</v>
      </c>
      <c r="S47" s="79">
        <f>P47/'סכום נכסי הקרן'!$C$42*100</f>
        <v>0</v>
      </c>
    </row>
    <row r="48" spans="2:19">
      <c r="B48" t="s">
        <v>270</v>
      </c>
      <c r="C48" t="s">
        <v>270</v>
      </c>
      <c r="D48" s="16"/>
      <c r="E48" s="16"/>
      <c r="F48" t="s">
        <v>270</v>
      </c>
      <c r="G48" t="s">
        <v>270</v>
      </c>
      <c r="J48" s="77">
        <v>0</v>
      </c>
      <c r="K48" t="s">
        <v>270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f>P48/'סכום נכסי הקרן'!$C$42*100</f>
        <v>0</v>
      </c>
    </row>
    <row r="49" spans="2:19">
      <c r="B49" s="78" t="s">
        <v>394</v>
      </c>
      <c r="C49" s="16"/>
      <c r="D49" s="16"/>
      <c r="E49" s="16"/>
      <c r="J49" s="79">
        <v>6.8</v>
      </c>
      <c r="M49" s="79">
        <v>4.04</v>
      </c>
      <c r="N49" s="79">
        <v>4544863.6500000004</v>
      </c>
      <c r="P49" s="79">
        <v>15098.099476499099</v>
      </c>
      <c r="R49" s="79">
        <v>4.4000000000000004</v>
      </c>
      <c r="S49" s="79">
        <f>P49/'סכום נכסי הקרן'!$C$42*100</f>
        <v>0.13417410089741744</v>
      </c>
    </row>
    <row r="50" spans="2:19">
      <c r="B50" t="s">
        <v>2311</v>
      </c>
      <c r="C50" t="s">
        <v>2312</v>
      </c>
      <c r="D50" t="s">
        <v>126</v>
      </c>
      <c r="E50" t="s">
        <v>2313</v>
      </c>
      <c r="F50" t="s">
        <v>1165</v>
      </c>
      <c r="G50" t="s">
        <v>1086</v>
      </c>
      <c r="H50" t="s">
        <v>1087</v>
      </c>
      <c r="I50" t="s">
        <v>2314</v>
      </c>
      <c r="J50" s="77">
        <v>3.79</v>
      </c>
      <c r="K50" t="s">
        <v>109</v>
      </c>
      <c r="L50" s="77">
        <v>6</v>
      </c>
      <c r="M50" s="77">
        <v>3.9</v>
      </c>
      <c r="N50" s="77">
        <v>2823863.65</v>
      </c>
      <c r="O50" s="77">
        <v>107.9800000000001</v>
      </c>
      <c r="P50" s="77">
        <v>10571.6040294591</v>
      </c>
      <c r="Q50" s="77">
        <v>0.34</v>
      </c>
      <c r="R50" s="77">
        <v>3.08</v>
      </c>
      <c r="S50" s="77">
        <f>P50/'סכום נכסי הקרן'!$C$42*100</f>
        <v>9.3947948078104221E-2</v>
      </c>
    </row>
    <row r="51" spans="2:19">
      <c r="B51" t="s">
        <v>2315</v>
      </c>
      <c r="C51" t="s">
        <v>2316</v>
      </c>
      <c r="D51" t="s">
        <v>126</v>
      </c>
      <c r="E51" t="s">
        <v>2317</v>
      </c>
      <c r="F51" t="s">
        <v>1119</v>
      </c>
      <c r="G51" t="s">
        <v>270</v>
      </c>
      <c r="H51" t="s">
        <v>869</v>
      </c>
      <c r="I51" t="s">
        <v>403</v>
      </c>
      <c r="J51" s="77">
        <v>13.83</v>
      </c>
      <c r="K51" t="s">
        <v>119</v>
      </c>
      <c r="L51" s="77">
        <v>3.95</v>
      </c>
      <c r="M51" s="77">
        <v>4.3600000000000003</v>
      </c>
      <c r="N51" s="77">
        <v>1721000</v>
      </c>
      <c r="O51" s="77">
        <v>95.13</v>
      </c>
      <c r="P51" s="77">
        <v>4526.4954470399998</v>
      </c>
      <c r="Q51" s="77">
        <v>0.44</v>
      </c>
      <c r="R51" s="77">
        <v>1.32</v>
      </c>
      <c r="S51" s="77">
        <f>P51/'סכום נכסי הקרן'!$C$42*100</f>
        <v>4.0226152819313216E-2</v>
      </c>
    </row>
    <row r="52" spans="2:19">
      <c r="B52" t="s">
        <v>277</v>
      </c>
      <c r="C52" s="16"/>
      <c r="D52" s="16"/>
      <c r="E52" s="16"/>
    </row>
    <row r="53" spans="2:19">
      <c r="B53" t="s">
        <v>388</v>
      </c>
      <c r="C53" s="16"/>
      <c r="D53" s="16"/>
      <c r="E53" s="16"/>
    </row>
    <row r="54" spans="2:19">
      <c r="B54" t="s">
        <v>389</v>
      </c>
      <c r="C54" s="16"/>
      <c r="D54" s="16"/>
      <c r="E54" s="16"/>
    </row>
    <row r="55" spans="2:19">
      <c r="B55" t="s">
        <v>390</v>
      </c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10" workbookViewId="0">
      <selection activeCell="M11" sqref="M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3120</v>
      </c>
    </row>
    <row r="3" spans="2:98" s="1" customFormat="1">
      <c r="B3" s="2" t="s">
        <v>2</v>
      </c>
      <c r="C3" s="26" t="s">
        <v>3121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9761460.8900000006</v>
      </c>
      <c r="I11" s="7"/>
      <c r="J11" s="76">
        <v>94463.671084408939</v>
      </c>
      <c r="K11" s="7"/>
      <c r="L11" s="76">
        <v>100</v>
      </c>
      <c r="M11" s="76">
        <f>J11/'סכום נכסי הקרן'!$C$42*100</f>
        <v>0.83948169469597911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208</v>
      </c>
      <c r="C12" s="16"/>
      <c r="D12" s="16"/>
      <c r="E12" s="16"/>
      <c r="H12" s="79">
        <v>2139610.08</v>
      </c>
      <c r="J12" s="79">
        <v>11454.333160978191</v>
      </c>
      <c r="L12" s="79">
        <v>12.13</v>
      </c>
      <c r="M12" s="79">
        <f>J12/'סכום נכסי הקרן'!$C$42*100</f>
        <v>0.10179260347608254</v>
      </c>
    </row>
    <row r="13" spans="2:98">
      <c r="B13" t="s">
        <v>2318</v>
      </c>
      <c r="C13" t="s">
        <v>2319</v>
      </c>
      <c r="D13" t="s">
        <v>126</v>
      </c>
      <c r="E13" t="s">
        <v>2320</v>
      </c>
      <c r="F13" t="s">
        <v>1648</v>
      </c>
      <c r="G13" t="s">
        <v>113</v>
      </c>
      <c r="H13" s="77">
        <v>2489</v>
      </c>
      <c r="I13" s="77">
        <v>1</v>
      </c>
      <c r="J13" s="77">
        <v>0.103358214</v>
      </c>
      <c r="K13" s="77">
        <v>0.05</v>
      </c>
      <c r="L13" s="77">
        <v>0</v>
      </c>
      <c r="M13" s="77">
        <f>J13/'סכום נכסי הקרן'!$C$42*100</f>
        <v>9.1852590158112624E-7</v>
      </c>
    </row>
    <row r="14" spans="2:98">
      <c r="B14" t="s">
        <v>2321</v>
      </c>
      <c r="C14" t="s">
        <v>2322</v>
      </c>
      <c r="D14" t="s">
        <v>126</v>
      </c>
      <c r="E14" t="s">
        <v>2286</v>
      </c>
      <c r="F14" t="s">
        <v>762</v>
      </c>
      <c r="G14" t="s">
        <v>105</v>
      </c>
      <c r="H14" s="77">
        <v>681127</v>
      </c>
      <c r="I14" s="77">
        <v>9.9999999999999995E-7</v>
      </c>
      <c r="J14" s="77">
        <v>6.8112699999999999E-6</v>
      </c>
      <c r="K14" s="77">
        <v>0</v>
      </c>
      <c r="L14" s="77">
        <v>0</v>
      </c>
      <c r="M14" s="77">
        <f>J14/'סכום נכסי הקרן'!$C$42*100</f>
        <v>6.0530534299504013E-11</v>
      </c>
    </row>
    <row r="15" spans="2:98">
      <c r="B15" t="s">
        <v>2323</v>
      </c>
      <c r="C15" t="s">
        <v>2324</v>
      </c>
      <c r="D15" t="s">
        <v>126</v>
      </c>
      <c r="E15" t="s">
        <v>2325</v>
      </c>
      <c r="F15" t="s">
        <v>130</v>
      </c>
      <c r="G15" t="s">
        <v>113</v>
      </c>
      <c r="H15" s="77">
        <v>1403935.51</v>
      </c>
      <c r="I15" s="77">
        <v>100</v>
      </c>
      <c r="J15" s="77">
        <v>5829.982598826</v>
      </c>
      <c r="K15" s="77">
        <v>5.49</v>
      </c>
      <c r="L15" s="77">
        <v>6.17</v>
      </c>
      <c r="M15" s="77">
        <f>J15/'סכום נכסי הקרן'!$C$42*100</f>
        <v>5.1810009244054163E-2</v>
      </c>
    </row>
    <row r="16" spans="2:98">
      <c r="B16" t="s">
        <v>2326</v>
      </c>
      <c r="C16" t="s">
        <v>2327</v>
      </c>
      <c r="D16" t="s">
        <v>126</v>
      </c>
      <c r="E16" t="s">
        <v>2328</v>
      </c>
      <c r="F16" t="s">
        <v>130</v>
      </c>
      <c r="G16" t="s">
        <v>105</v>
      </c>
      <c r="H16" s="77">
        <v>30713.08</v>
      </c>
      <c r="I16" s="77">
        <v>14455.87292</v>
      </c>
      <c r="J16" s="77">
        <v>4439.8438146179296</v>
      </c>
      <c r="K16" s="77">
        <v>1.02</v>
      </c>
      <c r="L16" s="77">
        <v>4.7</v>
      </c>
      <c r="M16" s="77">
        <f>J16/'סכום נכסי הקרן'!$C$42*100</f>
        <v>3.9456095310444507E-2</v>
      </c>
    </row>
    <row r="17" spans="2:13">
      <c r="B17" t="s">
        <v>2329</v>
      </c>
      <c r="C17" t="s">
        <v>2330</v>
      </c>
      <c r="D17" t="s">
        <v>126</v>
      </c>
      <c r="E17" t="s">
        <v>2307</v>
      </c>
      <c r="F17" t="s">
        <v>130</v>
      </c>
      <c r="G17" t="s">
        <v>109</v>
      </c>
      <c r="H17" s="77">
        <v>21345.49</v>
      </c>
      <c r="I17" s="77">
        <v>1600.4409999999996</v>
      </c>
      <c r="J17" s="77">
        <v>1184.40338250899</v>
      </c>
      <c r="K17" s="77">
        <v>0.22</v>
      </c>
      <c r="L17" s="77">
        <v>1.25</v>
      </c>
      <c r="M17" s="77">
        <f>J17/'סכום נכסי הקרן'!$C$42*100</f>
        <v>1.0525580335151741E-2</v>
      </c>
    </row>
    <row r="18" spans="2:13">
      <c r="B18" s="78" t="s">
        <v>275</v>
      </c>
      <c r="C18" s="16"/>
      <c r="D18" s="16"/>
      <c r="E18" s="16"/>
      <c r="H18" s="79">
        <v>7621850.8099999996</v>
      </c>
      <c r="J18" s="79">
        <v>83009.33792343075</v>
      </c>
      <c r="L18" s="79">
        <v>87.87</v>
      </c>
      <c r="M18" s="79">
        <f>J18/'סכום נכסי הקרן'!$C$42*100</f>
        <v>0.73768909121989656</v>
      </c>
    </row>
    <row r="19" spans="2:13">
      <c r="B19" s="78" t="s">
        <v>393</v>
      </c>
      <c r="C19" s="16"/>
      <c r="D19" s="16"/>
      <c r="E19" s="16"/>
      <c r="H19" s="79">
        <v>79000</v>
      </c>
      <c r="J19" s="79">
        <v>2.7389299999999999E-4</v>
      </c>
      <c r="L19" s="79">
        <v>0</v>
      </c>
      <c r="M19" s="79">
        <f>J19/'סכום נכסי הקרן'!$C$42*100</f>
        <v>2.4340379445968308E-9</v>
      </c>
    </row>
    <row r="20" spans="2:13">
      <c r="B20" t="s">
        <v>2331</v>
      </c>
      <c r="C20" t="s">
        <v>2332</v>
      </c>
      <c r="D20" t="s">
        <v>1083</v>
      </c>
      <c r="E20" t="s">
        <v>2333</v>
      </c>
      <c r="F20" t="s">
        <v>1693</v>
      </c>
      <c r="G20" t="s">
        <v>109</v>
      </c>
      <c r="H20" s="77">
        <v>79000</v>
      </c>
      <c r="I20" s="77">
        <v>1E-4</v>
      </c>
      <c r="J20" s="77">
        <v>2.7389299999999999E-4</v>
      </c>
      <c r="K20" s="77">
        <v>0.31</v>
      </c>
      <c r="L20" s="77">
        <v>0</v>
      </c>
      <c r="M20" s="77">
        <f>J20/'סכום נכסי הקרן'!$C$42*100</f>
        <v>2.4340379445968308E-9</v>
      </c>
    </row>
    <row r="21" spans="2:13">
      <c r="B21" s="78" t="s">
        <v>394</v>
      </c>
      <c r="C21" s="16"/>
      <c r="D21" s="16"/>
      <c r="E21" s="16"/>
      <c r="H21" s="79">
        <v>7542850.8099999996</v>
      </c>
      <c r="J21" s="79">
        <v>83009.337649537745</v>
      </c>
      <c r="L21" s="79">
        <v>87.87</v>
      </c>
      <c r="M21" s="79">
        <f>J21/'סכום נכסי הקרן'!$C$42*100</f>
        <v>0.73768908878585859</v>
      </c>
    </row>
    <row r="22" spans="2:13">
      <c r="B22" t="s">
        <v>2334</v>
      </c>
      <c r="C22" t="s">
        <v>2335</v>
      </c>
      <c r="D22" t="s">
        <v>126</v>
      </c>
      <c r="E22" t="s">
        <v>2336</v>
      </c>
      <c r="F22" t="s">
        <v>2337</v>
      </c>
      <c r="G22" t="s">
        <v>109</v>
      </c>
      <c r="H22" s="77">
        <v>3921.65</v>
      </c>
      <c r="I22" s="77">
        <v>86277.8</v>
      </c>
      <c r="J22" s="77">
        <v>11730.6407626079</v>
      </c>
      <c r="K22" s="77">
        <v>0</v>
      </c>
      <c r="L22" s="77">
        <v>12.42</v>
      </c>
      <c r="M22" s="77">
        <f>J22/'סכום נכסי הקרן'!$C$42*100</f>
        <v>0.10424809955209491</v>
      </c>
    </row>
    <row r="23" spans="2:13">
      <c r="B23" t="s">
        <v>2338</v>
      </c>
      <c r="C23" t="s">
        <v>2339</v>
      </c>
      <c r="D23" t="s">
        <v>126</v>
      </c>
      <c r="E23" t="s">
        <v>2340</v>
      </c>
      <c r="F23" t="s">
        <v>1280</v>
      </c>
      <c r="G23" t="s">
        <v>113</v>
      </c>
      <c r="H23" s="77">
        <v>3511843.84</v>
      </c>
      <c r="I23" s="77">
        <v>111.91590000000025</v>
      </c>
      <c r="J23" s="77">
        <v>16321.0121168062</v>
      </c>
      <c r="K23" s="77">
        <v>0</v>
      </c>
      <c r="L23" s="77">
        <v>17.28</v>
      </c>
      <c r="M23" s="77">
        <f>J23/'סכום נכסי הקרן'!$C$42*100</f>
        <v>0.14504190609665429</v>
      </c>
    </row>
    <row r="24" spans="2:13">
      <c r="B24" t="s">
        <v>2341</v>
      </c>
      <c r="C24" t="s">
        <v>2342</v>
      </c>
      <c r="D24" t="s">
        <v>126</v>
      </c>
      <c r="E24" t="s">
        <v>2343</v>
      </c>
      <c r="F24" t="s">
        <v>126</v>
      </c>
      <c r="G24" t="s">
        <v>109</v>
      </c>
      <c r="H24" s="77">
        <v>1571259.39</v>
      </c>
      <c r="I24" s="77">
        <v>101</v>
      </c>
      <c r="J24" s="77">
        <v>5502.0318681812996</v>
      </c>
      <c r="K24" s="77">
        <v>0</v>
      </c>
      <c r="L24" s="77">
        <v>5.82</v>
      </c>
      <c r="M24" s="77">
        <f>J24/'סכום נכסי הקרן'!$C$42*100</f>
        <v>4.8895569947148235E-2</v>
      </c>
    </row>
    <row r="25" spans="2:13">
      <c r="B25" t="s">
        <v>2344</v>
      </c>
      <c r="C25" t="s">
        <v>2345</v>
      </c>
      <c r="D25" t="s">
        <v>126</v>
      </c>
      <c r="E25" t="s">
        <v>2346</v>
      </c>
      <c r="F25" t="s">
        <v>126</v>
      </c>
      <c r="G25" t="s">
        <v>109</v>
      </c>
      <c r="H25" s="77">
        <v>941898</v>
      </c>
      <c r="I25" s="77">
        <v>94.412199999999942</v>
      </c>
      <c r="J25" s="77">
        <v>3083.0873838686498</v>
      </c>
      <c r="K25" s="77">
        <v>0</v>
      </c>
      <c r="L25" s="77">
        <v>3.26</v>
      </c>
      <c r="M25" s="77">
        <f>J25/'סכום נכסי הקרן'!$C$42*100</f>
        <v>2.7398844362010233E-2</v>
      </c>
    </row>
    <row r="26" spans="2:13">
      <c r="B26" t="s">
        <v>2347</v>
      </c>
      <c r="C26" t="s">
        <v>2348</v>
      </c>
      <c r="D26" t="s">
        <v>126</v>
      </c>
      <c r="E26" t="s">
        <v>2349</v>
      </c>
      <c r="F26" t="s">
        <v>437</v>
      </c>
      <c r="G26" t="s">
        <v>109</v>
      </c>
      <c r="H26" s="77">
        <v>1513927.93</v>
      </c>
      <c r="I26" s="77">
        <v>883.49090000000001</v>
      </c>
      <c r="J26" s="77">
        <v>46372.565518073701</v>
      </c>
      <c r="K26" s="77">
        <v>2.83</v>
      </c>
      <c r="L26" s="77">
        <v>49.09</v>
      </c>
      <c r="M26" s="77">
        <f>J26/'סכום נכסי הקרן'!$C$42*100</f>
        <v>0.41210466882795094</v>
      </c>
    </row>
    <row r="27" spans="2:13">
      <c r="B27" t="s">
        <v>277</v>
      </c>
      <c r="C27" s="16"/>
      <c r="D27" s="16"/>
      <c r="E27" s="16"/>
    </row>
    <row r="28" spans="2:13">
      <c r="B28" t="s">
        <v>388</v>
      </c>
      <c r="C28" s="16"/>
      <c r="D28" s="16"/>
      <c r="E28" s="16"/>
    </row>
    <row r="29" spans="2:13">
      <c r="B29" t="s">
        <v>389</v>
      </c>
      <c r="C29" s="16"/>
      <c r="D29" s="16"/>
      <c r="E29" s="16"/>
    </row>
    <row r="30" spans="2:13">
      <c r="B30" t="s">
        <v>390</v>
      </c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48" workbookViewId="0">
      <selection activeCell="H58" sqref="H5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3120</v>
      </c>
    </row>
    <row r="3" spans="2:55" s="1" customFormat="1">
      <c r="B3" s="2" t="s">
        <v>2</v>
      </c>
      <c r="C3" s="26" t="s">
        <v>3121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113262499.28</v>
      </c>
      <c r="G11" s="7"/>
      <c r="H11" s="76">
        <f>H12+H38</f>
        <v>246980.22043647867</v>
      </c>
      <c r="I11" s="7"/>
      <c r="J11" s="76">
        <f>H11/$H$11*100</f>
        <v>100</v>
      </c>
      <c r="K11" s="76">
        <f>H11/'סכום נכסי הקרן'!$C$42*100</f>
        <v>2.1948689017509708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208</v>
      </c>
      <c r="C12" s="16"/>
      <c r="F12" s="79">
        <v>41974708.189999998</v>
      </c>
      <c r="H12" s="79">
        <v>47639.034499517693</v>
      </c>
      <c r="J12" s="79">
        <f t="shared" ref="J12:J75" si="0">H12/$H$11*100</f>
        <v>19.288603117823381</v>
      </c>
      <c r="K12" s="79">
        <f>H12/'סכום נכסי הקרן'!$C$42*100</f>
        <v>0.42335955141527365</v>
      </c>
    </row>
    <row r="13" spans="2:55">
      <c r="B13" s="78" t="s">
        <v>2350</v>
      </c>
      <c r="C13" s="16"/>
      <c r="F13" s="79">
        <v>4391831.01</v>
      </c>
      <c r="H13" s="79">
        <v>5880.7134623204156</v>
      </c>
      <c r="J13" s="79">
        <f t="shared" si="0"/>
        <v>2.3810463250569844</v>
      </c>
      <c r="K13" s="79">
        <f>H13/'סכום נכסי הקרן'!$C$42*100</f>
        <v>5.2260845324960101E-2</v>
      </c>
    </row>
    <row r="14" spans="2:55">
      <c r="B14" t="s">
        <v>2351</v>
      </c>
      <c r="C14" t="s">
        <v>2352</v>
      </c>
      <c r="D14" t="s">
        <v>109</v>
      </c>
      <c r="E14" t="s">
        <v>470</v>
      </c>
      <c r="F14" s="77">
        <v>429607.01</v>
      </c>
      <c r="G14" s="77">
        <v>88.495999999999782</v>
      </c>
      <c r="H14" s="77">
        <v>1318.1014628477999</v>
      </c>
      <c r="I14" s="77">
        <v>0.14000000000000001</v>
      </c>
      <c r="J14" s="77">
        <f t="shared" si="0"/>
        <v>0.53368705417720075</v>
      </c>
      <c r="K14" s="77">
        <f>H14/'סכום נכסי הקרן'!$C$42*100</f>
        <v>1.1713731184806238E-2</v>
      </c>
    </row>
    <row r="15" spans="2:55">
      <c r="B15" t="s">
        <v>2353</v>
      </c>
      <c r="C15" t="s">
        <v>2354</v>
      </c>
      <c r="D15" t="s">
        <v>109</v>
      </c>
      <c r="E15" t="s">
        <v>2355</v>
      </c>
      <c r="F15" s="77">
        <v>946200</v>
      </c>
      <c r="G15" s="77">
        <v>93.856200000000001</v>
      </c>
      <c r="H15" s="77">
        <v>3078.9295523748001</v>
      </c>
      <c r="I15" s="77">
        <v>0.38</v>
      </c>
      <c r="J15" s="77">
        <f t="shared" si="0"/>
        <v>1.2466300122874319</v>
      </c>
      <c r="K15" s="77">
        <f>H15/'סכום נכסי הקרן'!$C$42*100</f>
        <v>2.7361894459591148E-2</v>
      </c>
    </row>
    <row r="16" spans="2:55">
      <c r="B16" t="s">
        <v>2356</v>
      </c>
      <c r="C16" t="s">
        <v>2357</v>
      </c>
      <c r="D16" t="s">
        <v>109</v>
      </c>
      <c r="E16" t="s">
        <v>2358</v>
      </c>
      <c r="F16" s="77">
        <v>1000000</v>
      </c>
      <c r="G16" s="77">
        <v>11.6965</v>
      </c>
      <c r="H16" s="77">
        <v>405.51765499999999</v>
      </c>
      <c r="I16" s="77">
        <v>10</v>
      </c>
      <c r="J16" s="77">
        <f t="shared" si="0"/>
        <v>0.1641903364906486</v>
      </c>
      <c r="K16" s="77">
        <f>H16/'סכום נכסי הקרן'!$C$42*100</f>
        <v>3.6037626353135226E-3</v>
      </c>
    </row>
    <row r="17" spans="2:11">
      <c r="B17" t="s">
        <v>2359</v>
      </c>
      <c r="C17" t="s">
        <v>2360</v>
      </c>
      <c r="D17" t="s">
        <v>109</v>
      </c>
      <c r="E17" t="s">
        <v>2361</v>
      </c>
      <c r="F17" s="77">
        <v>499706</v>
      </c>
      <c r="G17" s="77">
        <v>0.96079999999999999</v>
      </c>
      <c r="H17" s="77">
        <v>16.645674584816</v>
      </c>
      <c r="I17" s="77">
        <v>2.33</v>
      </c>
      <c r="J17" s="77">
        <f t="shared" si="0"/>
        <v>6.7396792161731559E-3</v>
      </c>
      <c r="K17" s="77">
        <f>H17/'סכום נכסי הקרן'!$C$42*100</f>
        <v>1.479271231935582E-4</v>
      </c>
    </row>
    <row r="18" spans="2:11">
      <c r="B18" t="s">
        <v>2362</v>
      </c>
      <c r="C18" t="s">
        <v>2363</v>
      </c>
      <c r="D18" t="s">
        <v>109</v>
      </c>
      <c r="E18" t="s">
        <v>307</v>
      </c>
      <c r="F18" s="77">
        <v>102375</v>
      </c>
      <c r="G18" s="77">
        <v>179.21080000000001</v>
      </c>
      <c r="H18" s="77">
        <v>636.08028488549996</v>
      </c>
      <c r="I18" s="77">
        <v>0.61</v>
      </c>
      <c r="J18" s="77">
        <f t="shared" si="0"/>
        <v>0.25754300638382283</v>
      </c>
      <c r="K18" s="77">
        <f>H18/'סכום נכסי הקרן'!$C$42*100</f>
        <v>5.6527313557530453E-3</v>
      </c>
    </row>
    <row r="19" spans="2:11">
      <c r="B19" t="s">
        <v>2364</v>
      </c>
      <c r="C19" t="s">
        <v>2365</v>
      </c>
      <c r="D19" t="s">
        <v>105</v>
      </c>
      <c r="E19" t="s">
        <v>2366</v>
      </c>
      <c r="F19" s="77">
        <v>56456</v>
      </c>
      <c r="G19" s="77">
        <v>80.956400000000002</v>
      </c>
      <c r="H19" s="77">
        <v>45.704745183999997</v>
      </c>
      <c r="I19" s="77">
        <v>0.08</v>
      </c>
      <c r="J19" s="77">
        <f t="shared" si="0"/>
        <v>1.8505427318522817E-2</v>
      </c>
      <c r="K19" s="77">
        <f>H19/'סכום נכסי הקרן'!$C$42*100</f>
        <v>4.061698693503859E-4</v>
      </c>
    </row>
    <row r="20" spans="2:11">
      <c r="B20" t="s">
        <v>2367</v>
      </c>
      <c r="C20" t="s">
        <v>2368</v>
      </c>
      <c r="D20" t="s">
        <v>105</v>
      </c>
      <c r="E20" t="s">
        <v>307</v>
      </c>
      <c r="F20" s="77">
        <v>369987</v>
      </c>
      <c r="G20" s="77">
        <v>77.771299999999997</v>
      </c>
      <c r="H20" s="77">
        <v>287.74369973099999</v>
      </c>
      <c r="I20" s="77">
        <v>0.49</v>
      </c>
      <c r="J20" s="77">
        <f t="shared" si="0"/>
        <v>0.11650475460038118</v>
      </c>
      <c r="K20" s="77">
        <f>H20/'סכום נכסי הקרן'!$C$42*100</f>
        <v>2.5571266277850504E-3</v>
      </c>
    </row>
    <row r="21" spans="2:11">
      <c r="B21" t="s">
        <v>2369</v>
      </c>
      <c r="C21" t="s">
        <v>2370</v>
      </c>
      <c r="D21" t="s">
        <v>109</v>
      </c>
      <c r="E21" t="s">
        <v>2371</v>
      </c>
      <c r="F21" s="77">
        <v>987500</v>
      </c>
      <c r="G21" s="77">
        <v>2.6869000000000001</v>
      </c>
      <c r="H21" s="77">
        <v>91.990387712499995</v>
      </c>
      <c r="I21" s="77">
        <v>4.5</v>
      </c>
      <c r="J21" s="77">
        <f t="shared" si="0"/>
        <v>3.7246054582803799E-2</v>
      </c>
      <c r="K21" s="77">
        <f>H21/'סכום נכסי הקרן'!$C$42*100</f>
        <v>8.1750206916715302E-4</v>
      </c>
    </row>
    <row r="22" spans="2:11">
      <c r="B22" s="78" t="s">
        <v>2372</v>
      </c>
      <c r="C22" s="16"/>
      <c r="F22" s="79">
        <v>0</v>
      </c>
      <c r="H22" s="79">
        <v>0</v>
      </c>
      <c r="J22" s="79">
        <f t="shared" si="0"/>
        <v>0</v>
      </c>
      <c r="K22" s="79">
        <f>H22/'סכום נכסי הקרן'!$C$42*100</f>
        <v>0</v>
      </c>
    </row>
    <row r="23" spans="2:11">
      <c r="B23" t="s">
        <v>270</v>
      </c>
      <c r="C23" t="s">
        <v>270</v>
      </c>
      <c r="D23" t="s">
        <v>270</v>
      </c>
      <c r="F23" s="77">
        <v>0</v>
      </c>
      <c r="G23" s="77">
        <v>0</v>
      </c>
      <c r="H23" s="77">
        <v>0</v>
      </c>
      <c r="I23" s="77">
        <v>0</v>
      </c>
      <c r="J23" s="77">
        <f t="shared" si="0"/>
        <v>0</v>
      </c>
      <c r="K23" s="77">
        <f>H23/'סכום נכסי הקרן'!$C$42*100</f>
        <v>0</v>
      </c>
    </row>
    <row r="24" spans="2:11">
      <c r="B24" s="78" t="s">
        <v>2373</v>
      </c>
      <c r="C24" s="16"/>
      <c r="F24" s="79">
        <v>9020770</v>
      </c>
      <c r="H24" s="79">
        <v>9157.6150808999992</v>
      </c>
      <c r="J24" s="79">
        <f t="shared" si="0"/>
        <v>3.7078333903484646</v>
      </c>
      <c r="K24" s="79">
        <f>H24/'סכום נכסי הקרן'!$C$42*100</f>
        <v>8.1382082013497142E-2</v>
      </c>
    </row>
    <row r="25" spans="2:11">
      <c r="B25" t="s">
        <v>2374</v>
      </c>
      <c r="C25" t="s">
        <v>2375</v>
      </c>
      <c r="D25" t="s">
        <v>105</v>
      </c>
      <c r="E25" t="s">
        <v>2376</v>
      </c>
      <c r="F25" s="77">
        <v>9020770</v>
      </c>
      <c r="G25" s="77">
        <v>101.517</v>
      </c>
      <c r="H25" s="77">
        <v>9157.6150808999992</v>
      </c>
      <c r="I25" s="77">
        <v>1.05</v>
      </c>
      <c r="J25" s="77">
        <f t="shared" si="0"/>
        <v>3.7078333903484646</v>
      </c>
      <c r="K25" s="77">
        <f>H25/'סכום נכסי הקרן'!$C$42*100</f>
        <v>8.1382082013497142E-2</v>
      </c>
    </row>
    <row r="26" spans="2:11">
      <c r="B26" s="78" t="s">
        <v>2377</v>
      </c>
      <c r="C26" s="16"/>
      <c r="F26" s="79">
        <v>28562107.18</v>
      </c>
      <c r="H26" s="79">
        <v>32600.705956297279</v>
      </c>
      <c r="J26" s="79">
        <f t="shared" si="0"/>
        <v>13.199723402417934</v>
      </c>
      <c r="K26" s="79">
        <f>H26/'סכום נכסי הקרן'!$C$42*100</f>
        <v>0.28971662407681648</v>
      </c>
    </row>
    <row r="27" spans="2:11">
      <c r="B27" t="s">
        <v>2378</v>
      </c>
      <c r="C27" t="s">
        <v>2379</v>
      </c>
      <c r="D27" t="s">
        <v>109</v>
      </c>
      <c r="E27" t="s">
        <v>409</v>
      </c>
      <c r="F27" s="77">
        <v>1393086</v>
      </c>
      <c r="G27" s="77">
        <v>79.822799999999873</v>
      </c>
      <c r="H27" s="77">
        <v>3855.3048723249299</v>
      </c>
      <c r="I27" s="77">
        <v>6.97</v>
      </c>
      <c r="J27" s="77">
        <f t="shared" si="0"/>
        <v>1.5609771768409622</v>
      </c>
      <c r="K27" s="77">
        <f>H27/'סכום נכסי הקרן'!$C$42*100</f>
        <v>3.4261402617912537E-2</v>
      </c>
    </row>
    <row r="28" spans="2:11">
      <c r="B28" t="s">
        <v>2380</v>
      </c>
      <c r="C28" t="s">
        <v>2381</v>
      </c>
      <c r="D28" t="s">
        <v>105</v>
      </c>
      <c r="E28" t="s">
        <v>2382</v>
      </c>
      <c r="F28" s="77">
        <v>5935114.3799999999</v>
      </c>
      <c r="G28" s="77">
        <v>95.066299999999998</v>
      </c>
      <c r="H28" s="77">
        <v>5642.2936418339395</v>
      </c>
      <c r="I28" s="77">
        <v>1.26</v>
      </c>
      <c r="J28" s="77">
        <f t="shared" si="0"/>
        <v>2.2845123515812444</v>
      </c>
      <c r="K28" s="77">
        <f>H28/'סכום נכסי הקרן'!$C$42*100</f>
        <v>5.0142051161516543E-2</v>
      </c>
    </row>
    <row r="29" spans="2:11">
      <c r="B29" t="s">
        <v>2383</v>
      </c>
      <c r="C29" t="s">
        <v>2384</v>
      </c>
      <c r="D29" t="s">
        <v>105</v>
      </c>
      <c r="E29" t="s">
        <v>2385</v>
      </c>
      <c r="F29" s="77">
        <v>4154678.09</v>
      </c>
      <c r="G29" s="77">
        <v>84.575999999999993</v>
      </c>
      <c r="H29" s="77">
        <v>3513.8605413984001</v>
      </c>
      <c r="I29" s="77">
        <v>0.33</v>
      </c>
      <c r="J29" s="77">
        <f t="shared" si="0"/>
        <v>1.4227295348544466</v>
      </c>
      <c r="K29" s="77">
        <f>H29/'סכום נכסי הקרן'!$C$42*100</f>
        <v>3.1227048116546492E-2</v>
      </c>
    </row>
    <row r="30" spans="2:11">
      <c r="B30" t="s">
        <v>2386</v>
      </c>
      <c r="C30" t="s">
        <v>2387</v>
      </c>
      <c r="D30" t="s">
        <v>109</v>
      </c>
      <c r="E30" t="s">
        <v>2388</v>
      </c>
      <c r="F30" s="77">
        <v>4889904</v>
      </c>
      <c r="G30" s="77">
        <v>12.4184</v>
      </c>
      <c r="H30" s="77">
        <v>2105.3282555109099</v>
      </c>
      <c r="I30" s="77">
        <v>5.46</v>
      </c>
      <c r="J30" s="77">
        <f t="shared" si="0"/>
        <v>0.85242787936225983</v>
      </c>
      <c r="K30" s="77">
        <f>H30/'סכום נכסי הקרן'!$C$42*100</f>
        <v>1.8709674433977523E-2</v>
      </c>
    </row>
    <row r="31" spans="2:11">
      <c r="B31" t="s">
        <v>2389</v>
      </c>
      <c r="C31" t="s">
        <v>2390</v>
      </c>
      <c r="D31" t="s">
        <v>109</v>
      </c>
      <c r="E31" t="s">
        <v>2391</v>
      </c>
      <c r="F31" s="77">
        <v>475273.8</v>
      </c>
      <c r="G31" s="77">
        <v>86.09730000000026</v>
      </c>
      <c r="H31" s="77">
        <v>1418.6891519154599</v>
      </c>
      <c r="I31" s="77">
        <v>0.23</v>
      </c>
      <c r="J31" s="77">
        <f t="shared" si="0"/>
        <v>0.57441407632087493</v>
      </c>
      <c r="K31" s="77">
        <f>H31/'סכום נכסי הקרן'!$C$42*100</f>
        <v>1.2607635928446975E-2</v>
      </c>
    </row>
    <row r="32" spans="2:11">
      <c r="B32" t="s">
        <v>2392</v>
      </c>
      <c r="C32" t="s">
        <v>2393</v>
      </c>
      <c r="D32" t="s">
        <v>109</v>
      </c>
      <c r="E32" t="s">
        <v>2394</v>
      </c>
      <c r="F32" s="77">
        <v>151787</v>
      </c>
      <c r="G32" s="77">
        <v>94.469200000000001</v>
      </c>
      <c r="H32" s="77">
        <v>497.13994128206798</v>
      </c>
      <c r="I32" s="77">
        <v>0</v>
      </c>
      <c r="J32" s="77">
        <f t="shared" si="0"/>
        <v>0.2012873502191761</v>
      </c>
      <c r="K32" s="77">
        <f>H32/'סכום נכסי הקרן'!$C$42*100</f>
        <v>4.417993453119262E-3</v>
      </c>
    </row>
    <row r="33" spans="2:11">
      <c r="B33" t="s">
        <v>2395</v>
      </c>
      <c r="C33" t="s">
        <v>2396</v>
      </c>
      <c r="D33" t="s">
        <v>109</v>
      </c>
      <c r="E33" t="s">
        <v>2397</v>
      </c>
      <c r="F33" s="77">
        <v>3989605.16</v>
      </c>
      <c r="G33" s="77">
        <v>7.6221000000000139</v>
      </c>
      <c r="H33" s="77">
        <v>1054.28590621955</v>
      </c>
      <c r="I33" s="77">
        <v>3.26</v>
      </c>
      <c r="J33" s="77">
        <f t="shared" si="0"/>
        <v>0.42687058273587697</v>
      </c>
      <c r="K33" s="77">
        <f>H33/'סכום נכסי הקרן'!$C$42*100</f>
        <v>9.3692496711929134E-3</v>
      </c>
    </row>
    <row r="34" spans="2:11">
      <c r="B34" t="s">
        <v>2398</v>
      </c>
      <c r="C34" t="s">
        <v>2399</v>
      </c>
      <c r="D34" t="s">
        <v>109</v>
      </c>
      <c r="E34" t="s">
        <v>2400</v>
      </c>
      <c r="F34" s="77">
        <v>872272</v>
      </c>
      <c r="G34" s="77">
        <v>114.4545</v>
      </c>
      <c r="H34" s="77">
        <v>3461.2952464840801</v>
      </c>
      <c r="I34" s="77">
        <v>0.08</v>
      </c>
      <c r="J34" s="77">
        <f t="shared" si="0"/>
        <v>1.4014463345959711</v>
      </c>
      <c r="K34" s="77">
        <f>H34/'סכום נכסי הקרן'!$C$42*100</f>
        <v>3.0759909772775831E-2</v>
      </c>
    </row>
    <row r="35" spans="2:11">
      <c r="B35" t="s">
        <v>2401</v>
      </c>
      <c r="C35" t="s">
        <v>2402</v>
      </c>
      <c r="D35" t="s">
        <v>109</v>
      </c>
      <c r="E35" t="s">
        <v>2403</v>
      </c>
      <c r="F35" s="77">
        <v>4046386.75</v>
      </c>
      <c r="G35" s="77">
        <v>39.380799999999923</v>
      </c>
      <c r="H35" s="77">
        <v>5524.6626737369397</v>
      </c>
      <c r="I35" s="77">
        <v>1.38</v>
      </c>
      <c r="J35" s="77">
        <f t="shared" si="0"/>
        <v>2.2368846638704163</v>
      </c>
      <c r="K35" s="77">
        <f>H35/'סכום נכסי הקרן'!$C$42*100</f>
        <v>4.909668585532851E-2</v>
      </c>
    </row>
    <row r="36" spans="2:11">
      <c r="B36" t="s">
        <v>2404</v>
      </c>
      <c r="C36" t="s">
        <v>2405</v>
      </c>
      <c r="D36" t="s">
        <v>109</v>
      </c>
      <c r="E36" t="s">
        <v>2406</v>
      </c>
      <c r="F36" s="77">
        <v>1479000</v>
      </c>
      <c r="G36" s="77">
        <v>0.74370000000000003</v>
      </c>
      <c r="H36" s="77">
        <v>38.134652840999998</v>
      </c>
      <c r="I36" s="77">
        <v>3.84</v>
      </c>
      <c r="J36" s="77">
        <f t="shared" si="0"/>
        <v>1.5440367157178048E-2</v>
      </c>
      <c r="K36" s="77">
        <f>H36/'סכום נכסי הקרן'!$C$42*100</f>
        <v>3.3889581704907144E-4</v>
      </c>
    </row>
    <row r="37" spans="2:11">
      <c r="B37" t="s">
        <v>2407</v>
      </c>
      <c r="C37" t="s">
        <v>2408</v>
      </c>
      <c r="D37" t="s">
        <v>109</v>
      </c>
      <c r="E37" t="s">
        <v>2409</v>
      </c>
      <c r="F37" s="77">
        <v>1175000</v>
      </c>
      <c r="G37" s="77">
        <v>134.75899999999999</v>
      </c>
      <c r="H37" s="77">
        <v>5489.7110727500003</v>
      </c>
      <c r="I37" s="77">
        <v>0.59</v>
      </c>
      <c r="J37" s="77">
        <f t="shared" si="0"/>
        <v>2.2227330848795277</v>
      </c>
      <c r="K37" s="77">
        <f>H37/'סכום נכסי הקרן'!$C$42*100</f>
        <v>4.8786077248950767E-2</v>
      </c>
    </row>
    <row r="38" spans="2:11">
      <c r="B38" s="78" t="s">
        <v>275</v>
      </c>
      <c r="C38" s="16"/>
      <c r="F38" s="79">
        <v>71287791.090000004</v>
      </c>
      <c r="H38" s="79">
        <f>H39+H43+H48+H53</f>
        <v>199341.18593696097</v>
      </c>
      <c r="J38" s="79">
        <f t="shared" si="0"/>
        <v>80.711396882176615</v>
      </c>
      <c r="K38" s="79">
        <f>H38/'סכום נכסי הקרן'!$C$42*100</f>
        <v>1.7715093503356971</v>
      </c>
    </row>
    <row r="39" spans="2:11">
      <c r="B39" s="78" t="s">
        <v>2410</v>
      </c>
      <c r="C39" s="16"/>
      <c r="F39" s="79">
        <v>719348.63</v>
      </c>
      <c r="H39" s="79">
        <v>2252.5350011967648</v>
      </c>
      <c r="J39" s="79">
        <f t="shared" si="0"/>
        <v>0.91203052504202409</v>
      </c>
      <c r="K39" s="79">
        <f>H39/'סכום נכסי הקרן'!$C$42*100</f>
        <v>2.0017874368623487E-2</v>
      </c>
    </row>
    <row r="40" spans="2:11">
      <c r="B40" t="s">
        <v>2411</v>
      </c>
      <c r="C40" t="s">
        <v>2412</v>
      </c>
      <c r="D40" t="s">
        <v>109</v>
      </c>
      <c r="E40" t="s">
        <v>2413</v>
      </c>
      <c r="F40" s="77">
        <v>128935.79</v>
      </c>
      <c r="G40" s="77">
        <v>100</v>
      </c>
      <c r="H40" s="77">
        <v>447.02038392999998</v>
      </c>
      <c r="I40" s="77">
        <v>0.01</v>
      </c>
      <c r="J40" s="77">
        <f t="shared" si="0"/>
        <v>0.18099440641035869</v>
      </c>
      <c r="K40" s="77">
        <f>H40/'סכום נכסי הקרן'!$C$42*100</f>
        <v>3.972589940209729E-3</v>
      </c>
    </row>
    <row r="41" spans="2:11">
      <c r="B41" t="s">
        <v>2414</v>
      </c>
      <c r="C41" t="s">
        <v>2415</v>
      </c>
      <c r="D41" t="s">
        <v>109</v>
      </c>
      <c r="E41" t="s">
        <v>2416</v>
      </c>
      <c r="F41" s="77">
        <v>136155.16</v>
      </c>
      <c r="G41" s="77">
        <v>87.919800000000095</v>
      </c>
      <c r="H41" s="77">
        <v>415.02536290194502</v>
      </c>
      <c r="I41" s="77">
        <v>0.1</v>
      </c>
      <c r="J41" s="77">
        <f t="shared" si="0"/>
        <v>0.16803991921639985</v>
      </c>
      <c r="K41" s="77">
        <f>H41/'סכום נכסי הקרן'!$C$42*100</f>
        <v>3.6882559294082141E-3</v>
      </c>
    </row>
    <row r="42" spans="2:11">
      <c r="B42" t="s">
        <v>2392</v>
      </c>
      <c r="C42" t="s">
        <v>2354</v>
      </c>
      <c r="D42" t="s">
        <v>109</v>
      </c>
      <c r="E42" t="s">
        <v>2240</v>
      </c>
      <c r="F42" s="77">
        <v>454257.68</v>
      </c>
      <c r="G42" s="77">
        <v>88.28999999999975</v>
      </c>
      <c r="H42" s="77">
        <v>1390.48925436482</v>
      </c>
      <c r="I42" s="77">
        <v>0.09</v>
      </c>
      <c r="J42" s="77">
        <f t="shared" si="0"/>
        <v>0.56299619941526557</v>
      </c>
      <c r="K42" s="77">
        <f>H42/'סכום נכסי הקרן'!$C$42*100</f>
        <v>1.2357028499005546E-2</v>
      </c>
    </row>
    <row r="43" spans="2:11">
      <c r="B43" s="78" t="s">
        <v>2417</v>
      </c>
      <c r="C43" s="16"/>
      <c r="F43" s="79">
        <v>66163.44</v>
      </c>
      <c r="H43" s="79">
        <v>14606.804336971813</v>
      </c>
      <c r="J43" s="79">
        <f t="shared" si="0"/>
        <v>5.9141595675790422</v>
      </c>
      <c r="K43" s="79">
        <f>H43/'סכום נכסי הקרן'!$C$42*100</f>
        <v>0.1298080491487221</v>
      </c>
    </row>
    <row r="44" spans="2:11">
      <c r="B44" t="s">
        <v>2418</v>
      </c>
      <c r="C44" t="s">
        <v>2419</v>
      </c>
      <c r="D44" t="s">
        <v>109</v>
      </c>
      <c r="E44" t="s">
        <v>307</v>
      </c>
      <c r="F44" s="77">
        <v>3533.9</v>
      </c>
      <c r="G44" s="77">
        <v>1E-4</v>
      </c>
      <c r="H44" s="77">
        <v>1.22520313E-5</v>
      </c>
      <c r="I44" s="77">
        <v>0</v>
      </c>
      <c r="J44" s="77">
        <f t="shared" si="0"/>
        <v>4.9607338103219179E-9</v>
      </c>
      <c r="K44" s="77">
        <f>H44/'סכום נכסי הקרן'!$C$42*100</f>
        <v>1.0888160370140178E-10</v>
      </c>
    </row>
    <row r="45" spans="2:11">
      <c r="B45" t="s">
        <v>2420</v>
      </c>
      <c r="C45" t="s">
        <v>2421</v>
      </c>
      <c r="D45" t="s">
        <v>109</v>
      </c>
      <c r="E45" t="s">
        <v>307</v>
      </c>
      <c r="F45" s="77">
        <v>1451.91</v>
      </c>
      <c r="G45" s="77">
        <v>1E-4</v>
      </c>
      <c r="H45" s="77">
        <v>5.0337719699999997E-6</v>
      </c>
      <c r="I45" s="77">
        <v>0</v>
      </c>
      <c r="J45" s="77">
        <f t="shared" si="0"/>
        <v>2.0381275719585995E-9</v>
      </c>
      <c r="K45" s="77">
        <f>H45/'סכום נכסי הקרן'!$C$42*100</f>
        <v>4.4734228254931444E-11</v>
      </c>
    </row>
    <row r="46" spans="2:11">
      <c r="B46" t="s">
        <v>2422</v>
      </c>
      <c r="C46" t="s">
        <v>2423</v>
      </c>
      <c r="D46" t="s">
        <v>116</v>
      </c>
      <c r="E46" t="s">
        <v>2424</v>
      </c>
      <c r="F46" s="77">
        <v>26015.47</v>
      </c>
      <c r="G46" s="77">
        <v>11992.269999999966</v>
      </c>
      <c r="H46" s="77">
        <v>14606.8041977788</v>
      </c>
      <c r="I46" s="77">
        <v>0</v>
      </c>
      <c r="J46" s="77">
        <f t="shared" si="0"/>
        <v>5.914159511221083</v>
      </c>
      <c r="K46" s="77">
        <f>H46/'סכום נכסי הקרן'!$C$42*100</f>
        <v>0.12980804791173878</v>
      </c>
    </row>
    <row r="47" spans="2:11">
      <c r="B47" t="s">
        <v>2425</v>
      </c>
      <c r="C47" t="s">
        <v>2426</v>
      </c>
      <c r="D47" t="s">
        <v>109</v>
      </c>
      <c r="E47" t="s">
        <v>2427</v>
      </c>
      <c r="F47" s="77">
        <v>35162.160000000003</v>
      </c>
      <c r="G47" s="77">
        <v>1E-4</v>
      </c>
      <c r="H47" s="77">
        <v>1.2190720871999999E-4</v>
      </c>
      <c r="I47" s="77">
        <v>0</v>
      </c>
      <c r="J47" s="77">
        <f t="shared" si="0"/>
        <v>4.9359097868063306E-8</v>
      </c>
      <c r="K47" s="77">
        <f>H47/'סכום נכסי הקרן'!$C$42*100</f>
        <v>1.083367489290948E-9</v>
      </c>
    </row>
    <row r="48" spans="2:11">
      <c r="B48" s="78" t="s">
        <v>2428</v>
      </c>
      <c r="C48" s="16"/>
      <c r="F48" s="79">
        <v>13569784.33</v>
      </c>
      <c r="H48" s="79">
        <v>38811.984557740441</v>
      </c>
      <c r="J48" s="79">
        <f t="shared" si="0"/>
        <v>15.714612485627194</v>
      </c>
      <c r="K48" s="79">
        <f>H48/'סכום נכסי הקרן'!$C$42*100</f>
        <v>0.34491514247770649</v>
      </c>
    </row>
    <row r="49" spans="2:11">
      <c r="B49" t="s">
        <v>2429</v>
      </c>
      <c r="C49" t="s">
        <v>2430</v>
      </c>
      <c r="D49" t="s">
        <v>109</v>
      </c>
      <c r="E49" t="s">
        <v>2431</v>
      </c>
      <c r="F49" s="77">
        <v>5664576</v>
      </c>
      <c r="G49" s="77">
        <v>63.456000000000103</v>
      </c>
      <c r="H49" s="77">
        <v>12462.177772523501</v>
      </c>
      <c r="I49" s="77">
        <v>5.19</v>
      </c>
      <c r="J49" s="77">
        <f t="shared" si="0"/>
        <v>5.0458201675014998</v>
      </c>
      <c r="K49" s="77">
        <f>H49/'סכום נכסי הקרן'!$C$42*100</f>
        <v>0.11074913769476917</v>
      </c>
    </row>
    <row r="50" spans="2:11">
      <c r="B50" t="s">
        <v>2432</v>
      </c>
      <c r="C50" t="s">
        <v>2433</v>
      </c>
      <c r="D50" t="s">
        <v>109</v>
      </c>
      <c r="E50" t="s">
        <v>2434</v>
      </c>
      <c r="F50" s="77">
        <v>3866366.02</v>
      </c>
      <c r="G50" s="77">
        <v>104.43770000000004</v>
      </c>
      <c r="H50" s="77">
        <f>13999.5509634627</f>
        <v>13999.5509634627</v>
      </c>
      <c r="I50" s="77">
        <v>0.04</v>
      </c>
      <c r="J50" s="77">
        <f t="shared" si="0"/>
        <v>5.6682883101820183</v>
      </c>
      <c r="K50" s="77">
        <f>H50/'סכום נכסי הקרן'!$C$42*100</f>
        <v>0.12441149738177072</v>
      </c>
    </row>
    <row r="51" spans="2:11">
      <c r="B51" t="s">
        <v>2435</v>
      </c>
      <c r="C51" t="s">
        <v>2436</v>
      </c>
      <c r="D51" t="s">
        <v>109</v>
      </c>
      <c r="E51" t="s">
        <v>2437</v>
      </c>
      <c r="F51" s="77">
        <v>146566.74</v>
      </c>
      <c r="G51" s="77">
        <v>100.49</v>
      </c>
      <c r="H51" s="77">
        <v>510.63680732914202</v>
      </c>
      <c r="I51" s="77">
        <v>0.02</v>
      </c>
      <c r="J51" s="77">
        <f t="shared" si="0"/>
        <v>0.20675210607015945</v>
      </c>
      <c r="K51" s="77">
        <f>H51/'סכום נכסי הקרן'!$C$42*100</f>
        <v>4.5379376798491116E-3</v>
      </c>
    </row>
    <row r="52" spans="2:11">
      <c r="B52" t="s">
        <v>2438</v>
      </c>
      <c r="C52" t="s">
        <v>2439</v>
      </c>
      <c r="D52" t="s">
        <v>109</v>
      </c>
      <c r="E52" t="s">
        <v>2440</v>
      </c>
      <c r="F52" s="77">
        <v>3892275.57</v>
      </c>
      <c r="G52" s="77">
        <v>87.736499999999921</v>
      </c>
      <c r="H52" s="77">
        <v>11839.6190144251</v>
      </c>
      <c r="I52" s="77">
        <v>0.02</v>
      </c>
      <c r="J52" s="77">
        <f t="shared" si="0"/>
        <v>4.7937519018735166</v>
      </c>
      <c r="K52" s="77">
        <f>H52/'סכום נכסי הקרן'!$C$42*100</f>
        <v>0.10521656972131753</v>
      </c>
    </row>
    <row r="53" spans="2:11">
      <c r="B53" s="78" t="s">
        <v>2441</v>
      </c>
      <c r="C53" s="16"/>
      <c r="F53" s="79">
        <v>56932494.689999998</v>
      </c>
      <c r="H53" s="79">
        <f>SUM(H54:H89)</f>
        <v>143669.86204105197</v>
      </c>
      <c r="J53" s="79">
        <f t="shared" si="0"/>
        <v>58.170594303928361</v>
      </c>
      <c r="K53" s="79">
        <f>H53/'סכום נכסי הקרן'!$C$42*100</f>
        <v>1.2767682843406454</v>
      </c>
    </row>
    <row r="54" spans="2:11">
      <c r="B54" t="s">
        <v>2442</v>
      </c>
      <c r="C54" t="s">
        <v>2443</v>
      </c>
      <c r="D54" t="s">
        <v>109</v>
      </c>
      <c r="E54" t="s">
        <v>2444</v>
      </c>
      <c r="F54" s="77">
        <v>952764.7</v>
      </c>
      <c r="G54" s="77">
        <v>102.1451</v>
      </c>
      <c r="H54" s="77">
        <v>3374.0929134948201</v>
      </c>
      <c r="I54" s="77">
        <v>0.05</v>
      </c>
      <c r="J54" s="77">
        <f t="shared" si="0"/>
        <v>1.366138918951451</v>
      </c>
      <c r="K54" s="77">
        <f>H54/'סכום נכסי הקרן'!$C$42*100</f>
        <v>2.9984958286782298E-2</v>
      </c>
    </row>
    <row r="55" spans="2:11">
      <c r="B55" t="s">
        <v>2445</v>
      </c>
      <c r="C55" t="s">
        <v>2446</v>
      </c>
      <c r="D55" t="s">
        <v>109</v>
      </c>
      <c r="E55" t="s">
        <v>2447</v>
      </c>
      <c r="F55" s="77">
        <v>2017621.25</v>
      </c>
      <c r="G55" s="77">
        <v>64.580700000000036</v>
      </c>
      <c r="H55" s="77">
        <v>4517.4799435178702</v>
      </c>
      <c r="I55" s="77">
        <v>0.13</v>
      </c>
      <c r="J55" s="77">
        <f t="shared" si="0"/>
        <v>1.8290857201173036</v>
      </c>
      <c r="K55" s="77">
        <f>H55/'סכום נכסי הקרן'!$C$42*100</f>
        <v>4.0146033657222503E-2</v>
      </c>
    </row>
    <row r="56" spans="2:11">
      <c r="B56" t="s">
        <v>2448</v>
      </c>
      <c r="C56" t="s">
        <v>2449</v>
      </c>
      <c r="D56" t="s">
        <v>116</v>
      </c>
      <c r="E56" t="s">
        <v>2450</v>
      </c>
      <c r="F56" s="77">
        <v>165990.18</v>
      </c>
      <c r="G56" s="77">
        <v>100</v>
      </c>
      <c r="H56" s="77">
        <v>777.14942374199995</v>
      </c>
      <c r="I56" s="77">
        <v>0.05</v>
      </c>
      <c r="J56" s="77">
        <f t="shared" si="0"/>
        <v>0.31466059199743751</v>
      </c>
      <c r="K56" s="77">
        <f>H56/'סכום נכסי הקרן'!$C$42*100</f>
        <v>6.9063874798172605E-3</v>
      </c>
    </row>
    <row r="57" spans="2:11">
      <c r="B57" t="s">
        <v>2451</v>
      </c>
      <c r="C57" t="s">
        <v>2452</v>
      </c>
      <c r="D57" t="s">
        <v>109</v>
      </c>
      <c r="E57" t="s">
        <v>307</v>
      </c>
      <c r="F57" s="77">
        <v>532799.79</v>
      </c>
      <c r="G57" s="77">
        <v>56.84</v>
      </c>
      <c r="H57" s="77">
        <v>1049.9580700050101</v>
      </c>
      <c r="I57" s="77">
        <v>0.1</v>
      </c>
      <c r="J57" s="77">
        <f t="shared" si="0"/>
        <v>0.42511828200228319</v>
      </c>
      <c r="K57" s="77">
        <f>H57/'סכום נכסי הקרן'!$C$42*100</f>
        <v>9.3307889673261094E-3</v>
      </c>
    </row>
    <row r="58" spans="2:11">
      <c r="B58" t="s">
        <v>2453</v>
      </c>
      <c r="C58" t="s">
        <v>2454</v>
      </c>
      <c r="D58" t="s">
        <v>109</v>
      </c>
      <c r="E58" t="s">
        <v>2455</v>
      </c>
      <c r="F58" s="77">
        <v>1426805.14</v>
      </c>
      <c r="G58" s="77">
        <v>91.649700000000024</v>
      </c>
      <c r="H58" s="77">
        <v>4533.6663395780097</v>
      </c>
      <c r="I58" s="77">
        <v>0.08</v>
      </c>
      <c r="J58" s="77">
        <f t="shared" si="0"/>
        <v>1.835639441719598</v>
      </c>
      <c r="K58" s="77">
        <f>H58/'סכום נכסי הקרן'!$C$42*100</f>
        <v>4.0289879254578595E-2</v>
      </c>
    </row>
    <row r="59" spans="2:11">
      <c r="B59" t="s">
        <v>2456</v>
      </c>
      <c r="C59" t="s">
        <v>2457</v>
      </c>
      <c r="D59" t="s">
        <v>109</v>
      </c>
      <c r="E59" t="s">
        <v>2458</v>
      </c>
      <c r="F59" s="77">
        <v>5278.09</v>
      </c>
      <c r="G59" s="77">
        <v>100</v>
      </c>
      <c r="H59" s="77">
        <v>18.299138030000002</v>
      </c>
      <c r="I59" s="77">
        <v>0</v>
      </c>
      <c r="J59" s="77">
        <f t="shared" si="0"/>
        <v>7.409151225819071E-3</v>
      </c>
      <c r="K59" s="77">
        <f>H59/'סכום נכסי הקרן'!$C$42*100</f>
        <v>1.6262115613920364E-4</v>
      </c>
    </row>
    <row r="60" spans="2:11">
      <c r="B60" t="s">
        <v>2459</v>
      </c>
      <c r="C60" t="s">
        <v>2460</v>
      </c>
      <c r="D60" t="s">
        <v>113</v>
      </c>
      <c r="E60" t="s">
        <v>2461</v>
      </c>
      <c r="F60" s="77">
        <v>1512525</v>
      </c>
      <c r="G60" s="77">
        <v>97.233899999999906</v>
      </c>
      <c r="H60" s="77">
        <v>6107.1750271157798</v>
      </c>
      <c r="I60" s="77">
        <v>0.01</v>
      </c>
      <c r="J60" s="77">
        <f t="shared" si="0"/>
        <v>2.472738511741063</v>
      </c>
      <c r="K60" s="77">
        <f>H60/'סכום נכסי הקרן'!$C$42*100</f>
        <v>5.427336861582438E-2</v>
      </c>
    </row>
    <row r="61" spans="2:11">
      <c r="B61" t="s">
        <v>2462</v>
      </c>
      <c r="C61" t="s">
        <v>2463</v>
      </c>
      <c r="D61" t="s">
        <v>109</v>
      </c>
      <c r="E61" t="s">
        <v>748</v>
      </c>
      <c r="F61" s="77">
        <v>2456032.41</v>
      </c>
      <c r="G61" s="77">
        <v>74.229900000000058</v>
      </c>
      <c r="H61" s="77">
        <v>6320.72376342402</v>
      </c>
      <c r="I61" s="77">
        <v>7.0000000000000007E-2</v>
      </c>
      <c r="J61" s="77">
        <f t="shared" si="0"/>
        <v>2.5592024139640199</v>
      </c>
      <c r="K61" s="77">
        <f>H61/'סכום נכסי הקרן'!$C$42*100</f>
        <v>5.6171137916956423E-2</v>
      </c>
    </row>
    <row r="62" spans="2:11">
      <c r="B62" t="s">
        <v>2464</v>
      </c>
      <c r="C62" t="s">
        <v>2465</v>
      </c>
      <c r="D62" t="s">
        <v>113</v>
      </c>
      <c r="E62" t="s">
        <v>1288</v>
      </c>
      <c r="F62" s="77">
        <v>751154.36</v>
      </c>
      <c r="G62" s="77">
        <v>95.454600000000084</v>
      </c>
      <c r="H62" s="77">
        <v>2977.4614969536001</v>
      </c>
      <c r="I62" s="77">
        <v>0.06</v>
      </c>
      <c r="J62" s="77">
        <f t="shared" si="0"/>
        <v>1.2055465379744363</v>
      </c>
      <c r="K62" s="77">
        <f>H62/'סכום נכסי הקרן'!$C$42*100</f>
        <v>2.6460166058136364E-2</v>
      </c>
    </row>
    <row r="63" spans="2:11">
      <c r="B63" t="s">
        <v>2466</v>
      </c>
      <c r="C63" t="s">
        <v>2467</v>
      </c>
      <c r="D63" t="s">
        <v>109</v>
      </c>
      <c r="E63" t="s">
        <v>2468</v>
      </c>
      <c r="F63" s="77">
        <v>3359096.46</v>
      </c>
      <c r="G63" s="77">
        <v>117.87290000000002</v>
      </c>
      <c r="H63" s="77">
        <f>13727.4631136281</f>
        <v>13727.4631136281</v>
      </c>
      <c r="I63" s="77">
        <v>0.08</v>
      </c>
      <c r="J63" s="77">
        <f t="shared" si="0"/>
        <v>5.5581224639641515</v>
      </c>
      <c r="K63" s="77">
        <f>H63/'סכום נכסי הקרן'!$C$42*100</f>
        <v>0.12199350148278398</v>
      </c>
    </row>
    <row r="64" spans="2:11">
      <c r="B64" t="s">
        <v>2469</v>
      </c>
      <c r="C64" t="s">
        <v>2470</v>
      </c>
      <c r="D64" t="s">
        <v>109</v>
      </c>
      <c r="E64" t="s">
        <v>2471</v>
      </c>
      <c r="F64" s="77">
        <v>1535845.8</v>
      </c>
      <c r="G64" s="77">
        <v>94.413000000000039</v>
      </c>
      <c r="H64" s="77">
        <v>5027.2820758989201</v>
      </c>
      <c r="I64" s="77">
        <v>0.03</v>
      </c>
      <c r="J64" s="77">
        <f t="shared" si="0"/>
        <v>2.0354998740443251</v>
      </c>
      <c r="K64" s="77">
        <f>H64/'סכום נכסי הקרן'!$C$42*100</f>
        <v>4.4676553730579077E-2</v>
      </c>
    </row>
    <row r="65" spans="2:11">
      <c r="B65" t="s">
        <v>2472</v>
      </c>
      <c r="C65" t="s">
        <v>2473</v>
      </c>
      <c r="D65" t="s">
        <v>109</v>
      </c>
      <c r="E65" t="s">
        <v>482</v>
      </c>
      <c r="F65" s="77">
        <v>908372.47999999998</v>
      </c>
      <c r="G65" s="77">
        <v>99.893299999999897</v>
      </c>
      <c r="H65" s="77">
        <v>3145.9670558368298</v>
      </c>
      <c r="I65" s="77">
        <v>0.02</v>
      </c>
      <c r="J65" s="77">
        <f t="shared" si="0"/>
        <v>1.2737728755270696</v>
      </c>
      <c r="K65" s="77">
        <f>H65/'סכום נכסי הקרן'!$C$42*100</f>
        <v>2.795764472388276E-2</v>
      </c>
    </row>
    <row r="66" spans="2:11">
      <c r="B66" t="s">
        <v>2474</v>
      </c>
      <c r="C66" t="s">
        <v>2475</v>
      </c>
      <c r="D66" t="s">
        <v>109</v>
      </c>
      <c r="E66" t="s">
        <v>2476</v>
      </c>
      <c r="F66" s="77">
        <v>1718708.88</v>
      </c>
      <c r="G66" s="77">
        <v>201.00979999999964</v>
      </c>
      <c r="H66" s="77">
        <f>11977.6989696309</f>
        <v>11977.698969630899</v>
      </c>
      <c r="I66" s="77">
        <v>1.27</v>
      </c>
      <c r="J66" s="77">
        <f t="shared" si="0"/>
        <v>4.8496591947578525</v>
      </c>
      <c r="K66" s="77">
        <f>H66/'סכום נכסי הקרן'!$C$42*100</f>
        <v>0.10644366150664665</v>
      </c>
    </row>
    <row r="67" spans="2:11">
      <c r="B67" t="s">
        <v>2477</v>
      </c>
      <c r="C67" t="s">
        <v>2478</v>
      </c>
      <c r="D67" t="s">
        <v>109</v>
      </c>
      <c r="E67" t="s">
        <v>2479</v>
      </c>
      <c r="F67" s="77">
        <v>167529.31</v>
      </c>
      <c r="G67" s="77">
        <v>93.74039999999998</v>
      </c>
      <c r="H67" s="77">
        <v>544.46685129406899</v>
      </c>
      <c r="I67" s="77">
        <v>7.98</v>
      </c>
      <c r="J67" s="77">
        <f t="shared" si="0"/>
        <v>0.22044957702760715</v>
      </c>
      <c r="K67" s="77">
        <f>H67/'סכום נכסי הקרן'!$C$42*100</f>
        <v>4.8385792102205016E-3</v>
      </c>
    </row>
    <row r="68" spans="2:11">
      <c r="B68" t="s">
        <v>2480</v>
      </c>
      <c r="C68" t="s">
        <v>2481</v>
      </c>
      <c r="D68" t="s">
        <v>109</v>
      </c>
      <c r="E68" t="s">
        <v>1166</v>
      </c>
      <c r="F68" s="77">
        <v>143596.54999999999</v>
      </c>
      <c r="G68" s="77">
        <v>121.60010000000003</v>
      </c>
      <c r="H68" s="77">
        <v>605.38517229083902</v>
      </c>
      <c r="I68" s="77">
        <v>7.98</v>
      </c>
      <c r="J68" s="77">
        <f t="shared" si="0"/>
        <v>0.24511484005519352</v>
      </c>
      <c r="K68" s="77">
        <f>H68/'סכום נכסי הקרן'!$C$42*100</f>
        <v>5.3799493979480749E-3</v>
      </c>
    </row>
    <row r="69" spans="2:11">
      <c r="B69" t="s">
        <v>2482</v>
      </c>
      <c r="C69" t="s">
        <v>2483</v>
      </c>
      <c r="D69" t="s">
        <v>109</v>
      </c>
      <c r="E69" t="s">
        <v>2484</v>
      </c>
      <c r="F69" s="77">
        <v>124951.41</v>
      </c>
      <c r="G69" s="77">
        <v>97.631299999999968</v>
      </c>
      <c r="H69" s="77">
        <v>422.94517519326098</v>
      </c>
      <c r="I69" s="77">
        <v>0.01</v>
      </c>
      <c r="J69" s="77">
        <f t="shared" si="0"/>
        <v>0.17124657774043858</v>
      </c>
      <c r="K69" s="77">
        <f>H69/'סכום נכסי הקרן'!$C$42*100</f>
        <v>3.7586378801376863E-3</v>
      </c>
    </row>
    <row r="70" spans="2:11">
      <c r="B70" t="s">
        <v>2485</v>
      </c>
      <c r="C70" t="s">
        <v>2486</v>
      </c>
      <c r="D70" t="s">
        <v>109</v>
      </c>
      <c r="E70" t="s">
        <v>324</v>
      </c>
      <c r="F70" s="77">
        <v>1595.52</v>
      </c>
      <c r="G70" s="77">
        <v>159.011</v>
      </c>
      <c r="H70" s="77">
        <v>8.7959603490623994</v>
      </c>
      <c r="I70" s="77">
        <v>0</v>
      </c>
      <c r="J70" s="77">
        <f t="shared" si="0"/>
        <v>3.5614027445265198E-3</v>
      </c>
      <c r="K70" s="77">
        <f>H70/'סכום נכסי הקרן'!$C$42*100</f>
        <v>7.8168121305718157E-5</v>
      </c>
    </row>
    <row r="71" spans="2:11">
      <c r="B71" t="s">
        <v>2487</v>
      </c>
      <c r="C71" t="s">
        <v>2488</v>
      </c>
      <c r="D71" t="s">
        <v>113</v>
      </c>
      <c r="E71" t="s">
        <v>2489</v>
      </c>
      <c r="F71" s="77">
        <v>384178.24</v>
      </c>
      <c r="G71" s="77">
        <v>100</v>
      </c>
      <c r="H71" s="77">
        <v>1595.3385594240001</v>
      </c>
      <c r="I71" s="77">
        <v>0.04</v>
      </c>
      <c r="J71" s="77">
        <f t="shared" si="0"/>
        <v>0.64593778263077883</v>
      </c>
      <c r="K71" s="77">
        <f>H71/'סכום נכסי הקרן'!$C$42*100</f>
        <v>1.4177487515622752E-2</v>
      </c>
    </row>
    <row r="72" spans="2:11">
      <c r="B72" t="s">
        <v>2490</v>
      </c>
      <c r="C72" t="s">
        <v>2491</v>
      </c>
      <c r="D72" t="s">
        <v>109</v>
      </c>
      <c r="E72" t="s">
        <v>2492</v>
      </c>
      <c r="F72" s="77">
        <v>410143</v>
      </c>
      <c r="G72" s="77">
        <v>91.754800000000003</v>
      </c>
      <c r="H72" s="77">
        <v>1304.7218584249899</v>
      </c>
      <c r="I72" s="77">
        <v>0.46</v>
      </c>
      <c r="J72" s="77">
        <f t="shared" si="0"/>
        <v>0.5282697764700367</v>
      </c>
      <c r="K72" s="77">
        <f>H72/'סכום נכסי הקרן'!$C$42*100</f>
        <v>1.1594829041090205E-2</v>
      </c>
    </row>
    <row r="73" spans="2:11">
      <c r="B73" t="s">
        <v>2493</v>
      </c>
      <c r="C73" t="s">
        <v>2494</v>
      </c>
      <c r="D73" t="s">
        <v>113</v>
      </c>
      <c r="E73" t="s">
        <v>2495</v>
      </c>
      <c r="F73" s="77">
        <v>1126474.31</v>
      </c>
      <c r="G73" s="77">
        <v>80.146700000000024</v>
      </c>
      <c r="H73" s="77">
        <v>3749.1001042861099</v>
      </c>
      <c r="I73" s="77">
        <v>0.1</v>
      </c>
      <c r="J73" s="77">
        <f t="shared" si="0"/>
        <v>1.5179758515319441</v>
      </c>
      <c r="K73" s="77">
        <f>H73/'סכום נכסי הקרן'!$C$42*100</f>
        <v>3.3317579901364136E-2</v>
      </c>
    </row>
    <row r="74" spans="2:11">
      <c r="B74" t="s">
        <v>2496</v>
      </c>
      <c r="C74" t="s">
        <v>2497</v>
      </c>
      <c r="D74" t="s">
        <v>109</v>
      </c>
      <c r="E74" t="s">
        <v>2498</v>
      </c>
      <c r="F74" s="77">
        <v>27722.42</v>
      </c>
      <c r="G74" s="77">
        <v>100</v>
      </c>
      <c r="H74" s="77">
        <v>96.113630139999998</v>
      </c>
      <c r="I74" s="77">
        <v>0</v>
      </c>
      <c r="J74" s="77">
        <f t="shared" si="0"/>
        <v>3.8915517190057591E-2</v>
      </c>
      <c r="K74" s="77">
        <f>H74/'סכום נכסי הקרן'!$C$42*100</f>
        <v>8.5414458476012751E-4</v>
      </c>
    </row>
    <row r="75" spans="2:11">
      <c r="B75" t="s">
        <v>2499</v>
      </c>
      <c r="C75" t="s">
        <v>2500</v>
      </c>
      <c r="D75" t="s">
        <v>113</v>
      </c>
      <c r="E75" t="s">
        <v>2501</v>
      </c>
      <c r="F75" s="77">
        <v>2370445.83</v>
      </c>
      <c r="G75" s="77">
        <v>100.69619999999993</v>
      </c>
      <c r="H75" s="77">
        <v>9912.0438936261598</v>
      </c>
      <c r="I75" s="77">
        <v>0.14000000000000001</v>
      </c>
      <c r="J75" s="77">
        <f t="shared" si="0"/>
        <v>4.0132946177264657</v>
      </c>
      <c r="K75" s="77">
        <f>H75/'סכום נכסי הקרן'!$C$42*100</f>
        <v>8.8086555500123717E-2</v>
      </c>
    </row>
    <row r="76" spans="2:11">
      <c r="B76" t="s">
        <v>2502</v>
      </c>
      <c r="C76" t="s">
        <v>2503</v>
      </c>
      <c r="D76" t="s">
        <v>113</v>
      </c>
      <c r="E76" t="s">
        <v>399</v>
      </c>
      <c r="F76" s="77">
        <v>1234342</v>
      </c>
      <c r="G76" s="77">
        <v>95.461800000000082</v>
      </c>
      <c r="H76" s="77">
        <v>4893.1127743649304</v>
      </c>
      <c r="I76" s="77">
        <v>0.05</v>
      </c>
      <c r="J76" s="77">
        <f t="shared" ref="J76:J89" si="1">H76/$H$11*100</f>
        <v>1.9811759685522667</v>
      </c>
      <c r="K76" s="77">
        <f>H76/'סכום נכסי הקרן'!$C$42*100</f>
        <v>4.3484215222717303E-2</v>
      </c>
    </row>
    <row r="77" spans="2:11">
      <c r="B77" t="s">
        <v>2504</v>
      </c>
      <c r="C77" t="s">
        <v>2505</v>
      </c>
      <c r="D77" t="s">
        <v>109</v>
      </c>
      <c r="E77" t="s">
        <v>1041</v>
      </c>
      <c r="F77" s="77">
        <v>2038449.55</v>
      </c>
      <c r="G77" s="77">
        <v>94.115000000000038</v>
      </c>
      <c r="H77" s="77">
        <v>6651.3937147373299</v>
      </c>
      <c r="I77" s="77">
        <v>0.03</v>
      </c>
      <c r="J77" s="77">
        <f t="shared" si="1"/>
        <v>2.693087609599901</v>
      </c>
      <c r="K77" s="77">
        <f>H77/'סכום נכסי הקרן'!$C$42*100</f>
        <v>5.9109742440016828E-2</v>
      </c>
    </row>
    <row r="78" spans="2:11">
      <c r="B78" t="s">
        <v>2506</v>
      </c>
      <c r="C78" t="s">
        <v>2507</v>
      </c>
      <c r="D78" t="s">
        <v>113</v>
      </c>
      <c r="E78" t="s">
        <v>2508</v>
      </c>
      <c r="F78" s="77">
        <v>3119376.64</v>
      </c>
      <c r="G78" s="77">
        <v>96.173800000000071</v>
      </c>
      <c r="H78" s="77">
        <v>12457.8957215839</v>
      </c>
      <c r="I78" s="77">
        <v>0.62</v>
      </c>
      <c r="J78" s="77">
        <f t="shared" si="1"/>
        <v>5.044086404800975</v>
      </c>
      <c r="K78" s="77">
        <f>H78/'סכום נכסי הקרן'!$C$42*100</f>
        <v>0.1107110838764252</v>
      </c>
    </row>
    <row r="79" spans="2:11">
      <c r="B79" t="s">
        <v>2509</v>
      </c>
      <c r="C79" t="s">
        <v>2510</v>
      </c>
      <c r="D79" t="s">
        <v>109</v>
      </c>
      <c r="E79" t="s">
        <v>2498</v>
      </c>
      <c r="F79" s="77">
        <v>99719.83</v>
      </c>
      <c r="G79" s="77">
        <v>106.6652999999999</v>
      </c>
      <c r="H79" s="77">
        <v>368.77250235910799</v>
      </c>
      <c r="I79" s="77">
        <v>0.38</v>
      </c>
      <c r="J79" s="77">
        <f t="shared" si="1"/>
        <v>0.14931256507399276</v>
      </c>
      <c r="K79" s="77">
        <f>H79/'סכום נכסי הקרן'!$C$42*100</f>
        <v>3.2772150572157491E-3</v>
      </c>
    </row>
    <row r="80" spans="2:11">
      <c r="B80" t="s">
        <v>2511</v>
      </c>
      <c r="C80" t="s">
        <v>2512</v>
      </c>
      <c r="D80" t="s">
        <v>109</v>
      </c>
      <c r="E80" t="s">
        <v>2513</v>
      </c>
      <c r="F80" s="77">
        <v>998470</v>
      </c>
      <c r="G80" s="77">
        <v>99.424000000000007</v>
      </c>
      <c r="H80" s="77">
        <v>3441.7561239776001</v>
      </c>
      <c r="I80" s="77">
        <v>0.05</v>
      </c>
      <c r="J80" s="77">
        <f t="shared" si="1"/>
        <v>1.3935351251590578</v>
      </c>
      <c r="K80" s="77">
        <f>H80/'סכום נכסי הקרן'!$C$42*100</f>
        <v>3.0586269097092632E-2</v>
      </c>
    </row>
    <row r="81" spans="2:11">
      <c r="B81" t="s">
        <v>2514</v>
      </c>
      <c r="C81" t="s">
        <v>2515</v>
      </c>
      <c r="D81" t="s">
        <v>113</v>
      </c>
      <c r="E81" t="s">
        <v>2516</v>
      </c>
      <c r="F81" s="77">
        <v>1675848.77</v>
      </c>
      <c r="G81" s="77">
        <v>81.758800000000036</v>
      </c>
      <c r="H81" s="77">
        <v>5689.7008532868904</v>
      </c>
      <c r="I81" s="77">
        <v>0.19</v>
      </c>
      <c r="J81" s="77">
        <f t="shared" si="1"/>
        <v>2.3037070916981532</v>
      </c>
      <c r="K81" s="77">
        <f>H81/'סכום נכסי הקרן'!$C$42*100</f>
        <v>5.0563350543114484E-2</v>
      </c>
    </row>
    <row r="82" spans="2:11">
      <c r="B82" t="s">
        <v>2517</v>
      </c>
      <c r="C82" t="s">
        <v>2518</v>
      </c>
      <c r="D82" t="s">
        <v>109</v>
      </c>
      <c r="E82" t="s">
        <v>2519</v>
      </c>
      <c r="F82" s="77">
        <v>159522</v>
      </c>
      <c r="G82" s="77">
        <v>100</v>
      </c>
      <c r="H82" s="77">
        <v>553.06277399999999</v>
      </c>
      <c r="I82" s="77">
        <v>0.11</v>
      </c>
      <c r="J82" s="77">
        <f t="shared" si="1"/>
        <v>0.22392998638619457</v>
      </c>
      <c r="K82" s="77">
        <f>H82/'סכום נכסי הקרן'!$C$42*100</f>
        <v>4.9149696328857672E-3</v>
      </c>
    </row>
    <row r="83" spans="2:11">
      <c r="B83" t="s">
        <v>2520</v>
      </c>
      <c r="C83" t="s">
        <v>2521</v>
      </c>
      <c r="D83" t="s">
        <v>113</v>
      </c>
      <c r="E83" t="s">
        <v>2519</v>
      </c>
      <c r="F83" s="77">
        <v>84502.89</v>
      </c>
      <c r="G83" s="77">
        <v>90.698500000000067</v>
      </c>
      <c r="H83" s="77">
        <v>318.26711421918299</v>
      </c>
      <c r="I83" s="77">
        <v>0.03</v>
      </c>
      <c r="J83" s="77">
        <f t="shared" si="1"/>
        <v>0.12886340195855428</v>
      </c>
      <c r="K83" s="77">
        <f>H83/'סכום נכסי הקרן'!$C$42*100</f>
        <v>2.8283827353266597E-3</v>
      </c>
    </row>
    <row r="84" spans="2:11">
      <c r="B84" t="s">
        <v>2522</v>
      </c>
      <c r="C84" t="s">
        <v>2523</v>
      </c>
      <c r="D84" t="s">
        <v>109</v>
      </c>
      <c r="E84" t="s">
        <v>2444</v>
      </c>
      <c r="F84" s="77">
        <v>167529.31</v>
      </c>
      <c r="G84" s="77">
        <v>86.580100000000044</v>
      </c>
      <c r="H84" s="77">
        <v>502.87810198938399</v>
      </c>
      <c r="I84" s="77">
        <v>1.36</v>
      </c>
      <c r="J84" s="77">
        <f t="shared" si="1"/>
        <v>0.2036106782562048</v>
      </c>
      <c r="K84" s="77">
        <f>H84/'סכום נכסי הקרן'!$C$42*100</f>
        <v>4.4689874576896663E-3</v>
      </c>
    </row>
    <row r="85" spans="2:11">
      <c r="B85" t="s">
        <v>2524</v>
      </c>
      <c r="C85" t="s">
        <v>2525</v>
      </c>
      <c r="D85" t="s">
        <v>105</v>
      </c>
      <c r="E85" t="s">
        <v>2526</v>
      </c>
      <c r="F85" s="77">
        <v>13189231</v>
      </c>
      <c r="G85" s="77">
        <v>52.431800000000003</v>
      </c>
      <c r="H85" s="77">
        <v>6915.3512194579998</v>
      </c>
      <c r="I85" s="77">
        <v>1.32</v>
      </c>
      <c r="J85" s="77">
        <f t="shared" si="1"/>
        <v>2.7999615545069823</v>
      </c>
      <c r="K85" s="77">
        <f>H85/'סכום נכסי הקרן'!$C$42*100</f>
        <v>6.1455485420856812E-2</v>
      </c>
    </row>
    <row r="86" spans="2:11">
      <c r="B86" t="s">
        <v>2527</v>
      </c>
      <c r="C86" t="s">
        <v>2528</v>
      </c>
      <c r="D86" t="s">
        <v>109</v>
      </c>
      <c r="E86" t="s">
        <v>2529</v>
      </c>
      <c r="F86" s="77">
        <v>4810714.9000000004</v>
      </c>
      <c r="G86" s="77">
        <v>31.0837</v>
      </c>
      <c r="H86" s="77">
        <v>5184.3721656162897</v>
      </c>
      <c r="I86" s="77">
        <v>0.77</v>
      </c>
      <c r="J86" s="77">
        <f t="shared" si="1"/>
        <v>2.0991041940338979</v>
      </c>
      <c r="K86" s="77">
        <f>H86/'סכום נכסי הקרן'!$C$42*100</f>
        <v>4.6072585170200381E-2</v>
      </c>
    </row>
    <row r="87" spans="2:11">
      <c r="B87" t="s">
        <v>2530</v>
      </c>
      <c r="C87" t="s">
        <v>2531</v>
      </c>
      <c r="D87" t="s">
        <v>109</v>
      </c>
      <c r="E87" t="s">
        <v>2532</v>
      </c>
      <c r="F87" s="77">
        <v>1592392.5</v>
      </c>
      <c r="G87" s="77">
        <v>132.97200000000001</v>
      </c>
      <c r="H87" s="77">
        <v>7341.1511497316997</v>
      </c>
      <c r="I87" s="77">
        <v>0.57999999999999996</v>
      </c>
      <c r="J87" s="77">
        <f t="shared" si="1"/>
        <v>2.9723639960957051</v>
      </c>
      <c r="K87" s="77">
        <f>H87/'סכום נכסי הקרן'!$C$42*100</f>
        <v>6.5239492997147083E-2</v>
      </c>
    </row>
    <row r="88" spans="2:11">
      <c r="B88" t="s">
        <v>2533</v>
      </c>
      <c r="C88" t="s">
        <v>2534</v>
      </c>
      <c r="D88" t="s">
        <v>109</v>
      </c>
      <c r="E88" t="s">
        <v>2535</v>
      </c>
      <c r="F88" s="77">
        <v>1846932</v>
      </c>
      <c r="G88" s="77">
        <v>87.499499999999998</v>
      </c>
      <c r="H88" s="77">
        <v>5602.8670719337797</v>
      </c>
      <c r="I88" s="77">
        <v>1.35</v>
      </c>
      <c r="J88" s="77">
        <f t="shared" si="1"/>
        <v>2.2685488991920275</v>
      </c>
      <c r="K88" s="77">
        <f>H88/'סכום נכסי הקרן'!$C$42*100</f>
        <v>4.9791674309379794E-2</v>
      </c>
    </row>
    <row r="89" spans="2:11">
      <c r="B89" t="s">
        <v>2536</v>
      </c>
      <c r="C89" t="s">
        <v>2537</v>
      </c>
      <c r="D89" t="s">
        <v>113</v>
      </c>
      <c r="E89" t="s">
        <v>2538</v>
      </c>
      <c r="F89" s="77">
        <v>3815832.17</v>
      </c>
      <c r="G89" s="77">
        <v>12.343799999999998</v>
      </c>
      <c r="H89" s="77">
        <v>1955.95221790955</v>
      </c>
      <c r="I89" s="77">
        <v>3.82</v>
      </c>
      <c r="J89" s="77">
        <f t="shared" si="1"/>
        <v>0.79194690751059771</v>
      </c>
      <c r="K89" s="77">
        <f>H89/'סכום נכסי הקרן'!$C$42*100</f>
        <v>1.7382196391328632E-2</v>
      </c>
    </row>
    <row r="90" spans="2:11">
      <c r="B90" t="s">
        <v>277</v>
      </c>
      <c r="C90" s="16"/>
    </row>
    <row r="91" spans="2:11">
      <c r="B91" t="s">
        <v>388</v>
      </c>
      <c r="C91" s="16"/>
    </row>
    <row r="92" spans="2:11">
      <c r="B92" t="s">
        <v>389</v>
      </c>
      <c r="C92" s="16"/>
    </row>
    <row r="93" spans="2:11">
      <c r="B93" t="s">
        <v>390</v>
      </c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5" workbookViewId="0">
      <selection activeCell="L11" sqref="L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3120</v>
      </c>
    </row>
    <row r="3" spans="2:59" s="1" customFormat="1">
      <c r="B3" s="2" t="s">
        <v>2</v>
      </c>
      <c r="C3" s="26" t="s">
        <v>3121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14401946.75</v>
      </c>
      <c r="H11" s="7"/>
      <c r="I11" s="76">
        <v>15974.609400801332</v>
      </c>
      <c r="J11" s="7"/>
      <c r="K11" s="76">
        <v>100</v>
      </c>
      <c r="L11" s="76">
        <f>I11/'סכום נכסי הקרן'!$C$42*100</f>
        <v>0.14196348731681235</v>
      </c>
      <c r="M11" s="16"/>
      <c r="N11" s="16"/>
      <c r="O11" s="16"/>
      <c r="P11" s="16"/>
      <c r="BG11" s="16"/>
    </row>
    <row r="12" spans="2:59">
      <c r="B12" s="78" t="s">
        <v>2539</v>
      </c>
      <c r="C12" s="16"/>
      <c r="D12" s="16"/>
      <c r="G12" s="79">
        <v>11842.75</v>
      </c>
      <c r="I12" s="79">
        <v>1.1842750000000001E-7</v>
      </c>
      <c r="K12" s="79">
        <v>0</v>
      </c>
      <c r="L12" s="79">
        <f>I12/'סכום נכסי הקרן'!$C$42*100</f>
        <v>1.0524439422830856E-12</v>
      </c>
    </row>
    <row r="13" spans="2:59">
      <c r="B13" t="s">
        <v>2540</v>
      </c>
      <c r="C13" t="s">
        <v>2541</v>
      </c>
      <c r="D13" t="s">
        <v>762</v>
      </c>
      <c r="E13" t="s">
        <v>105</v>
      </c>
      <c r="F13" t="s">
        <v>2542</v>
      </c>
      <c r="G13" s="77">
        <v>11842.75</v>
      </c>
      <c r="H13" s="77">
        <v>9.9999999999999995E-7</v>
      </c>
      <c r="I13" s="77">
        <v>1.1842750000000001E-7</v>
      </c>
      <c r="J13" s="77">
        <v>0</v>
      </c>
      <c r="K13" s="77">
        <v>0</v>
      </c>
      <c r="L13" s="77">
        <f>I13/'סכום נכסי הקרן'!$C$42*100</f>
        <v>1.0524439422830856E-12</v>
      </c>
    </row>
    <row r="14" spans="2:59">
      <c r="B14" s="78" t="s">
        <v>2175</v>
      </c>
      <c r="C14" s="16"/>
      <c r="D14" s="16"/>
      <c r="G14" s="79">
        <v>14390104</v>
      </c>
      <c r="I14" s="79">
        <v>15974.609400682904</v>
      </c>
      <c r="K14" s="79">
        <v>100</v>
      </c>
      <c r="L14" s="79">
        <f>I14/'סכום נכסי הקרן'!$C$42*100</f>
        <v>0.14196348731575992</v>
      </c>
    </row>
    <row r="15" spans="2:59">
      <c r="B15" t="s">
        <v>2543</v>
      </c>
      <c r="C15" t="s">
        <v>2544</v>
      </c>
      <c r="D15" t="s">
        <v>1648</v>
      </c>
      <c r="E15" t="s">
        <v>109</v>
      </c>
      <c r="F15" t="s">
        <v>2545</v>
      </c>
      <c r="G15" s="77">
        <v>14380000</v>
      </c>
      <c r="H15" s="77">
        <v>32.020000000000003</v>
      </c>
      <c r="I15" s="77">
        <v>15963.718292</v>
      </c>
      <c r="J15" s="77">
        <v>0</v>
      </c>
      <c r="K15" s="77">
        <v>99.93</v>
      </c>
      <c r="L15" s="77">
        <f>I15/'סכום נכסי הקרן'!$C$42*100</f>
        <v>0.14186669998715742</v>
      </c>
    </row>
    <row r="16" spans="2:59">
      <c r="B16" t="s">
        <v>2546</v>
      </c>
      <c r="C16" t="s">
        <v>2547</v>
      </c>
      <c r="D16" t="s">
        <v>1094</v>
      </c>
      <c r="E16" t="s">
        <v>109</v>
      </c>
      <c r="F16" t="s">
        <v>2548</v>
      </c>
      <c r="G16" s="77">
        <v>10104</v>
      </c>
      <c r="H16" s="77">
        <v>31.090299999999999</v>
      </c>
      <c r="I16" s="77">
        <v>10.891108682903999</v>
      </c>
      <c r="J16" s="77">
        <v>0.05</v>
      </c>
      <c r="K16" s="77">
        <v>7.0000000000000007E-2</v>
      </c>
      <c r="L16" s="77">
        <f>I16/'סכום נכסי הקרן'!$C$42*100</f>
        <v>9.6787328602470111E-5</v>
      </c>
    </row>
    <row r="17" spans="2:4">
      <c r="B17" t="s">
        <v>277</v>
      </c>
      <c r="C17" s="16"/>
      <c r="D17" s="16"/>
    </row>
    <row r="18" spans="2:4">
      <c r="B18" t="s">
        <v>388</v>
      </c>
      <c r="C18" s="16"/>
      <c r="D18" s="16"/>
    </row>
    <row r="19" spans="2:4">
      <c r="B19" t="s">
        <v>389</v>
      </c>
      <c r="C19" s="16"/>
      <c r="D19" s="16"/>
    </row>
    <row r="20" spans="2:4">
      <c r="B20" t="s">
        <v>390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3120</v>
      </c>
    </row>
    <row r="3" spans="2:52" s="1" customFormat="1">
      <c r="B3" s="2" t="s">
        <v>2</v>
      </c>
      <c r="C3" s="26" t="s">
        <v>3121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2176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270</v>
      </c>
      <c r="C14" t="s">
        <v>270</v>
      </c>
      <c r="D14" t="s">
        <v>270</v>
      </c>
      <c r="E14" t="s">
        <v>270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2177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270</v>
      </c>
      <c r="C16" t="s">
        <v>270</v>
      </c>
      <c r="D16" t="s">
        <v>270</v>
      </c>
      <c r="E16" t="s">
        <v>270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2549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270</v>
      </c>
      <c r="C18" t="s">
        <v>270</v>
      </c>
      <c r="D18" t="s">
        <v>270</v>
      </c>
      <c r="E18" t="s">
        <v>270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2178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270</v>
      </c>
      <c r="C20" t="s">
        <v>270</v>
      </c>
      <c r="D20" t="s">
        <v>270</v>
      </c>
      <c r="E20" t="s">
        <v>270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1080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270</v>
      </c>
      <c r="C22" t="s">
        <v>270</v>
      </c>
      <c r="D22" t="s">
        <v>270</v>
      </c>
      <c r="E22" t="s">
        <v>270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275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2176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270</v>
      </c>
      <c r="C25" t="s">
        <v>270</v>
      </c>
      <c r="D25" t="s">
        <v>270</v>
      </c>
      <c r="E25" t="s">
        <v>270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270</v>
      </c>
      <c r="C27" t="s">
        <v>270</v>
      </c>
      <c r="D27" t="s">
        <v>270</v>
      </c>
      <c r="E27" t="s">
        <v>270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2178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270</v>
      </c>
      <c r="C29" t="s">
        <v>270</v>
      </c>
      <c r="D29" t="s">
        <v>270</v>
      </c>
      <c r="E29" t="s">
        <v>270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2184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270</v>
      </c>
      <c r="C31" t="s">
        <v>270</v>
      </c>
      <c r="D31" t="s">
        <v>270</v>
      </c>
      <c r="E31" t="s">
        <v>270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1080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270</v>
      </c>
      <c r="C33" t="s">
        <v>270</v>
      </c>
      <c r="D33" t="s">
        <v>270</v>
      </c>
      <c r="E33" t="s">
        <v>270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277</v>
      </c>
      <c r="C34" s="16"/>
      <c r="D34" s="16"/>
    </row>
    <row r="35" spans="2:12">
      <c r="B35" t="s">
        <v>388</v>
      </c>
      <c r="C35" s="16"/>
      <c r="D35" s="16"/>
    </row>
    <row r="36" spans="2:12">
      <c r="B36" t="s">
        <v>389</v>
      </c>
      <c r="C36" s="16"/>
      <c r="D36" s="16"/>
    </row>
    <row r="37" spans="2:12">
      <c r="B37" t="s">
        <v>390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43" workbookViewId="0">
      <selection activeCell="H11" sqref="H1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9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3120</v>
      </c>
    </row>
    <row r="3" spans="2:13" s="1" customFormat="1">
      <c r="B3" s="2" t="s">
        <v>2</v>
      </c>
      <c r="C3" s="26" t="s">
        <v>3121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f>I12+I60</f>
        <v>0</v>
      </c>
      <c r="J11" s="76">
        <f>J12+J60</f>
        <v>707863.05097336369</v>
      </c>
      <c r="K11" s="76">
        <f>J11/$J$11*100</f>
        <v>100</v>
      </c>
      <c r="L11" s="76">
        <f>J11/'סכום נכסי הקרן'!$C$42*100</f>
        <v>6.2906519175270921</v>
      </c>
    </row>
    <row r="12" spans="2:13">
      <c r="B12" s="78" t="s">
        <v>208</v>
      </c>
      <c r="C12" s="26"/>
      <c r="D12" s="27"/>
      <c r="E12" s="27"/>
      <c r="F12" s="27"/>
      <c r="G12" s="27"/>
      <c r="H12" s="27"/>
      <c r="I12" s="79">
        <f>I13+I19+I50+I52+I54+I56+I58</f>
        <v>0</v>
      </c>
      <c r="J12" s="79">
        <f>J13+J19+J50+J52+J54+J56+J58</f>
        <v>677964.87519696867</v>
      </c>
      <c r="K12" s="79">
        <f t="shared" ref="K12:K75" si="0">J12/$J$11*100</f>
        <v>95.776276818618683</v>
      </c>
      <c r="L12" s="79">
        <f>J12/'סכום נכסי הקרן'!$C$42*100</f>
        <v>6.0249521942264916</v>
      </c>
    </row>
    <row r="13" spans="2:13">
      <c r="B13" s="78" t="s">
        <v>209</v>
      </c>
      <c r="C13" s="26"/>
      <c r="D13" s="27"/>
      <c r="E13" s="27"/>
      <c r="F13" s="27"/>
      <c r="G13" s="27"/>
      <c r="H13" s="27"/>
      <c r="I13" s="79">
        <v>0</v>
      </c>
      <c r="J13" s="79">
        <f>SUM(J14:J18)</f>
        <v>604270.83134000003</v>
      </c>
      <c r="K13" s="79">
        <f t="shared" si="0"/>
        <v>85.365499796759167</v>
      </c>
      <c r="L13" s="79">
        <f>J13/'סכום נכסי הקרן'!$C$42*100</f>
        <v>5.370046449871416</v>
      </c>
    </row>
    <row r="14" spans="2:13">
      <c r="B14" s="82" t="s">
        <v>3202</v>
      </c>
      <c r="C14" t="s">
        <v>210</v>
      </c>
      <c r="D14" t="s">
        <v>211</v>
      </c>
      <c r="E14" t="s">
        <v>212</v>
      </c>
      <c r="F14" t="s">
        <v>153</v>
      </c>
      <c r="G14" t="s">
        <v>105</v>
      </c>
      <c r="H14" s="77">
        <v>0</v>
      </c>
      <c r="I14" s="77">
        <v>0</v>
      </c>
      <c r="J14" s="77">
        <v>17.979679999999998</v>
      </c>
      <c r="K14" s="77">
        <f t="shared" si="0"/>
        <v>2.5399941380294701E-3</v>
      </c>
      <c r="L14" s="77">
        <f>J14/'סכום נכסי הקרן'!$C$42*100</f>
        <v>1.5978218994902658E-4</v>
      </c>
    </row>
    <row r="15" spans="2:13">
      <c r="B15" s="82" t="s">
        <v>3206</v>
      </c>
      <c r="C15" t="s">
        <v>213</v>
      </c>
      <c r="D15" t="s">
        <v>214</v>
      </c>
      <c r="E15" t="s">
        <v>215</v>
      </c>
      <c r="F15" t="s">
        <v>216</v>
      </c>
      <c r="G15" t="s">
        <v>105</v>
      </c>
      <c r="H15" s="77">
        <v>0</v>
      </c>
      <c r="I15" s="77">
        <v>0</v>
      </c>
      <c r="J15" s="77">
        <v>42761.908009999999</v>
      </c>
      <c r="K15" s="77">
        <f t="shared" si="0"/>
        <v>6.0409860284696641</v>
      </c>
      <c r="L15" s="77">
        <f>J15/'סכום נכסי הקרן'!$C$42*100</f>
        <v>0.38001740343747065</v>
      </c>
    </row>
    <row r="16" spans="2:13">
      <c r="B16" s="82" t="s">
        <v>3205</v>
      </c>
      <c r="C16" t="s">
        <v>217</v>
      </c>
      <c r="D16" t="s">
        <v>218</v>
      </c>
      <c r="E16" t="s">
        <v>219</v>
      </c>
      <c r="F16" t="s">
        <v>216</v>
      </c>
      <c r="G16" t="s">
        <v>105</v>
      </c>
      <c r="H16" s="77">
        <v>0</v>
      </c>
      <c r="I16" s="77">
        <v>0</v>
      </c>
      <c r="J16" s="77">
        <v>227884.40117999999</v>
      </c>
      <c r="K16" s="77">
        <f t="shared" si="0"/>
        <v>32.193289488219818</v>
      </c>
      <c r="L16" s="77">
        <f>J16/'סכום נכסי הקרן'!$C$42*100</f>
        <v>2.0251677825057475</v>
      </c>
    </row>
    <row r="17" spans="2:12">
      <c r="B17" s="82" t="s">
        <v>3203</v>
      </c>
      <c r="C17" t="s">
        <v>220</v>
      </c>
      <c r="D17" t="s">
        <v>221</v>
      </c>
      <c r="E17" t="s">
        <v>215</v>
      </c>
      <c r="F17" t="s">
        <v>216</v>
      </c>
      <c r="G17" t="s">
        <v>105</v>
      </c>
      <c r="H17" s="77">
        <v>0</v>
      </c>
      <c r="I17" s="77">
        <v>0</v>
      </c>
      <c r="J17" s="77">
        <v>15391.713900000001</v>
      </c>
      <c r="K17" s="77">
        <f t="shared" si="0"/>
        <v>2.1743914841769554</v>
      </c>
      <c r="L17" s="77">
        <f>J17/'סכום נכסי הקרן'!$C$42*100</f>
        <v>0.13678339959392341</v>
      </c>
    </row>
    <row r="18" spans="2:12">
      <c r="B18" s="82" t="s">
        <v>3204</v>
      </c>
      <c r="C18" t="s">
        <v>222</v>
      </c>
      <c r="D18" t="s">
        <v>223</v>
      </c>
      <c r="E18" t="s">
        <v>219</v>
      </c>
      <c r="F18" t="s">
        <v>216</v>
      </c>
      <c r="G18" t="s">
        <v>105</v>
      </c>
      <c r="H18" s="77">
        <v>0</v>
      </c>
      <c r="I18" s="77">
        <v>0</v>
      </c>
      <c r="J18" s="77">
        <f>339950.82857+7535-29271</f>
        <v>318214.82857000001</v>
      </c>
      <c r="K18" s="77">
        <f t="shared" si="0"/>
        <v>44.954292801754697</v>
      </c>
      <c r="L18" s="77">
        <f>J18/'סכום נכסי הקרן'!$C$42*100</f>
        <v>2.8279180821443251</v>
      </c>
    </row>
    <row r="19" spans="2:12">
      <c r="B19" s="78" t="s">
        <v>224</v>
      </c>
      <c r="D19" s="16"/>
      <c r="I19" s="79">
        <f>SUM(I20:I49)</f>
        <v>0</v>
      </c>
      <c r="J19" s="79">
        <f>SUM(J20:J49)</f>
        <v>73694.043856968652</v>
      </c>
      <c r="K19" s="79">
        <f t="shared" si="0"/>
        <v>10.410777021859515</v>
      </c>
      <c r="L19" s="79">
        <f>J19/'סכום נכסי הקרן'!$C$42*100</f>
        <v>0.65490574435507543</v>
      </c>
    </row>
    <row r="20" spans="2:12">
      <c r="B20" s="82" t="s">
        <v>3202</v>
      </c>
      <c r="C20" t="s">
        <v>229</v>
      </c>
      <c r="D20" t="s">
        <v>211</v>
      </c>
      <c r="E20" t="s">
        <v>212</v>
      </c>
      <c r="F20" t="s">
        <v>153</v>
      </c>
      <c r="G20" t="s">
        <v>123</v>
      </c>
      <c r="H20" s="77">
        <v>0</v>
      </c>
      <c r="I20" s="77">
        <v>0</v>
      </c>
      <c r="J20" s="77">
        <v>9.2065199999999999E-4</v>
      </c>
      <c r="K20" s="77">
        <f t="shared" si="0"/>
        <v>1.3006075097916692E-7</v>
      </c>
      <c r="L20" s="77">
        <f>J20/'סכום נכסי הקרן'!$C$42*100</f>
        <v>8.1816691254211003E-9</v>
      </c>
    </row>
    <row r="21" spans="2:12">
      <c r="B21" s="82" t="s">
        <v>3204</v>
      </c>
      <c r="C21" t="s">
        <v>230</v>
      </c>
      <c r="D21" t="s">
        <v>223</v>
      </c>
      <c r="E21" t="s">
        <v>219</v>
      </c>
      <c r="F21" t="s">
        <v>216</v>
      </c>
      <c r="G21" t="s">
        <v>123</v>
      </c>
      <c r="H21" s="77">
        <v>0</v>
      </c>
      <c r="I21" s="77">
        <v>0</v>
      </c>
      <c r="J21" s="77">
        <v>531.87105835199998</v>
      </c>
      <c r="K21" s="77">
        <f t="shared" si="0"/>
        <v>7.513756476208755E-2</v>
      </c>
      <c r="L21" s="77">
        <f>J21/'סכום נכסי הקרן'!$C$42*100</f>
        <v>4.7266426584894206E-3</v>
      </c>
    </row>
    <row r="22" spans="2:12">
      <c r="B22" s="82" t="s">
        <v>3202</v>
      </c>
      <c r="C22" t="s">
        <v>232</v>
      </c>
      <c r="D22" t="s">
        <v>211</v>
      </c>
      <c r="E22" t="s">
        <v>212</v>
      </c>
      <c r="F22" t="s">
        <v>153</v>
      </c>
      <c r="G22" t="s">
        <v>109</v>
      </c>
      <c r="H22" s="77">
        <v>0</v>
      </c>
      <c r="I22" s="77">
        <v>0</v>
      </c>
      <c r="J22" s="77">
        <v>144.05291391</v>
      </c>
      <c r="K22" s="77">
        <f t="shared" si="0"/>
        <v>2.0350393160360136E-2</v>
      </c>
      <c r="L22" s="77">
        <f>J22/'סכום נכסי הקרן'!$C$42*100</f>
        <v>1.2801723975664971E-3</v>
      </c>
    </row>
    <row r="23" spans="2:12">
      <c r="B23" s="82" t="s">
        <v>3206</v>
      </c>
      <c r="C23" t="s">
        <v>233</v>
      </c>
      <c r="D23" t="s">
        <v>214</v>
      </c>
      <c r="E23" t="s">
        <v>215</v>
      </c>
      <c r="F23" t="s">
        <v>216</v>
      </c>
      <c r="G23" t="s">
        <v>109</v>
      </c>
      <c r="H23" s="77">
        <v>0</v>
      </c>
      <c r="I23" s="77">
        <v>0</v>
      </c>
      <c r="J23" s="77">
        <v>3737.82356089</v>
      </c>
      <c r="K23" s="77">
        <f t="shared" si="0"/>
        <v>0.52804332077373128</v>
      </c>
      <c r="L23" s="77">
        <f>J23/'סכום נכסי הקרן'!$C$42*100</f>
        <v>3.321736728362646E-2</v>
      </c>
    </row>
    <row r="24" spans="2:12">
      <c r="B24" s="82" t="s">
        <v>3205</v>
      </c>
      <c r="C24" t="s">
        <v>234</v>
      </c>
      <c r="D24" t="s">
        <v>218</v>
      </c>
      <c r="E24" t="s">
        <v>219</v>
      </c>
      <c r="F24" t="s">
        <v>216</v>
      </c>
      <c r="G24" t="s">
        <v>109</v>
      </c>
      <c r="H24" s="77">
        <v>0</v>
      </c>
      <c r="I24" s="77">
        <v>0</v>
      </c>
      <c r="J24" s="77">
        <v>6389.9421691099997</v>
      </c>
      <c r="K24" s="77">
        <f t="shared" si="0"/>
        <v>0.90270881639087674</v>
      </c>
      <c r="L24" s="77">
        <f>J24/'סכום נכסי הקרן'!$C$42*100</f>
        <v>5.6786269467978802E-2</v>
      </c>
    </row>
    <row r="25" spans="2:12">
      <c r="B25" s="82" t="s">
        <v>3202</v>
      </c>
      <c r="C25" t="s">
        <v>236</v>
      </c>
      <c r="D25" t="s">
        <v>211</v>
      </c>
      <c r="E25" t="s">
        <v>212</v>
      </c>
      <c r="F25" t="s">
        <v>153</v>
      </c>
      <c r="G25" t="s">
        <v>206</v>
      </c>
      <c r="H25" s="77">
        <v>0</v>
      </c>
      <c r="I25" s="77">
        <v>0</v>
      </c>
      <c r="J25" s="77">
        <v>2.1283200000000001E-4</v>
      </c>
      <c r="K25" s="77">
        <f t="shared" si="0"/>
        <v>3.0066832801534189E-8</v>
      </c>
      <c r="L25" s="77">
        <f>J25/'סכום נכסי הקרן'!$C$42*100</f>
        <v>1.8913997941693749E-9</v>
      </c>
    </row>
    <row r="26" spans="2:12">
      <c r="B26" s="82" t="s">
        <v>3204</v>
      </c>
      <c r="C26" t="s">
        <v>237</v>
      </c>
      <c r="D26" t="s">
        <v>223</v>
      </c>
      <c r="E26" t="s">
        <v>219</v>
      </c>
      <c r="F26" t="s">
        <v>216</v>
      </c>
      <c r="G26" t="s">
        <v>206</v>
      </c>
      <c r="H26" s="77">
        <v>0</v>
      </c>
      <c r="I26" s="77">
        <v>0</v>
      </c>
      <c r="J26" s="77">
        <v>3.1769609999999997E-2</v>
      </c>
      <c r="K26" s="77">
        <f t="shared" si="0"/>
        <v>4.4881011879790096E-6</v>
      </c>
      <c r="L26" s="77">
        <f>J26/'סכום נכסי הקרן'!$C$42*100</f>
        <v>2.8233082344215774E-7</v>
      </c>
    </row>
    <row r="27" spans="2:12">
      <c r="B27" s="82" t="s">
        <v>3203</v>
      </c>
      <c r="C27" t="s">
        <v>238</v>
      </c>
      <c r="D27" t="s">
        <v>221</v>
      </c>
      <c r="E27" t="s">
        <v>215</v>
      </c>
      <c r="F27" t="s">
        <v>216</v>
      </c>
      <c r="G27" t="s">
        <v>109</v>
      </c>
      <c r="H27" s="77">
        <v>0</v>
      </c>
      <c r="I27" s="77">
        <v>0</v>
      </c>
      <c r="J27" s="77">
        <v>273.94070592000003</v>
      </c>
      <c r="K27" s="77">
        <f t="shared" si="0"/>
        <v>3.8699675812053115E-2</v>
      </c>
      <c r="L27" s="77">
        <f>J27/'סכום נכסי הקרן'!$C$42*100</f>
        <v>2.4344618985476874E-3</v>
      </c>
    </row>
    <row r="28" spans="2:12">
      <c r="B28" s="82" t="s">
        <v>3204</v>
      </c>
      <c r="C28" t="s">
        <v>239</v>
      </c>
      <c r="D28" t="s">
        <v>223</v>
      </c>
      <c r="E28" t="s">
        <v>219</v>
      </c>
      <c r="F28" t="s">
        <v>216</v>
      </c>
      <c r="G28" t="s">
        <v>109</v>
      </c>
      <c r="H28" s="77">
        <v>0</v>
      </c>
      <c r="I28" s="77">
        <v>0</v>
      </c>
      <c r="J28" s="77">
        <v>52623.488461660003</v>
      </c>
      <c r="K28" s="77">
        <f t="shared" si="0"/>
        <v>7.4341341011229272</v>
      </c>
      <c r="L28" s="77">
        <f>J28/'סכום נכסי הקרן'!$C$42*100</f>
        <v>0.46765549938382489</v>
      </c>
    </row>
    <row r="29" spans="2:12">
      <c r="B29" s="82" t="s">
        <v>3205</v>
      </c>
      <c r="C29" t="s">
        <v>241</v>
      </c>
      <c r="D29" t="s">
        <v>218</v>
      </c>
      <c r="E29" t="s">
        <v>219</v>
      </c>
      <c r="F29" t="s">
        <v>216</v>
      </c>
      <c r="G29" t="s">
        <v>119</v>
      </c>
      <c r="H29" s="77">
        <v>0</v>
      </c>
      <c r="I29" s="77">
        <v>0</v>
      </c>
      <c r="J29" s="77">
        <v>8.9579520000000006</v>
      </c>
      <c r="K29" s="77">
        <f t="shared" si="0"/>
        <v>1.2654922428402158E-3</v>
      </c>
      <c r="L29" s="77">
        <f>J29/'סכום נכסי הקרן'!$C$42*100</f>
        <v>7.9607712040384633E-5</v>
      </c>
    </row>
    <row r="30" spans="2:12">
      <c r="B30" s="82" t="s">
        <v>3203</v>
      </c>
      <c r="C30" t="s">
        <v>242</v>
      </c>
      <c r="D30" t="s">
        <v>221</v>
      </c>
      <c r="E30" t="s">
        <v>215</v>
      </c>
      <c r="F30" t="s">
        <v>216</v>
      </c>
      <c r="G30" t="s">
        <v>119</v>
      </c>
      <c r="H30" s="77">
        <v>0</v>
      </c>
      <c r="I30" s="77">
        <v>0</v>
      </c>
      <c r="J30" s="77">
        <v>0.14714265600000001</v>
      </c>
      <c r="K30" s="77">
        <f t="shared" si="0"/>
        <v>2.0786881840727248E-5</v>
      </c>
      <c r="L30" s="77">
        <f>J30/'סכום נכסי הקרן'!$C$42*100</f>
        <v>1.3076303811077995E-6</v>
      </c>
    </row>
    <row r="31" spans="2:12">
      <c r="B31" s="82" t="s">
        <v>3204</v>
      </c>
      <c r="C31" t="s">
        <v>243</v>
      </c>
      <c r="D31" t="s">
        <v>223</v>
      </c>
      <c r="E31" t="s">
        <v>219</v>
      </c>
      <c r="F31" t="s">
        <v>216</v>
      </c>
      <c r="G31" t="s">
        <v>119</v>
      </c>
      <c r="H31" s="77">
        <v>0</v>
      </c>
      <c r="I31" s="77">
        <v>0</v>
      </c>
      <c r="J31" s="77">
        <v>1.9353600000000001E-4</v>
      </c>
      <c r="K31" s="77">
        <f t="shared" si="0"/>
        <v>2.7340881789757749E-8</v>
      </c>
      <c r="L31" s="77">
        <f>J31/'סכום נכסי הקרן'!$C$42*100</f>
        <v>1.7199197045762114E-9</v>
      </c>
    </row>
    <row r="32" spans="2:12">
      <c r="B32" s="82" t="s">
        <v>3202</v>
      </c>
      <c r="C32" t="s">
        <v>245</v>
      </c>
      <c r="D32" t="s">
        <v>211</v>
      </c>
      <c r="E32" t="s">
        <v>212</v>
      </c>
      <c r="F32" t="s">
        <v>153</v>
      </c>
      <c r="G32" t="s">
        <v>113</v>
      </c>
      <c r="H32" s="77">
        <v>0</v>
      </c>
      <c r="I32" s="77">
        <v>0</v>
      </c>
      <c r="J32" s="77">
        <v>20.857679279999999</v>
      </c>
      <c r="K32" s="77">
        <f t="shared" si="0"/>
        <v>2.9465698557537591E-3</v>
      </c>
      <c r="L32" s="77">
        <f>J32/'סכום נכסי הקרן'!$C$42*100</f>
        <v>1.8535845313224909E-4</v>
      </c>
    </row>
    <row r="33" spans="2:12">
      <c r="B33" s="82" t="s">
        <v>3206</v>
      </c>
      <c r="C33" t="s">
        <v>246</v>
      </c>
      <c r="D33" t="s">
        <v>214</v>
      </c>
      <c r="E33" t="s">
        <v>215</v>
      </c>
      <c r="F33" t="s">
        <v>216</v>
      </c>
      <c r="G33" t="s">
        <v>113</v>
      </c>
      <c r="H33" s="77">
        <v>0</v>
      </c>
      <c r="I33" s="77">
        <v>0</v>
      </c>
      <c r="J33" s="77">
        <v>0.28295816400000001</v>
      </c>
      <c r="K33" s="77">
        <f t="shared" si="0"/>
        <v>3.997357449451723E-5</v>
      </c>
      <c r="L33" s="77">
        <f>J33/'סכום נכסי הקרן'!$C$42*100</f>
        <v>2.5145984304434688E-6</v>
      </c>
    </row>
    <row r="34" spans="2:12">
      <c r="B34" s="82" t="s">
        <v>3205</v>
      </c>
      <c r="C34" t="s">
        <v>247</v>
      </c>
      <c r="D34" t="s">
        <v>218</v>
      </c>
      <c r="E34" t="s">
        <v>219</v>
      </c>
      <c r="F34" t="s">
        <v>216</v>
      </c>
      <c r="G34" t="s">
        <v>113</v>
      </c>
      <c r="H34" s="77">
        <v>0</v>
      </c>
      <c r="I34" s="77">
        <v>0</v>
      </c>
      <c r="J34" s="77">
        <v>1014.336001728</v>
      </c>
      <c r="K34" s="77">
        <f t="shared" si="0"/>
        <v>0.14329551462436324</v>
      </c>
      <c r="L34" s="77">
        <f>J34/'סכום נכסי הקרן'!$C$42*100</f>
        <v>9.0142220384478201E-3</v>
      </c>
    </row>
    <row r="35" spans="2:12">
      <c r="B35" s="82" t="s">
        <v>3203</v>
      </c>
      <c r="C35" t="s">
        <v>248</v>
      </c>
      <c r="D35" t="s">
        <v>221</v>
      </c>
      <c r="E35" t="s">
        <v>215</v>
      </c>
      <c r="F35" t="s">
        <v>216</v>
      </c>
      <c r="G35" t="s">
        <v>113</v>
      </c>
      <c r="H35" s="77">
        <v>0</v>
      </c>
      <c r="I35" s="77">
        <v>0</v>
      </c>
      <c r="J35" s="77">
        <v>0.120882186</v>
      </c>
      <c r="K35" s="77">
        <f t="shared" si="0"/>
        <v>1.7077058314285244E-5</v>
      </c>
      <c r="L35" s="77">
        <f>J35/'סכום נכסי הקרן'!$C$42*100</f>
        <v>1.0742582963048043E-6</v>
      </c>
    </row>
    <row r="36" spans="2:12">
      <c r="B36" s="82" t="s">
        <v>3204</v>
      </c>
      <c r="C36" t="s">
        <v>249</v>
      </c>
      <c r="D36" t="s">
        <v>223</v>
      </c>
      <c r="E36" t="s">
        <v>219</v>
      </c>
      <c r="F36" t="s">
        <v>216</v>
      </c>
      <c r="G36" t="s">
        <v>113</v>
      </c>
      <c r="H36" s="77">
        <v>0</v>
      </c>
      <c r="I36" s="77">
        <v>0</v>
      </c>
      <c r="J36" s="77">
        <v>1021.521619242</v>
      </c>
      <c r="K36" s="77">
        <f t="shared" si="0"/>
        <v>0.14431062870668737</v>
      </c>
      <c r="L36" s="77">
        <f>J36/'סכום נכסי הקרן'!$C$42*100</f>
        <v>9.0780793319326317E-3</v>
      </c>
    </row>
    <row r="37" spans="2:12">
      <c r="B37" s="82" t="s">
        <v>3206</v>
      </c>
      <c r="C37" t="s">
        <v>251</v>
      </c>
      <c r="D37" t="s">
        <v>214</v>
      </c>
      <c r="E37" t="s">
        <v>215</v>
      </c>
      <c r="F37" t="s">
        <v>216</v>
      </c>
      <c r="G37" t="s">
        <v>203</v>
      </c>
      <c r="H37" s="77">
        <v>0</v>
      </c>
      <c r="I37" s="77">
        <v>0</v>
      </c>
      <c r="J37" s="77">
        <v>7.207902E-5</v>
      </c>
      <c r="K37" s="77">
        <f t="shared" si="0"/>
        <v>1.0182622175417414E-8</v>
      </c>
      <c r="L37" s="77">
        <f>J37/'סכום נכסי הקרן'!$C$42*100</f>
        <v>6.405533171324344E-10</v>
      </c>
    </row>
    <row r="38" spans="2:12">
      <c r="B38" s="82" t="s">
        <v>3203</v>
      </c>
      <c r="C38" t="s">
        <v>252</v>
      </c>
      <c r="D38" t="s">
        <v>221</v>
      </c>
      <c r="E38" t="s">
        <v>215</v>
      </c>
      <c r="F38" t="s">
        <v>216</v>
      </c>
      <c r="G38" t="s">
        <v>203</v>
      </c>
      <c r="H38" s="77">
        <v>0</v>
      </c>
      <c r="I38" s="77">
        <v>0</v>
      </c>
      <c r="J38" s="77">
        <v>1.95863555361</v>
      </c>
      <c r="K38" s="77">
        <f t="shared" si="0"/>
        <v>2.7669696149795249E-4</v>
      </c>
      <c r="L38" s="77">
        <f>J38/'סכום נכסי הקרן'!$C$42*100</f>
        <v>1.7406042714210148E-5</v>
      </c>
    </row>
    <row r="39" spans="2:12">
      <c r="B39" s="82" t="s">
        <v>3204</v>
      </c>
      <c r="C39" t="s">
        <v>253</v>
      </c>
      <c r="D39" t="s">
        <v>223</v>
      </c>
      <c r="E39" t="s">
        <v>219</v>
      </c>
      <c r="F39" t="s">
        <v>216</v>
      </c>
      <c r="G39" t="s">
        <v>203</v>
      </c>
      <c r="H39" s="77">
        <v>0</v>
      </c>
      <c r="I39" s="77">
        <v>0</v>
      </c>
      <c r="J39" s="77">
        <v>7596.128103348</v>
      </c>
      <c r="K39" s="77">
        <f t="shared" si="0"/>
        <v>1.0731070216057705</v>
      </c>
      <c r="L39" s="77">
        <f>J39/'סכום נכסי הקרן'!$C$42*100</f>
        <v>6.7505427431761258E-2</v>
      </c>
    </row>
    <row r="40" spans="2:12">
      <c r="B40" s="82" t="s">
        <v>3202</v>
      </c>
      <c r="C40" t="s">
        <v>257</v>
      </c>
      <c r="D40" t="s">
        <v>211</v>
      </c>
      <c r="E40" t="s">
        <v>212</v>
      </c>
      <c r="F40" t="s">
        <v>153</v>
      </c>
      <c r="G40" t="s">
        <v>116</v>
      </c>
      <c r="H40" s="77">
        <v>0</v>
      </c>
      <c r="I40" s="77">
        <v>0</v>
      </c>
      <c r="J40" s="77">
        <v>24.937250789</v>
      </c>
      <c r="K40" s="77">
        <f t="shared" si="0"/>
        <v>3.522891999336517E-3</v>
      </c>
      <c r="L40" s="77">
        <f>J40/'סכום נכסי הקרן'!$C$42*100</f>
        <v>2.2161287310867113E-4</v>
      </c>
    </row>
    <row r="41" spans="2:12">
      <c r="B41" s="82" t="s">
        <v>3206</v>
      </c>
      <c r="C41" t="s">
        <v>258</v>
      </c>
      <c r="D41" t="s">
        <v>214</v>
      </c>
      <c r="E41" t="s">
        <v>215</v>
      </c>
      <c r="F41" t="s">
        <v>216</v>
      </c>
      <c r="G41" t="s">
        <v>116</v>
      </c>
      <c r="H41" s="77">
        <v>0</v>
      </c>
      <c r="I41" s="77">
        <v>0</v>
      </c>
      <c r="J41" s="77">
        <v>4.8385095549999999</v>
      </c>
      <c r="K41" s="77">
        <f t="shared" si="0"/>
        <v>6.8353752160770279E-4</v>
      </c>
      <c r="L41" s="77">
        <f>J41/'סכום נכסי הקרן'!$C$42*100</f>
        <v>4.2998966210032112E-5</v>
      </c>
    </row>
    <row r="42" spans="2:12">
      <c r="B42" s="82" t="s">
        <v>3205</v>
      </c>
      <c r="C42" t="s">
        <v>259</v>
      </c>
      <c r="D42" t="s">
        <v>218</v>
      </c>
      <c r="E42" t="s">
        <v>219</v>
      </c>
      <c r="F42" t="s">
        <v>216</v>
      </c>
      <c r="G42" t="s">
        <v>116</v>
      </c>
      <c r="H42" s="77">
        <v>0</v>
      </c>
      <c r="I42" s="77">
        <v>0</v>
      </c>
      <c r="J42" s="77">
        <v>3.55262572</v>
      </c>
      <c r="K42" s="77">
        <f t="shared" si="0"/>
        <v>5.0188037292169419E-4</v>
      </c>
      <c r="L42" s="77">
        <f>J42/'סכום נכסי הקרן'!$C$42*100</f>
        <v>3.1571547302890677E-5</v>
      </c>
    </row>
    <row r="43" spans="2:12">
      <c r="B43" s="82" t="s">
        <v>3203</v>
      </c>
      <c r="C43" t="s">
        <v>260</v>
      </c>
      <c r="D43" t="s">
        <v>221</v>
      </c>
      <c r="E43" t="s">
        <v>215</v>
      </c>
      <c r="F43" t="s">
        <v>216</v>
      </c>
      <c r="G43" t="s">
        <v>116</v>
      </c>
      <c r="H43" s="77">
        <v>0</v>
      </c>
      <c r="I43" s="77">
        <v>0</v>
      </c>
      <c r="J43" s="77">
        <v>6.5874332999999993E-2</v>
      </c>
      <c r="K43" s="77">
        <f t="shared" si="0"/>
        <v>9.3060844056513393E-6</v>
      </c>
      <c r="L43" s="77">
        <f>J43/'סכום נכסי הקרן'!$C$42*100</f>
        <v>5.8541337711079569E-7</v>
      </c>
    </row>
    <row r="44" spans="2:12">
      <c r="B44" s="82" t="s">
        <v>3204</v>
      </c>
      <c r="C44" t="s">
        <v>261</v>
      </c>
      <c r="D44" t="s">
        <v>223</v>
      </c>
      <c r="E44" t="s">
        <v>219</v>
      </c>
      <c r="F44" t="s">
        <v>216</v>
      </c>
      <c r="G44" t="s">
        <v>116</v>
      </c>
      <c r="H44" s="77">
        <v>0</v>
      </c>
      <c r="I44" s="77">
        <v>0</v>
      </c>
      <c r="J44" s="77">
        <v>269.50617609800003</v>
      </c>
      <c r="K44" s="77">
        <f t="shared" si="0"/>
        <v>3.8073208613927406E-2</v>
      </c>
      <c r="L44" s="77">
        <f>J44/'סכום נכסי הקרן'!$C$42*100</f>
        <v>2.395053027736114E-3</v>
      </c>
    </row>
    <row r="45" spans="2:12">
      <c r="B45" s="82" t="s">
        <v>3203</v>
      </c>
      <c r="C45" t="s">
        <v>262</v>
      </c>
      <c r="D45" t="s">
        <v>221</v>
      </c>
      <c r="E45" t="s">
        <v>215</v>
      </c>
      <c r="F45" t="s">
        <v>216</v>
      </c>
      <c r="G45" t="s">
        <v>126</v>
      </c>
      <c r="H45" s="77">
        <v>0</v>
      </c>
      <c r="I45" s="77">
        <v>0</v>
      </c>
      <c r="J45" s="77">
        <v>25.413375715000001</v>
      </c>
      <c r="K45" s="77">
        <f t="shared" si="0"/>
        <v>3.5901542932710983E-3</v>
      </c>
      <c r="L45" s="77">
        <f>J45/'סכום נכסי הקרן'!$C$42*100</f>
        <v>2.2584410989183955E-4</v>
      </c>
    </row>
    <row r="46" spans="2:12">
      <c r="B46" s="82" t="s">
        <v>3203</v>
      </c>
      <c r="C46" t="s">
        <v>264</v>
      </c>
      <c r="D46" t="s">
        <v>221</v>
      </c>
      <c r="E46" t="s">
        <v>215</v>
      </c>
      <c r="F46" t="s">
        <v>216</v>
      </c>
      <c r="G46" t="s">
        <v>207</v>
      </c>
      <c r="H46" s="77">
        <v>0</v>
      </c>
      <c r="I46" s="77">
        <v>0</v>
      </c>
      <c r="J46" s="77">
        <v>0.16803638100000001</v>
      </c>
      <c r="K46" s="77">
        <f t="shared" si="0"/>
        <v>2.3738543884857055E-5</v>
      </c>
      <c r="L46" s="77">
        <f>J46/'סכום נכסי הקרן'!$C$42*100</f>
        <v>1.4933091660857707E-6</v>
      </c>
    </row>
    <row r="47" spans="2:12">
      <c r="B47" s="82" t="s">
        <v>3204</v>
      </c>
      <c r="C47" t="s">
        <v>265</v>
      </c>
      <c r="D47" t="s">
        <v>223</v>
      </c>
      <c r="E47" t="s">
        <v>219</v>
      </c>
      <c r="F47" t="s">
        <v>216</v>
      </c>
      <c r="G47" t="s">
        <v>207</v>
      </c>
      <c r="H47" s="77">
        <v>0</v>
      </c>
      <c r="I47" s="77">
        <v>0</v>
      </c>
      <c r="J47" s="77">
        <v>3.9740486999999998E-2</v>
      </c>
      <c r="K47" s="77">
        <f t="shared" si="0"/>
        <v>5.6141490851025361E-6</v>
      </c>
      <c r="L47" s="77">
        <f>J47/'סכום נכסי הקרן'!$C$42*100</f>
        <v>3.531665770748324E-7</v>
      </c>
    </row>
    <row r="48" spans="2:12">
      <c r="B48" s="82" t="s">
        <v>3202</v>
      </c>
      <c r="C48" t="s">
        <v>267</v>
      </c>
      <c r="D48" t="s">
        <v>211</v>
      </c>
      <c r="E48" t="s">
        <v>212</v>
      </c>
      <c r="F48" t="s">
        <v>153</v>
      </c>
      <c r="G48" t="s">
        <v>202</v>
      </c>
      <c r="H48" s="77">
        <v>0</v>
      </c>
      <c r="I48" s="77">
        <v>0</v>
      </c>
      <c r="J48" s="77">
        <v>2.48822E-4</v>
      </c>
      <c r="K48" s="77">
        <f t="shared" si="0"/>
        <v>3.5151149598478335E-8</v>
      </c>
      <c r="L48" s="77">
        <f>J48/'סכום נכסי הקרן'!$C$42*100</f>
        <v>2.2112364662494937E-9</v>
      </c>
    </row>
    <row r="49" spans="2:12">
      <c r="B49" s="82" t="s">
        <v>3203</v>
      </c>
      <c r="C49" t="s">
        <v>268</v>
      </c>
      <c r="D49" t="s">
        <v>221</v>
      </c>
      <c r="E49" t="s">
        <v>215</v>
      </c>
      <c r="F49" t="s">
        <v>216</v>
      </c>
      <c r="G49" t="s">
        <v>202</v>
      </c>
      <c r="H49" s="77">
        <v>0</v>
      </c>
      <c r="I49" s="77">
        <v>0</v>
      </c>
      <c r="J49" s="77">
        <v>5.9006360000000001E-2</v>
      </c>
      <c r="K49" s="77">
        <f t="shared" si="0"/>
        <v>8.3358440476391483E-6</v>
      </c>
      <c r="L49" s="77">
        <f>J49/'סכום נכסי הקרן'!$C$42*100</f>
        <v>5.2437893342488002E-7</v>
      </c>
    </row>
    <row r="50" spans="2:12">
      <c r="B50" s="78" t="s">
        <v>269</v>
      </c>
      <c r="D50" s="16"/>
      <c r="I50" s="79">
        <v>0</v>
      </c>
      <c r="J50" s="79">
        <v>0</v>
      </c>
      <c r="K50" s="79">
        <f t="shared" si="0"/>
        <v>0</v>
      </c>
      <c r="L50" s="79">
        <f>J50/'סכום נכסי הקרן'!$C$42*100</f>
        <v>0</v>
      </c>
    </row>
    <row r="51" spans="2:12">
      <c r="B51" t="s">
        <v>270</v>
      </c>
      <c r="C51" t="s">
        <v>270</v>
      </c>
      <c r="D51" s="16"/>
      <c r="E51" t="s">
        <v>270</v>
      </c>
      <c r="G51" t="s">
        <v>270</v>
      </c>
      <c r="H51" s="77">
        <v>0</v>
      </c>
      <c r="I51" s="77">
        <v>0</v>
      </c>
      <c r="J51" s="77">
        <v>0</v>
      </c>
      <c r="K51" s="77">
        <f t="shared" si="0"/>
        <v>0</v>
      </c>
      <c r="L51" s="77">
        <f>J51/'סכום נכסי הקרן'!$C$42*100</f>
        <v>0</v>
      </c>
    </row>
    <row r="52" spans="2:12">
      <c r="B52" s="78" t="s">
        <v>271</v>
      </c>
      <c r="D52" s="16"/>
      <c r="I52" s="79">
        <v>0</v>
      </c>
      <c r="J52" s="79">
        <v>0</v>
      </c>
      <c r="K52" s="79">
        <f t="shared" si="0"/>
        <v>0</v>
      </c>
      <c r="L52" s="79">
        <f>J52/'סכום נכסי הקרן'!$C$42*100</f>
        <v>0</v>
      </c>
    </row>
    <row r="53" spans="2:12">
      <c r="B53" t="s">
        <v>270</v>
      </c>
      <c r="C53" t="s">
        <v>270</v>
      </c>
      <c r="D53" s="16"/>
      <c r="E53" t="s">
        <v>270</v>
      </c>
      <c r="G53" t="s">
        <v>270</v>
      </c>
      <c r="H53" s="77">
        <v>0</v>
      </c>
      <c r="I53" s="77">
        <v>0</v>
      </c>
      <c r="J53" s="77">
        <v>0</v>
      </c>
      <c r="K53" s="77">
        <f t="shared" si="0"/>
        <v>0</v>
      </c>
      <c r="L53" s="77">
        <f>J53/'סכום נכסי הקרן'!$C$42*100</f>
        <v>0</v>
      </c>
    </row>
    <row r="54" spans="2:12">
      <c r="B54" s="78" t="s">
        <v>272</v>
      </c>
      <c r="D54" s="16"/>
      <c r="I54" s="79">
        <v>0</v>
      </c>
      <c r="J54" s="79">
        <v>0</v>
      </c>
      <c r="K54" s="79">
        <f t="shared" si="0"/>
        <v>0</v>
      </c>
      <c r="L54" s="79">
        <f>J54/'סכום נכסי הקרן'!$C$42*100</f>
        <v>0</v>
      </c>
    </row>
    <row r="55" spans="2:12">
      <c r="B55" t="s">
        <v>270</v>
      </c>
      <c r="C55" t="s">
        <v>270</v>
      </c>
      <c r="D55" s="16"/>
      <c r="E55" t="s">
        <v>270</v>
      </c>
      <c r="G55" t="s">
        <v>270</v>
      </c>
      <c r="H55" s="77">
        <v>0</v>
      </c>
      <c r="I55" s="77">
        <v>0</v>
      </c>
      <c r="J55" s="77">
        <v>0</v>
      </c>
      <c r="K55" s="77">
        <f t="shared" si="0"/>
        <v>0</v>
      </c>
      <c r="L55" s="77">
        <f>J55/'סכום נכסי הקרן'!$C$42*100</f>
        <v>0</v>
      </c>
    </row>
    <row r="56" spans="2:12">
      <c r="B56" s="78" t="s">
        <v>273</v>
      </c>
      <c r="D56" s="16"/>
      <c r="I56" s="79">
        <v>0</v>
      </c>
      <c r="J56" s="79">
        <v>0</v>
      </c>
      <c r="K56" s="79">
        <f t="shared" si="0"/>
        <v>0</v>
      </c>
      <c r="L56" s="79">
        <f>J56/'סכום נכסי הקרן'!$C$42*100</f>
        <v>0</v>
      </c>
    </row>
    <row r="57" spans="2:12">
      <c r="B57" t="s">
        <v>270</v>
      </c>
      <c r="C57" t="s">
        <v>270</v>
      </c>
      <c r="D57" s="16"/>
      <c r="E57" t="s">
        <v>270</v>
      </c>
      <c r="G57" t="s">
        <v>270</v>
      </c>
      <c r="H57" s="77">
        <v>0</v>
      </c>
      <c r="I57" s="77">
        <v>0</v>
      </c>
      <c r="J57" s="77">
        <v>0</v>
      </c>
      <c r="K57" s="77">
        <f t="shared" si="0"/>
        <v>0</v>
      </c>
      <c r="L57" s="77">
        <f>J57/'סכום נכסי הקרן'!$C$42*100</f>
        <v>0</v>
      </c>
    </row>
    <row r="58" spans="2:12">
      <c r="B58" s="78" t="s">
        <v>274</v>
      </c>
      <c r="D58" s="16"/>
      <c r="I58" s="79">
        <v>0</v>
      </c>
      <c r="J58" s="79">
        <v>0</v>
      </c>
      <c r="K58" s="79">
        <f t="shared" si="0"/>
        <v>0</v>
      </c>
      <c r="L58" s="79">
        <f>J58/'סכום נכסי הקרן'!$C$42*100</f>
        <v>0</v>
      </c>
    </row>
    <row r="59" spans="2:12">
      <c r="B59" t="s">
        <v>270</v>
      </c>
      <c r="C59" t="s">
        <v>270</v>
      </c>
      <c r="D59" s="16"/>
      <c r="E59" t="s">
        <v>270</v>
      </c>
      <c r="G59" t="s">
        <v>270</v>
      </c>
      <c r="H59" s="77">
        <v>0</v>
      </c>
      <c r="I59" s="77">
        <v>0</v>
      </c>
      <c r="J59" s="77">
        <v>0</v>
      </c>
      <c r="K59" s="77">
        <f t="shared" si="0"/>
        <v>0</v>
      </c>
      <c r="L59" s="77">
        <f>J59/'סכום נכסי הקרן'!$C$42*100</f>
        <v>0</v>
      </c>
    </row>
    <row r="60" spans="2:12">
      <c r="B60" s="78" t="s">
        <v>275</v>
      </c>
      <c r="D60" s="16"/>
      <c r="I60" s="79">
        <f>I61+I74</f>
        <v>0</v>
      </c>
      <c r="J60" s="79">
        <f>J61+J74</f>
        <v>29898.175776395012</v>
      </c>
      <c r="K60" s="79">
        <f t="shared" si="0"/>
        <v>4.2237231813813167</v>
      </c>
      <c r="L60" s="79">
        <f>J60/'סכום נכסי הקרן'!$C$42*100</f>
        <v>0.2656997233006001</v>
      </c>
    </row>
    <row r="61" spans="2:12">
      <c r="B61" s="78" t="s">
        <v>276</v>
      </c>
      <c r="D61" s="16"/>
      <c r="I61" s="79">
        <f>SUM(I62:I73)</f>
        <v>0</v>
      </c>
      <c r="J61" s="79">
        <f>SUM(J62:J73)</f>
        <v>29898.175776395012</v>
      </c>
      <c r="K61" s="79">
        <f t="shared" si="0"/>
        <v>4.2237231813813167</v>
      </c>
      <c r="L61" s="79">
        <f>J61/'סכום נכסי הקרן'!$C$42*100</f>
        <v>0.2656997233006001</v>
      </c>
    </row>
    <row r="62" spans="2:12">
      <c r="B62" s="82" t="s">
        <v>3201</v>
      </c>
      <c r="C62" t="s">
        <v>225</v>
      </c>
      <c r="D62" t="s">
        <v>226</v>
      </c>
      <c r="E62" t="s">
        <v>227</v>
      </c>
      <c r="F62" t="s">
        <v>228</v>
      </c>
      <c r="G62" t="s">
        <v>123</v>
      </c>
      <c r="H62" s="77">
        <v>0</v>
      </c>
      <c r="I62" s="77">
        <v>0</v>
      </c>
      <c r="J62" s="77">
        <v>121.307923632</v>
      </c>
      <c r="K62" s="77">
        <f t="shared" si="0"/>
        <v>1.7137202381900384E-2</v>
      </c>
      <c r="L62" s="77">
        <f>J62/'סכום נכסי הקרן'!$C$42*100</f>
        <v>1.0780417502475148E-3</v>
      </c>
    </row>
    <row r="63" spans="2:12">
      <c r="B63" s="82" t="s">
        <v>3201</v>
      </c>
      <c r="C63" t="s">
        <v>231</v>
      </c>
      <c r="D63" t="s">
        <v>226</v>
      </c>
      <c r="E63" t="s">
        <v>227</v>
      </c>
      <c r="F63" t="s">
        <v>228</v>
      </c>
      <c r="G63" t="s">
        <v>109</v>
      </c>
      <c r="H63" s="77">
        <v>0</v>
      </c>
      <c r="I63" s="77">
        <v>0</v>
      </c>
      <c r="J63" s="77">
        <f>25730.79665319-0.23325976</f>
        <v>25730.563393429999</v>
      </c>
      <c r="K63" s="77">
        <f t="shared" si="0"/>
        <v>3.6349634803015332</v>
      </c>
      <c r="L63" s="77">
        <f>J63/'סכום נכסי הקרן'!$C$42*100</f>
        <v>0.22866289987499791</v>
      </c>
    </row>
    <row r="64" spans="2:12">
      <c r="B64" s="82" t="s">
        <v>3201</v>
      </c>
      <c r="C64" t="s">
        <v>235</v>
      </c>
      <c r="D64" t="s">
        <v>226</v>
      </c>
      <c r="E64" t="s">
        <v>227</v>
      </c>
      <c r="F64" t="s">
        <v>228</v>
      </c>
      <c r="G64" t="s">
        <v>206</v>
      </c>
      <c r="H64" s="77">
        <v>0</v>
      </c>
      <c r="I64" s="77">
        <v>0</v>
      </c>
      <c r="J64" s="77">
        <v>0.75422783400000004</v>
      </c>
      <c r="K64" s="77">
        <f t="shared" si="0"/>
        <v>1.0654996513278684E-4</v>
      </c>
      <c r="L64" s="77">
        <f>J64/'סכום נכסי הקרן'!$C$42*100</f>
        <v>6.7026874247501014E-6</v>
      </c>
    </row>
    <row r="65" spans="2:12">
      <c r="B65" s="82" t="s">
        <v>3201</v>
      </c>
      <c r="C65" t="s">
        <v>240</v>
      </c>
      <c r="D65" t="s">
        <v>226</v>
      </c>
      <c r="E65" t="s">
        <v>227</v>
      </c>
      <c r="F65" t="s">
        <v>228</v>
      </c>
      <c r="G65" t="s">
        <v>119</v>
      </c>
      <c r="H65" s="77">
        <v>0</v>
      </c>
      <c r="I65" s="77">
        <v>0</v>
      </c>
      <c r="J65" s="77">
        <v>1.353811968</v>
      </c>
      <c r="K65" s="77">
        <f t="shared" si="0"/>
        <v>1.9125337395961114E-4</v>
      </c>
      <c r="L65" s="77">
        <f>J65/'סכום נכסי הקרן'!$C$42*100</f>
        <v>1.2031084036325537E-5</v>
      </c>
    </row>
    <row r="66" spans="2:12">
      <c r="B66" s="82" t="s">
        <v>3201</v>
      </c>
      <c r="C66" t="s">
        <v>244</v>
      </c>
      <c r="D66" t="s">
        <v>226</v>
      </c>
      <c r="E66" t="s">
        <v>227</v>
      </c>
      <c r="F66" t="s">
        <v>228</v>
      </c>
      <c r="G66" t="s">
        <v>113</v>
      </c>
      <c r="H66" s="77">
        <v>0</v>
      </c>
      <c r="I66" s="77">
        <v>0</v>
      </c>
      <c r="J66" s="77">
        <v>3210.4515093660002</v>
      </c>
      <c r="K66" s="77">
        <f t="shared" si="0"/>
        <v>0.45354133189342111</v>
      </c>
      <c r="L66" s="77">
        <f>J66/'סכום נכסי הקרן'!$C$42*100</f>
        <v>2.8530706491531405E-2</v>
      </c>
    </row>
    <row r="67" spans="2:12">
      <c r="B67" s="82" t="s">
        <v>3201</v>
      </c>
      <c r="C67" t="s">
        <v>250</v>
      </c>
      <c r="D67" t="s">
        <v>226</v>
      </c>
      <c r="E67" t="s">
        <v>227</v>
      </c>
      <c r="F67" t="s">
        <v>228</v>
      </c>
      <c r="G67" t="s">
        <v>203</v>
      </c>
      <c r="H67" s="77">
        <v>0</v>
      </c>
      <c r="I67" s="77">
        <v>0</v>
      </c>
      <c r="J67" s="77">
        <v>324.35425530600997</v>
      </c>
      <c r="K67" s="77">
        <f t="shared" si="0"/>
        <v>4.5821611236806198E-2</v>
      </c>
      <c r="L67" s="77">
        <f>J67/'סכום נכסי הקרן'!$C$42*100</f>
        <v>2.8824780659099584E-3</v>
      </c>
    </row>
    <row r="68" spans="2:12">
      <c r="B68" s="82" t="s">
        <v>3201</v>
      </c>
      <c r="C68" t="s">
        <v>254</v>
      </c>
      <c r="D68" t="s">
        <v>226</v>
      </c>
      <c r="E68" t="s">
        <v>227</v>
      </c>
      <c r="F68" t="s">
        <v>228</v>
      </c>
      <c r="G68" t="s">
        <v>205</v>
      </c>
      <c r="H68" s="77">
        <v>0</v>
      </c>
      <c r="I68" s="77">
        <v>0</v>
      </c>
      <c r="J68" s="77">
        <v>31.681386593999999</v>
      </c>
      <c r="K68" s="77">
        <f t="shared" si="0"/>
        <v>4.4756378441332349E-3</v>
      </c>
      <c r="L68" s="77">
        <f>J68/'סכום נכסי הקרן'!$C$42*100</f>
        <v>2.8154679786353558E-4</v>
      </c>
    </row>
    <row r="69" spans="2:12">
      <c r="B69" s="82" t="s">
        <v>3201</v>
      </c>
      <c r="C69" t="s">
        <v>255</v>
      </c>
      <c r="D69" t="s">
        <v>226</v>
      </c>
      <c r="E69" t="s">
        <v>227</v>
      </c>
      <c r="F69" t="s">
        <v>228</v>
      </c>
      <c r="G69" t="s">
        <v>204</v>
      </c>
      <c r="H69" s="77">
        <v>0</v>
      </c>
      <c r="I69" s="77">
        <v>0</v>
      </c>
      <c r="J69" s="77">
        <v>1.287966393</v>
      </c>
      <c r="K69" s="77">
        <f t="shared" si="0"/>
        <v>1.8195135220420839E-4</v>
      </c>
      <c r="L69" s="77">
        <f>J69/'סכום נכסי הקרן'!$C$42*100</f>
        <v>1.1445926226400507E-5</v>
      </c>
    </row>
    <row r="70" spans="2:12">
      <c r="B70" s="82" t="s">
        <v>3201</v>
      </c>
      <c r="C70" t="s">
        <v>256</v>
      </c>
      <c r="D70" t="s">
        <v>226</v>
      </c>
      <c r="E70" t="s">
        <v>227</v>
      </c>
      <c r="F70" t="s">
        <v>228</v>
      </c>
      <c r="G70" t="s">
        <v>116</v>
      </c>
      <c r="H70" s="77">
        <v>0</v>
      </c>
      <c r="I70" s="77">
        <v>0</v>
      </c>
      <c r="J70" s="77">
        <v>475.984239844</v>
      </c>
      <c r="K70" s="77">
        <f t="shared" si="0"/>
        <v>6.7242419164199457E-2</v>
      </c>
      <c r="L70" s="77">
        <f>J70/'סכום נכסי הקרן'!$C$42*100</f>
        <v>4.2299865305443175E-3</v>
      </c>
    </row>
    <row r="71" spans="2:12">
      <c r="B71" s="82" t="s">
        <v>3201</v>
      </c>
      <c r="C71" t="s">
        <v>263</v>
      </c>
      <c r="D71" t="s">
        <v>226</v>
      </c>
      <c r="E71" t="s">
        <v>227</v>
      </c>
      <c r="F71" t="s">
        <v>228</v>
      </c>
      <c r="G71" t="s">
        <v>207</v>
      </c>
      <c r="H71" s="77">
        <v>0</v>
      </c>
      <c r="I71" s="77">
        <v>0</v>
      </c>
      <c r="J71" s="77">
        <v>0.403328874</v>
      </c>
      <c r="K71" s="77">
        <f t="shared" si="0"/>
        <v>5.6978376459315566E-5</v>
      </c>
      <c r="L71" s="77">
        <f>J71/'סכום נכסי הקרן'!$C$42*100</f>
        <v>3.58431133131374E-6</v>
      </c>
    </row>
    <row r="72" spans="2:12">
      <c r="B72" s="82" t="s">
        <v>3201</v>
      </c>
      <c r="C72" t="s">
        <v>266</v>
      </c>
      <c r="D72" t="s">
        <v>226</v>
      </c>
      <c r="E72" t="s">
        <v>227</v>
      </c>
      <c r="F72" t="s">
        <v>228</v>
      </c>
      <c r="G72" t="s">
        <v>202</v>
      </c>
      <c r="H72" s="77">
        <v>0</v>
      </c>
      <c r="I72" s="77">
        <v>0</v>
      </c>
      <c r="J72" s="77">
        <v>3.3733154000000001E-2</v>
      </c>
      <c r="K72" s="77">
        <f t="shared" si="0"/>
        <v>4.7654915669937057E-6</v>
      </c>
      <c r="L72" s="77">
        <f>J72/'סכום נכסי הקרן'!$C$42*100</f>
        <v>2.9978048663868139E-7</v>
      </c>
    </row>
    <row r="73" spans="2:12">
      <c r="B73" t="s">
        <v>270</v>
      </c>
      <c r="C73" t="s">
        <v>270</v>
      </c>
      <c r="D73" s="16"/>
      <c r="E73" t="s">
        <v>270</v>
      </c>
      <c r="G73" t="s">
        <v>270</v>
      </c>
      <c r="H73" s="77">
        <v>0</v>
      </c>
      <c r="I73" s="77">
        <v>0</v>
      </c>
      <c r="J73" s="77">
        <v>0</v>
      </c>
      <c r="K73" s="77">
        <f t="shared" si="0"/>
        <v>0</v>
      </c>
      <c r="L73" s="77">
        <f>J73/'סכום נכסי הקרן'!$C$42*100</f>
        <v>0</v>
      </c>
    </row>
    <row r="74" spans="2:12">
      <c r="B74" s="78" t="s">
        <v>274</v>
      </c>
      <c r="D74" s="16"/>
      <c r="I74" s="79">
        <v>0</v>
      </c>
      <c r="J74" s="79">
        <v>0</v>
      </c>
      <c r="K74" s="79">
        <f t="shared" si="0"/>
        <v>0</v>
      </c>
      <c r="L74" s="79">
        <f>J74/'סכום נכסי הקרן'!$C$42*100</f>
        <v>0</v>
      </c>
    </row>
    <row r="75" spans="2:12">
      <c r="B75" t="s">
        <v>270</v>
      </c>
      <c r="C75" t="s">
        <v>270</v>
      </c>
      <c r="D75" s="16"/>
      <c r="E75" t="s">
        <v>270</v>
      </c>
      <c r="G75" t="s">
        <v>270</v>
      </c>
      <c r="H75" s="77">
        <v>0</v>
      </c>
      <c r="I75" s="77">
        <v>0</v>
      </c>
      <c r="J75" s="77">
        <v>0</v>
      </c>
      <c r="K75" s="77">
        <f t="shared" si="0"/>
        <v>0</v>
      </c>
      <c r="L75" s="77">
        <f>J75/'סכום נכסי הקרן'!$C$42*100</f>
        <v>0</v>
      </c>
    </row>
    <row r="76" spans="2:12">
      <c r="B76" t="s">
        <v>277</v>
      </c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8" workbookViewId="0">
      <selection activeCell="K11" sqref="K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3120</v>
      </c>
    </row>
    <row r="3" spans="2:49" s="1" customFormat="1">
      <c r="B3" s="2" t="s">
        <v>2</v>
      </c>
      <c r="C3" s="26" t="s">
        <v>3121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-365883006.24000001</v>
      </c>
      <c r="H11" s="7"/>
      <c r="I11" s="76">
        <v>9463.5730750143739</v>
      </c>
      <c r="J11" s="76">
        <v>100</v>
      </c>
      <c r="K11" s="76">
        <f>I11/'סכום נכסי הקרן'!$C$42*100</f>
        <v>8.4101075807157893E-2</v>
      </c>
      <c r="AW11" s="16"/>
    </row>
    <row r="12" spans="2:49">
      <c r="B12" s="78" t="s">
        <v>208</v>
      </c>
      <c r="C12" s="16"/>
      <c r="D12" s="16"/>
      <c r="G12" s="79">
        <v>-365883006.24000001</v>
      </c>
      <c r="I12" s="79">
        <v>7366.0359575228749</v>
      </c>
      <c r="J12" s="79">
        <v>77.84</v>
      </c>
      <c r="K12" s="79">
        <f>I12/'סכום נכסי הקרן'!$C$42*100</f>
        <v>6.5460639818744268E-2</v>
      </c>
    </row>
    <row r="13" spans="2:49">
      <c r="B13" s="78" t="s">
        <v>2176</v>
      </c>
      <c r="C13" s="16"/>
      <c r="D13" s="16"/>
      <c r="G13" s="79">
        <v>7700000</v>
      </c>
      <c r="I13" s="79">
        <v>-23.139963000000002</v>
      </c>
      <c r="J13" s="79">
        <v>-0.24</v>
      </c>
      <c r="K13" s="79">
        <f>I13/'סכום נכסי הקרן'!$C$42*100</f>
        <v>-2.0564069902687077E-4</v>
      </c>
    </row>
    <row r="14" spans="2:49">
      <c r="B14" t="s">
        <v>2550</v>
      </c>
      <c r="C14" t="s">
        <v>2551</v>
      </c>
      <c r="D14" t="s">
        <v>126</v>
      </c>
      <c r="E14" t="s">
        <v>105</v>
      </c>
      <c r="F14" t="s">
        <v>2552</v>
      </c>
      <c r="G14" s="77">
        <v>7700000</v>
      </c>
      <c r="H14" s="77">
        <v>-0.30051899999999998</v>
      </c>
      <c r="I14" s="77">
        <v>-23.139963000000002</v>
      </c>
      <c r="J14" s="77">
        <v>-0.24</v>
      </c>
      <c r="K14" s="77">
        <f>I14/'סכום נכסי הקרן'!$C$42*100</f>
        <v>-2.0564069902687077E-4</v>
      </c>
    </row>
    <row r="15" spans="2:49">
      <c r="B15" s="78" t="s">
        <v>2177</v>
      </c>
      <c r="C15" s="16"/>
      <c r="D15" s="16"/>
      <c r="G15" s="79">
        <v>-303070000</v>
      </c>
      <c r="I15" s="79">
        <v>11226.176972895253</v>
      </c>
      <c r="J15" s="79">
        <v>118.63</v>
      </c>
      <c r="K15" s="79">
        <f>I15/'סכום נכסי הקרן'!$C$42*100</f>
        <v>9.9765020372138885E-2</v>
      </c>
    </row>
    <row r="16" spans="2:49">
      <c r="B16" t="s">
        <v>2553</v>
      </c>
      <c r="C16" t="s">
        <v>2554</v>
      </c>
      <c r="D16" t="s">
        <v>126</v>
      </c>
      <c r="E16" t="s">
        <v>109</v>
      </c>
      <c r="F16" t="s">
        <v>2555</v>
      </c>
      <c r="G16" s="77">
        <v>-22000000</v>
      </c>
      <c r="H16" s="77">
        <v>-3.2790272404737273</v>
      </c>
      <c r="I16" s="77">
        <v>721.38599290421996</v>
      </c>
      <c r="J16" s="77">
        <v>7.62</v>
      </c>
      <c r="K16" s="77">
        <f>I16/'סכום נכסי הקרן'!$C$42*100</f>
        <v>6.4108278759571488E-3</v>
      </c>
    </row>
    <row r="17" spans="2:11">
      <c r="B17" t="s">
        <v>2556</v>
      </c>
      <c r="C17" t="s">
        <v>2557</v>
      </c>
      <c r="D17" t="s">
        <v>126</v>
      </c>
      <c r="E17" t="s">
        <v>109</v>
      </c>
      <c r="F17" t="s">
        <v>2558</v>
      </c>
      <c r="G17" s="77">
        <v>-4700000</v>
      </c>
      <c r="H17" s="77">
        <v>-2.9045255676823616</v>
      </c>
      <c r="I17" s="77">
        <v>136.51270168107101</v>
      </c>
      <c r="J17" s="77">
        <v>1.44</v>
      </c>
      <c r="K17" s="77">
        <f>I17/'סכום נכסי הקרן'!$C$42*100</f>
        <v>1.2131638844773483E-3</v>
      </c>
    </row>
    <row r="18" spans="2:11">
      <c r="B18" t="s">
        <v>2559</v>
      </c>
      <c r="C18" t="s">
        <v>2560</v>
      </c>
      <c r="D18" t="s">
        <v>126</v>
      </c>
      <c r="E18" t="s">
        <v>109</v>
      </c>
      <c r="F18" t="s">
        <v>2561</v>
      </c>
      <c r="G18" s="77">
        <v>-18000000</v>
      </c>
      <c r="H18" s="77">
        <v>-2.1517092470165613</v>
      </c>
      <c r="I18" s="77">
        <v>387.30766446298099</v>
      </c>
      <c r="J18" s="77">
        <v>4.09</v>
      </c>
      <c r="K18" s="77">
        <f>I18/'סכום נכסי הקרן'!$C$42*100</f>
        <v>3.4419337169481262E-3</v>
      </c>
    </row>
    <row r="19" spans="2:11">
      <c r="B19" t="s">
        <v>2562</v>
      </c>
      <c r="C19" t="s">
        <v>2563</v>
      </c>
      <c r="D19" t="s">
        <v>126</v>
      </c>
      <c r="E19" t="s">
        <v>109</v>
      </c>
      <c r="F19" t="s">
        <v>2564</v>
      </c>
      <c r="G19" s="77">
        <v>-4500000</v>
      </c>
      <c r="H19" s="77">
        <v>-3.2816962914085779</v>
      </c>
      <c r="I19" s="77">
        <v>147.67633311338599</v>
      </c>
      <c r="J19" s="77">
        <v>1.56</v>
      </c>
      <c r="K19" s="77">
        <f>I19/'סכום נכסי הקרן'!$C$42*100</f>
        <v>1.3123730738533038E-3</v>
      </c>
    </row>
    <row r="20" spans="2:11">
      <c r="B20" t="s">
        <v>2565</v>
      </c>
      <c r="C20" t="s">
        <v>2566</v>
      </c>
      <c r="D20" t="s">
        <v>126</v>
      </c>
      <c r="E20" t="s">
        <v>109</v>
      </c>
      <c r="F20" t="s">
        <v>2567</v>
      </c>
      <c r="G20" s="77">
        <v>-6000000</v>
      </c>
      <c r="H20" s="77">
        <v>-3.68669164802705</v>
      </c>
      <c r="I20" s="77">
        <v>221.201498881623</v>
      </c>
      <c r="J20" s="77">
        <v>2.34</v>
      </c>
      <c r="K20" s="77">
        <f>I20/'סכום נכסי הקרן'!$C$42*100</f>
        <v>1.9657780289367155E-3</v>
      </c>
    </row>
    <row r="21" spans="2:11">
      <c r="B21" t="s">
        <v>2568</v>
      </c>
      <c r="C21" t="s">
        <v>2569</v>
      </c>
      <c r="D21" t="s">
        <v>126</v>
      </c>
      <c r="E21" t="s">
        <v>109</v>
      </c>
      <c r="F21" t="s">
        <v>340</v>
      </c>
      <c r="G21" s="77">
        <v>-3000000</v>
      </c>
      <c r="H21" s="77">
        <v>-4.0048579653585996</v>
      </c>
      <c r="I21" s="77">
        <v>120.145738960758</v>
      </c>
      <c r="J21" s="77">
        <v>1.27</v>
      </c>
      <c r="K21" s="77">
        <f>I21/'סכום נכסי הקרן'!$C$42*100</f>
        <v>1.0677136236125449E-3</v>
      </c>
    </row>
    <row r="22" spans="2:11">
      <c r="B22" t="s">
        <v>2570</v>
      </c>
      <c r="C22" t="s">
        <v>2571</v>
      </c>
      <c r="D22" t="s">
        <v>126</v>
      </c>
      <c r="E22" t="s">
        <v>109</v>
      </c>
      <c r="F22" t="s">
        <v>2572</v>
      </c>
      <c r="G22" s="77">
        <v>-44700000</v>
      </c>
      <c r="H22" s="77">
        <v>-7.9400026312199108</v>
      </c>
      <c r="I22" s="77">
        <v>3549.1811761552999</v>
      </c>
      <c r="J22" s="77">
        <v>37.5</v>
      </c>
      <c r="K22" s="77">
        <f>I22/'סכום נכסי הקרן'!$C$42*100</f>
        <v>3.1540936259819741E-2</v>
      </c>
    </row>
    <row r="23" spans="2:11">
      <c r="B23" t="s">
        <v>2573</v>
      </c>
      <c r="C23" t="s">
        <v>2574</v>
      </c>
      <c r="D23" t="s">
        <v>126</v>
      </c>
      <c r="E23" t="s">
        <v>109</v>
      </c>
      <c r="F23" t="s">
        <v>2575</v>
      </c>
      <c r="G23" s="77">
        <v>-35100000</v>
      </c>
      <c r="H23" s="77">
        <v>-1.7162877152207807</v>
      </c>
      <c r="I23" s="77">
        <v>602.41698804249404</v>
      </c>
      <c r="J23" s="77">
        <v>6.37</v>
      </c>
      <c r="K23" s="77">
        <f>I23/'סכום נכסי הקרן'!$C$42*100</f>
        <v>5.3535716771336457E-3</v>
      </c>
    </row>
    <row r="24" spans="2:11">
      <c r="B24" t="s">
        <v>2576</v>
      </c>
      <c r="C24" t="s">
        <v>2577</v>
      </c>
      <c r="D24" t="s">
        <v>126</v>
      </c>
      <c r="E24" t="s">
        <v>109</v>
      </c>
      <c r="F24" t="s">
        <v>2578</v>
      </c>
      <c r="G24" s="77">
        <v>-8000000</v>
      </c>
      <c r="H24" s="77">
        <v>-4.9570410584137248</v>
      </c>
      <c r="I24" s="77">
        <v>396.563284673098</v>
      </c>
      <c r="J24" s="77">
        <v>4.1900000000000004</v>
      </c>
      <c r="K24" s="77">
        <f>I24/'סכום נכסי הקרן'!$C$42*100</f>
        <v>3.5241867529592769E-3</v>
      </c>
    </row>
    <row r="25" spans="2:11">
      <c r="B25" t="s">
        <v>2579</v>
      </c>
      <c r="C25" t="s">
        <v>2580</v>
      </c>
      <c r="D25" t="s">
        <v>126</v>
      </c>
      <c r="E25" t="s">
        <v>109</v>
      </c>
      <c r="F25" t="s">
        <v>2498</v>
      </c>
      <c r="G25" s="77">
        <v>-35000000</v>
      </c>
      <c r="H25" s="77">
        <v>-2.3208947549963659</v>
      </c>
      <c r="I25" s="77">
        <v>812.31316424872796</v>
      </c>
      <c r="J25" s="77">
        <v>8.58</v>
      </c>
      <c r="K25" s="77">
        <f>I25/'סכום נכסי הקרן'!$C$42*100</f>
        <v>7.2188813320417881E-3</v>
      </c>
    </row>
    <row r="26" spans="2:11">
      <c r="B26" t="s">
        <v>2581</v>
      </c>
      <c r="C26" t="s">
        <v>2582</v>
      </c>
      <c r="D26" t="s">
        <v>126</v>
      </c>
      <c r="E26" t="s">
        <v>109</v>
      </c>
      <c r="F26" t="s">
        <v>2413</v>
      </c>
      <c r="G26" s="77">
        <v>-3000000</v>
      </c>
      <c r="H26" s="77">
        <v>-4.1331190216414671</v>
      </c>
      <c r="I26" s="77">
        <v>123.99357064924401</v>
      </c>
      <c r="J26" s="77">
        <v>1.31</v>
      </c>
      <c r="K26" s="77">
        <f>I26/'סכום נכסי הקרן'!$C$42*100</f>
        <v>1.1019086133866429E-3</v>
      </c>
    </row>
    <row r="27" spans="2:11">
      <c r="B27" t="s">
        <v>2583</v>
      </c>
      <c r="C27" t="s">
        <v>2584</v>
      </c>
      <c r="D27" t="s">
        <v>126</v>
      </c>
      <c r="E27" t="s">
        <v>109</v>
      </c>
      <c r="F27" t="s">
        <v>377</v>
      </c>
      <c r="G27" s="77">
        <v>-9000000</v>
      </c>
      <c r="H27" s="77">
        <v>-6.316976456914289</v>
      </c>
      <c r="I27" s="77">
        <v>568.52788112228598</v>
      </c>
      <c r="J27" s="77">
        <v>6.01</v>
      </c>
      <c r="K27" s="77">
        <f>I27/'סכום נכסי הקרן'!$C$42*100</f>
        <v>5.0524052648767232E-3</v>
      </c>
    </row>
    <row r="28" spans="2:11">
      <c r="B28" t="s">
        <v>2585</v>
      </c>
      <c r="C28" t="s">
        <v>2586</v>
      </c>
      <c r="D28" t="s">
        <v>126</v>
      </c>
      <c r="E28" t="s">
        <v>109</v>
      </c>
      <c r="F28" t="s">
        <v>340</v>
      </c>
      <c r="G28" s="77">
        <v>-4000000</v>
      </c>
      <c r="H28" s="77">
        <v>-3.5878449367088501</v>
      </c>
      <c r="I28" s="77">
        <v>143.513797468354</v>
      </c>
      <c r="J28" s="77">
        <v>1.52</v>
      </c>
      <c r="K28" s="77">
        <f>I28/'סכום נכסי הקרן'!$C$42*100</f>
        <v>1.2753813664867603E-3</v>
      </c>
    </row>
    <row r="29" spans="2:11">
      <c r="B29" t="s">
        <v>2587</v>
      </c>
      <c r="C29" t="s">
        <v>2588</v>
      </c>
      <c r="D29" t="s">
        <v>126</v>
      </c>
      <c r="E29" t="s">
        <v>113</v>
      </c>
      <c r="F29" t="s">
        <v>318</v>
      </c>
      <c r="G29" s="77">
        <v>-1470000</v>
      </c>
      <c r="H29" s="77">
        <v>9.3539575757575513</v>
      </c>
      <c r="I29" s="77">
        <v>-137.50317636363599</v>
      </c>
      <c r="J29" s="77">
        <v>-1.45</v>
      </c>
      <c r="K29" s="77">
        <f>I29/'סכום נכסי הקרן'!$C$42*100</f>
        <v>-1.2219660552539862E-3</v>
      </c>
    </row>
    <row r="30" spans="2:11">
      <c r="B30" t="s">
        <v>2589</v>
      </c>
      <c r="C30" t="s">
        <v>2590</v>
      </c>
      <c r="D30" t="s">
        <v>126</v>
      </c>
      <c r="E30" t="s">
        <v>109</v>
      </c>
      <c r="F30" t="s">
        <v>2591</v>
      </c>
      <c r="G30" s="77">
        <v>-17000000</v>
      </c>
      <c r="H30" s="77">
        <v>-3.8088702127659588</v>
      </c>
      <c r="I30" s="77">
        <v>647.50793617021304</v>
      </c>
      <c r="J30" s="77">
        <v>6.84</v>
      </c>
      <c r="K30" s="77">
        <f>I30/'סכום נכסי הקרן'!$C$42*100</f>
        <v>5.7542868421824626E-3</v>
      </c>
    </row>
    <row r="31" spans="2:11">
      <c r="B31" t="s">
        <v>2592</v>
      </c>
      <c r="C31" t="s">
        <v>2593</v>
      </c>
      <c r="D31" t="s">
        <v>126</v>
      </c>
      <c r="E31" t="s">
        <v>109</v>
      </c>
      <c r="F31" t="s">
        <v>2578</v>
      </c>
      <c r="G31" s="77">
        <v>-19000000</v>
      </c>
      <c r="H31" s="77">
        <v>-4.5771681818181786</v>
      </c>
      <c r="I31" s="77">
        <v>869.66195454545402</v>
      </c>
      <c r="J31" s="77">
        <v>9.19</v>
      </c>
      <c r="K31" s="77">
        <f>I31/'סכום נכסי הקרן'!$C$42*100</f>
        <v>7.7285297409421909E-3</v>
      </c>
    </row>
    <row r="32" spans="2:11">
      <c r="B32" t="s">
        <v>2594</v>
      </c>
      <c r="C32" t="s">
        <v>2595</v>
      </c>
      <c r="D32" t="s">
        <v>126</v>
      </c>
      <c r="E32" t="s">
        <v>109</v>
      </c>
      <c r="F32" t="s">
        <v>324</v>
      </c>
      <c r="G32" s="77">
        <v>-10000000</v>
      </c>
      <c r="H32" s="77">
        <v>-3.77960608695652</v>
      </c>
      <c r="I32" s="77">
        <v>377.96060869565201</v>
      </c>
      <c r="J32" s="77">
        <v>3.99</v>
      </c>
      <c r="K32" s="77">
        <f>I32/'סכום נכסי הקרן'!$C$42*100</f>
        <v>3.3588681095469098E-3</v>
      </c>
    </row>
    <row r="33" spans="2:11">
      <c r="B33" t="s">
        <v>2596</v>
      </c>
      <c r="C33" t="s">
        <v>2597</v>
      </c>
      <c r="D33" t="s">
        <v>126</v>
      </c>
      <c r="E33" t="s">
        <v>113</v>
      </c>
      <c r="F33" t="s">
        <v>2598</v>
      </c>
      <c r="G33" s="77">
        <v>-7600000</v>
      </c>
      <c r="H33" s="77">
        <v>1.5844199999999999</v>
      </c>
      <c r="I33" s="77">
        <v>-120.41592</v>
      </c>
      <c r="J33" s="77">
        <v>-1.27</v>
      </c>
      <c r="K33" s="77">
        <f>I33/'סכום נכסי הקרן'!$C$42*100</f>
        <v>-1.0701146740279466E-3</v>
      </c>
    </row>
    <row r="34" spans="2:11">
      <c r="B34" t="s">
        <v>2599</v>
      </c>
      <c r="C34" t="s">
        <v>2600</v>
      </c>
      <c r="D34" t="s">
        <v>126</v>
      </c>
      <c r="E34" t="s">
        <v>109</v>
      </c>
      <c r="F34" t="s">
        <v>377</v>
      </c>
      <c r="G34" s="77">
        <v>-14000000</v>
      </c>
      <c r="H34" s="77">
        <v>-6.0166372549019576</v>
      </c>
      <c r="I34" s="77">
        <v>842.32921568627398</v>
      </c>
      <c r="J34" s="77">
        <v>8.9</v>
      </c>
      <c r="K34" s="77">
        <f>I34/'סכום נכסי הקרן'!$C$42*100</f>
        <v>7.4856285951918414E-3</v>
      </c>
    </row>
    <row r="35" spans="2:11">
      <c r="B35" t="s">
        <v>2601</v>
      </c>
      <c r="C35" t="s">
        <v>2602</v>
      </c>
      <c r="D35" t="s">
        <v>126</v>
      </c>
      <c r="E35" t="s">
        <v>109</v>
      </c>
      <c r="F35" t="s">
        <v>2603</v>
      </c>
      <c r="G35" s="77">
        <v>-37000000</v>
      </c>
      <c r="H35" s="77">
        <v>-2.2051258426966296</v>
      </c>
      <c r="I35" s="77">
        <v>815.89656179775295</v>
      </c>
      <c r="J35" s="77">
        <v>8.6199999999999992</v>
      </c>
      <c r="K35" s="77">
        <f>I35/'סכום נכסי הקרן'!$C$42*100</f>
        <v>7.2507263430676349E-3</v>
      </c>
    </row>
    <row r="36" spans="2:11">
      <c r="B36" s="78" t="s">
        <v>2549</v>
      </c>
      <c r="C36" s="16"/>
      <c r="D36" s="16"/>
      <c r="G36" s="79">
        <v>-70513006.239999995</v>
      </c>
      <c r="I36" s="79">
        <v>-3837.0010523723781</v>
      </c>
      <c r="J36" s="79">
        <v>-40.54</v>
      </c>
      <c r="K36" s="79">
        <f>I36/'סכום נכסי הקרן'!$C$42*100</f>
        <v>-3.4098739854367725E-2</v>
      </c>
    </row>
    <row r="37" spans="2:11">
      <c r="B37" t="s">
        <v>2604</v>
      </c>
      <c r="C37" t="s">
        <v>2605</v>
      </c>
      <c r="D37" t="s">
        <v>126</v>
      </c>
      <c r="E37" t="s">
        <v>116</v>
      </c>
      <c r="F37" t="s">
        <v>1238</v>
      </c>
      <c r="G37" s="77">
        <v>-900000</v>
      </c>
      <c r="H37" s="77">
        <v>11.163757571886778</v>
      </c>
      <c r="I37" s="77">
        <v>-100.473818146981</v>
      </c>
      <c r="J37" s="77">
        <v>-1.06</v>
      </c>
      <c r="K37" s="77">
        <f>I37/'סכום נכסי הקרן'!$C$42*100</f>
        <v>-8.9289279320126243E-4</v>
      </c>
    </row>
    <row r="38" spans="2:11">
      <c r="B38" t="s">
        <v>2606</v>
      </c>
      <c r="C38" t="s">
        <v>2607</v>
      </c>
      <c r="D38" t="s">
        <v>126</v>
      </c>
      <c r="E38" t="s">
        <v>113</v>
      </c>
      <c r="F38" t="s">
        <v>2608</v>
      </c>
      <c r="G38" s="77">
        <v>-2000000</v>
      </c>
      <c r="H38" s="77">
        <v>3.272130625660405</v>
      </c>
      <c r="I38" s="77">
        <v>-65.442612513208104</v>
      </c>
      <c r="J38" s="77">
        <v>-0.69</v>
      </c>
      <c r="K38" s="77">
        <f>I38/'סכום נכסי הקרן'!$C$42*100</f>
        <v>-5.8157675461109224E-4</v>
      </c>
    </row>
    <row r="39" spans="2:11">
      <c r="B39" t="s">
        <v>2609</v>
      </c>
      <c r="C39" t="s">
        <v>2610</v>
      </c>
      <c r="D39" t="s">
        <v>126</v>
      </c>
      <c r="E39" t="s">
        <v>109</v>
      </c>
      <c r="F39" t="s">
        <v>2611</v>
      </c>
      <c r="G39" s="77">
        <v>5622993.7599999998</v>
      </c>
      <c r="H39" s="77">
        <v>1.2588640753172293</v>
      </c>
      <c r="I39" s="77">
        <v>70.785848401969503</v>
      </c>
      <c r="J39" s="77">
        <v>0.75</v>
      </c>
      <c r="K39" s="77">
        <f>I39/'סכום נכסי הקרן'!$C$42*100</f>
        <v>6.2906113318293168E-4</v>
      </c>
    </row>
    <row r="40" spans="2:11">
      <c r="B40" t="s">
        <v>2612</v>
      </c>
      <c r="C40" t="s">
        <v>2613</v>
      </c>
      <c r="D40" t="s">
        <v>126</v>
      </c>
      <c r="E40" t="s">
        <v>109</v>
      </c>
      <c r="F40" t="s">
        <v>2614</v>
      </c>
      <c r="G40" s="77">
        <v>2500000</v>
      </c>
      <c r="H40" s="77">
        <v>0.568876173999596</v>
      </c>
      <c r="I40" s="77">
        <v>14.2219043499899</v>
      </c>
      <c r="J40" s="77">
        <v>0.15</v>
      </c>
      <c r="K40" s="77">
        <f>I40/'סכום נכסי הקרן'!$C$42*100</f>
        <v>1.26387512029523E-4</v>
      </c>
    </row>
    <row r="41" spans="2:11">
      <c r="B41" t="s">
        <v>2615</v>
      </c>
      <c r="C41" t="s">
        <v>2616</v>
      </c>
      <c r="D41" t="s">
        <v>126</v>
      </c>
      <c r="E41" t="s">
        <v>109</v>
      </c>
      <c r="F41" t="s">
        <v>2617</v>
      </c>
      <c r="G41" s="77">
        <v>500000</v>
      </c>
      <c r="H41" s="77">
        <v>0.30397010592625601</v>
      </c>
      <c r="I41" s="77">
        <v>1.5198505296312801</v>
      </c>
      <c r="J41" s="77">
        <v>0.02</v>
      </c>
      <c r="K41" s="77">
        <f>I41/'סכום נכסי הקרן'!$C$42*100</f>
        <v>1.3506638940163221E-5</v>
      </c>
    </row>
    <row r="42" spans="2:11">
      <c r="B42" t="s">
        <v>2618</v>
      </c>
      <c r="C42" t="s">
        <v>2619</v>
      </c>
      <c r="D42" t="s">
        <v>126</v>
      </c>
      <c r="E42" t="s">
        <v>113</v>
      </c>
      <c r="F42" t="s">
        <v>2519</v>
      </c>
      <c r="G42" s="77">
        <v>-9500000</v>
      </c>
      <c r="H42" s="77">
        <v>3.4049296099907895</v>
      </c>
      <c r="I42" s="77">
        <v>-323.46831294912499</v>
      </c>
      <c r="J42" s="77">
        <v>-3.42</v>
      </c>
      <c r="K42" s="77">
        <f>I42/'סכום נכסי הקרן'!$C$42*100</f>
        <v>-2.8746048551547233E-3</v>
      </c>
    </row>
    <row r="43" spans="2:11">
      <c r="B43" t="s">
        <v>2620</v>
      </c>
      <c r="C43" t="s">
        <v>2621</v>
      </c>
      <c r="D43" t="s">
        <v>126</v>
      </c>
      <c r="E43" t="s">
        <v>116</v>
      </c>
      <c r="F43" t="s">
        <v>412</v>
      </c>
      <c r="G43" s="77">
        <v>-3300000</v>
      </c>
      <c r="H43" s="77">
        <v>2.5178209384678305</v>
      </c>
      <c r="I43" s="77">
        <v>-83.088090969438397</v>
      </c>
      <c r="J43" s="77">
        <v>-0.88</v>
      </c>
      <c r="K43" s="77">
        <f>I43/'סכום נכסי הקרן'!$C$42*100</f>
        <v>-7.383889554085951E-4</v>
      </c>
    </row>
    <row r="44" spans="2:11">
      <c r="B44" t="s">
        <v>2622</v>
      </c>
      <c r="C44" t="s">
        <v>2623</v>
      </c>
      <c r="D44" t="s">
        <v>126</v>
      </c>
      <c r="E44" t="s">
        <v>116</v>
      </c>
      <c r="F44" t="s">
        <v>1115</v>
      </c>
      <c r="G44" s="77">
        <v>-7300000</v>
      </c>
      <c r="H44" s="77">
        <v>3.6428753704504793</v>
      </c>
      <c r="I44" s="77">
        <v>-265.92990204288498</v>
      </c>
      <c r="J44" s="77">
        <v>-2.81</v>
      </c>
      <c r="K44" s="77">
        <f>I44/'סכום נכסי הקרן'!$C$42*100</f>
        <v>-2.3632713219224302E-3</v>
      </c>
    </row>
    <row r="45" spans="2:11">
      <c r="B45" t="s">
        <v>2624</v>
      </c>
      <c r="C45" t="s">
        <v>2625</v>
      </c>
      <c r="D45" t="s">
        <v>126</v>
      </c>
      <c r="E45" t="s">
        <v>109</v>
      </c>
      <c r="F45" t="s">
        <v>2498</v>
      </c>
      <c r="G45" s="77">
        <v>1300000</v>
      </c>
      <c r="H45" s="77">
        <v>-1.5688438266625462</v>
      </c>
      <c r="I45" s="77">
        <v>-20.3949697466131</v>
      </c>
      <c r="J45" s="77">
        <v>-0.22</v>
      </c>
      <c r="K45" s="77">
        <f>I45/'סכום נכסי הקרן'!$C$42*100</f>
        <v>-1.8124643653602207E-4</v>
      </c>
    </row>
    <row r="46" spans="2:11">
      <c r="B46" t="s">
        <v>2626</v>
      </c>
      <c r="C46" t="s">
        <v>2627</v>
      </c>
      <c r="D46" t="s">
        <v>126</v>
      </c>
      <c r="E46" t="s">
        <v>109</v>
      </c>
      <c r="F46" t="s">
        <v>2628</v>
      </c>
      <c r="G46" s="77">
        <v>1800000</v>
      </c>
      <c r="H46" s="77">
        <v>-1.7536601069083055</v>
      </c>
      <c r="I46" s="77">
        <v>-31.565881924349501</v>
      </c>
      <c r="J46" s="77">
        <v>-0.33</v>
      </c>
      <c r="K46" s="77">
        <f>I46/'סכום נכסי הקרן'!$C$42*100</f>
        <v>-2.8052032859010606E-4</v>
      </c>
    </row>
    <row r="47" spans="2:11">
      <c r="B47" t="s">
        <v>2629</v>
      </c>
      <c r="C47" t="s">
        <v>2630</v>
      </c>
      <c r="D47" t="s">
        <v>126</v>
      </c>
      <c r="E47" t="s">
        <v>109</v>
      </c>
      <c r="F47" t="s">
        <v>2437</v>
      </c>
      <c r="G47" s="77">
        <v>1800000</v>
      </c>
      <c r="H47" s="77">
        <v>-1.9230750304668611</v>
      </c>
      <c r="I47" s="77">
        <v>-34.615350548403498</v>
      </c>
      <c r="J47" s="77">
        <v>-0.37</v>
      </c>
      <c r="K47" s="77">
        <f>I47/'סכום נכסי הקרן'!$C$42*100</f>
        <v>-3.0762040906607625E-4</v>
      </c>
    </row>
    <row r="48" spans="2:11">
      <c r="B48" t="s">
        <v>2631</v>
      </c>
      <c r="C48" t="s">
        <v>2632</v>
      </c>
      <c r="D48" t="s">
        <v>126</v>
      </c>
      <c r="E48" t="s">
        <v>113</v>
      </c>
      <c r="F48" t="s">
        <v>2633</v>
      </c>
      <c r="G48" s="77">
        <v>-6600000</v>
      </c>
      <c r="H48" s="77">
        <v>3.4721085505909244</v>
      </c>
      <c r="I48" s="77">
        <v>-229.15916433900099</v>
      </c>
      <c r="J48" s="77">
        <v>-2.42</v>
      </c>
      <c r="K48" s="77">
        <f>I48/'סכום נכסי הקרן'!$C$42*100</f>
        <v>-2.0364963739607413E-3</v>
      </c>
    </row>
    <row r="49" spans="2:11">
      <c r="B49" t="s">
        <v>2634</v>
      </c>
      <c r="C49" t="s">
        <v>2635</v>
      </c>
      <c r="D49" t="s">
        <v>126</v>
      </c>
      <c r="E49" t="s">
        <v>113</v>
      </c>
      <c r="F49" t="s">
        <v>2437</v>
      </c>
      <c r="G49" s="77">
        <v>-2200000</v>
      </c>
      <c r="H49" s="77">
        <v>11.414976220751727</v>
      </c>
      <c r="I49" s="77">
        <v>-251.12947685653799</v>
      </c>
      <c r="J49" s="77">
        <v>-2.65</v>
      </c>
      <c r="K49" s="77">
        <f>I49/'סכום נכסי הקרן'!$C$42*100</f>
        <v>-2.2317425990279601E-3</v>
      </c>
    </row>
    <row r="50" spans="2:11">
      <c r="B50" t="s">
        <v>2636</v>
      </c>
      <c r="C50" t="s">
        <v>2637</v>
      </c>
      <c r="D50" t="s">
        <v>126</v>
      </c>
      <c r="E50" t="s">
        <v>113</v>
      </c>
      <c r="F50" t="s">
        <v>2614</v>
      </c>
      <c r="G50" s="77">
        <v>-6100000</v>
      </c>
      <c r="H50" s="77">
        <v>6.325190502564098</v>
      </c>
      <c r="I50" s="77">
        <v>-385.83662065640999</v>
      </c>
      <c r="J50" s="77">
        <v>-4.08</v>
      </c>
      <c r="K50" s="77">
        <f>I50/'סכום נכסי הקרן'!$C$42*100</f>
        <v>-3.4288608145980923E-3</v>
      </c>
    </row>
    <row r="51" spans="2:11">
      <c r="B51" t="s">
        <v>2638</v>
      </c>
      <c r="C51" t="s">
        <v>2639</v>
      </c>
      <c r="D51" t="s">
        <v>126</v>
      </c>
      <c r="E51" t="s">
        <v>113</v>
      </c>
      <c r="F51" t="s">
        <v>2640</v>
      </c>
      <c r="G51" s="77">
        <v>-3500000</v>
      </c>
      <c r="H51" s="77">
        <v>3.5354349268633714</v>
      </c>
      <c r="I51" s="77">
        <v>-123.74022244021801</v>
      </c>
      <c r="J51" s="77">
        <v>-1.31</v>
      </c>
      <c r="K51" s="77">
        <f>I51/'סכום נכסי הקרן'!$C$42*100</f>
        <v>-1.0996571533129465E-3</v>
      </c>
    </row>
    <row r="52" spans="2:11">
      <c r="B52" t="s">
        <v>2641</v>
      </c>
      <c r="C52" t="s">
        <v>2642</v>
      </c>
      <c r="D52" t="s">
        <v>126</v>
      </c>
      <c r="E52" t="s">
        <v>113</v>
      </c>
      <c r="F52" t="s">
        <v>2561</v>
      </c>
      <c r="G52" s="77">
        <v>-2700000</v>
      </c>
      <c r="H52" s="77">
        <v>3.3517060713524964</v>
      </c>
      <c r="I52" s="77">
        <v>-90.496063926517394</v>
      </c>
      <c r="J52" s="77">
        <v>-0.96</v>
      </c>
      <c r="K52" s="77">
        <f>I52/'סכום נכסי הקרן'!$C$42*100</f>
        <v>-8.0422228181736583E-4</v>
      </c>
    </row>
    <row r="53" spans="2:11">
      <c r="B53" t="s">
        <v>2643</v>
      </c>
      <c r="C53" t="s">
        <v>2644</v>
      </c>
      <c r="D53" t="s">
        <v>126</v>
      </c>
      <c r="E53" t="s">
        <v>113</v>
      </c>
      <c r="F53" t="s">
        <v>2603</v>
      </c>
      <c r="G53" s="77">
        <v>-5000000</v>
      </c>
      <c r="H53" s="77">
        <v>2.6705065405744999</v>
      </c>
      <c r="I53" s="77">
        <v>-133.525327028725</v>
      </c>
      <c r="J53" s="77">
        <v>-1.41</v>
      </c>
      <c r="K53" s="77">
        <f>I53/'סכום נכסי הקרן'!$C$42*100</f>
        <v>-1.1866156219860217E-3</v>
      </c>
    </row>
    <row r="54" spans="2:11">
      <c r="B54" t="s">
        <v>2645</v>
      </c>
      <c r="C54" t="s">
        <v>2646</v>
      </c>
      <c r="D54" t="s">
        <v>126</v>
      </c>
      <c r="E54" t="s">
        <v>113</v>
      </c>
      <c r="F54" t="s">
        <v>2567</v>
      </c>
      <c r="G54" s="77">
        <v>-7172000</v>
      </c>
      <c r="H54" s="77">
        <v>11.481870203501199</v>
      </c>
      <c r="I54" s="77">
        <v>-823.47973099510602</v>
      </c>
      <c r="J54" s="77">
        <v>-8.6999999999999993</v>
      </c>
      <c r="K54" s="77">
        <f>I54/'סכום נכסי הקרן'!$C$42*100</f>
        <v>-7.3181166070271199E-3</v>
      </c>
    </row>
    <row r="55" spans="2:11">
      <c r="B55" t="s">
        <v>2645</v>
      </c>
      <c r="C55" t="s">
        <v>2647</v>
      </c>
      <c r="D55" t="s">
        <v>126</v>
      </c>
      <c r="E55" t="s">
        <v>113</v>
      </c>
      <c r="F55" t="s">
        <v>2437</v>
      </c>
      <c r="G55" s="77">
        <v>-1000000</v>
      </c>
      <c r="H55" s="77">
        <v>11.682667103862199</v>
      </c>
      <c r="I55" s="77">
        <v>-116.826671038622</v>
      </c>
      <c r="J55" s="77">
        <v>-1.23</v>
      </c>
      <c r="K55" s="77">
        <f>I55/'סכום נכסי הקרן'!$C$42*100</f>
        <v>-1.0382176625504762E-3</v>
      </c>
    </row>
    <row r="56" spans="2:11">
      <c r="B56" t="s">
        <v>2648</v>
      </c>
      <c r="C56" t="s">
        <v>2649</v>
      </c>
      <c r="D56" t="s">
        <v>126</v>
      </c>
      <c r="E56" t="s">
        <v>113</v>
      </c>
      <c r="F56" t="s">
        <v>2498</v>
      </c>
      <c r="G56" s="77">
        <v>1000000</v>
      </c>
      <c r="H56" s="77">
        <v>1.72937247389806</v>
      </c>
      <c r="I56" s="77">
        <v>17.2937247389806</v>
      </c>
      <c r="J56" s="77">
        <v>0.18</v>
      </c>
      <c r="K56" s="77">
        <f>I56/'סכום נכסי הקרן'!$C$42*100</f>
        <v>1.5368622862976309E-4</v>
      </c>
    </row>
    <row r="57" spans="2:11">
      <c r="B57" t="s">
        <v>2650</v>
      </c>
      <c r="C57" t="s">
        <v>2651</v>
      </c>
      <c r="D57" t="s">
        <v>126</v>
      </c>
      <c r="E57" t="s">
        <v>116</v>
      </c>
      <c r="F57" t="s">
        <v>1238</v>
      </c>
      <c r="G57" s="77">
        <v>-940000</v>
      </c>
      <c r="H57" s="77">
        <v>11.272688500821063</v>
      </c>
      <c r="I57" s="77">
        <v>-105.963271907718</v>
      </c>
      <c r="J57" s="77">
        <v>-1.1200000000000001</v>
      </c>
      <c r="K57" s="77">
        <f>I57/'סכום נכסי הקרן'!$C$42*100</f>
        <v>-9.416765837645248E-4</v>
      </c>
    </row>
    <row r="58" spans="2:11">
      <c r="B58" t="s">
        <v>2652</v>
      </c>
      <c r="C58" t="s">
        <v>2653</v>
      </c>
      <c r="D58" t="s">
        <v>126</v>
      </c>
      <c r="E58" t="s">
        <v>116</v>
      </c>
      <c r="F58" t="s">
        <v>412</v>
      </c>
      <c r="G58" s="77">
        <v>-500000</v>
      </c>
      <c r="H58" s="77">
        <v>3.1345265978543799</v>
      </c>
      <c r="I58" s="77">
        <v>-15.6726329892719</v>
      </c>
      <c r="J58" s="77">
        <v>-0.17</v>
      </c>
      <c r="K58" s="77">
        <f>I58/'סכום נכסי הקרן'!$C$42*100</f>
        <v>-1.3927987713314272E-4</v>
      </c>
    </row>
    <row r="59" spans="2:11">
      <c r="B59" t="s">
        <v>2654</v>
      </c>
      <c r="C59" t="s">
        <v>2655</v>
      </c>
      <c r="D59" t="s">
        <v>126</v>
      </c>
      <c r="E59" t="s">
        <v>113</v>
      </c>
      <c r="F59" t="s">
        <v>2656</v>
      </c>
      <c r="G59" s="77">
        <v>-1600000</v>
      </c>
      <c r="H59" s="77">
        <v>2.0810663872292623</v>
      </c>
      <c r="I59" s="77">
        <v>-33.297062195668197</v>
      </c>
      <c r="J59" s="77">
        <v>-0.35</v>
      </c>
      <c r="K59" s="77">
        <f>I59/'סכום נכסי הקרן'!$C$42*100</f>
        <v>-2.959050170243747E-4</v>
      </c>
    </row>
    <row r="60" spans="2:11">
      <c r="B60" t="s">
        <v>2657</v>
      </c>
      <c r="C60" t="s">
        <v>2658</v>
      </c>
      <c r="D60" t="s">
        <v>126</v>
      </c>
      <c r="E60" t="s">
        <v>116</v>
      </c>
      <c r="F60" t="s">
        <v>2659</v>
      </c>
      <c r="G60" s="77">
        <v>-7300000</v>
      </c>
      <c r="H60" s="77">
        <v>-3.0064099999999998</v>
      </c>
      <c r="I60" s="77">
        <v>219.46793</v>
      </c>
      <c r="J60" s="77">
        <v>2.3199999999999998</v>
      </c>
      <c r="K60" s="77">
        <f>I60/'סכום נכסי הקרן'!$C$42*100</f>
        <v>1.9503721133512764E-3</v>
      </c>
    </row>
    <row r="61" spans="2:11">
      <c r="B61" t="s">
        <v>2660</v>
      </c>
      <c r="C61" t="s">
        <v>2661</v>
      </c>
      <c r="D61" t="s">
        <v>126</v>
      </c>
      <c r="E61" t="s">
        <v>116</v>
      </c>
      <c r="F61" t="s">
        <v>412</v>
      </c>
      <c r="G61" s="77">
        <v>-200000</v>
      </c>
      <c r="H61" s="77">
        <v>3.0760869565217401</v>
      </c>
      <c r="I61" s="77">
        <v>-6.1521739130434803</v>
      </c>
      <c r="J61" s="77">
        <v>-7.0000000000000007E-2</v>
      </c>
      <c r="K61" s="77">
        <f>I61/'סכום נכסי הקרן'!$C$42*100</f>
        <v>-5.4673265640620947E-5</v>
      </c>
    </row>
    <row r="62" spans="2:11">
      <c r="B62" t="s">
        <v>2662</v>
      </c>
      <c r="C62" t="s">
        <v>2663</v>
      </c>
      <c r="D62" t="s">
        <v>126</v>
      </c>
      <c r="E62" t="s">
        <v>116</v>
      </c>
      <c r="F62" t="s">
        <v>2558</v>
      </c>
      <c r="G62" s="77">
        <v>-8932000</v>
      </c>
      <c r="H62" s="77">
        <v>5.8004873294346959</v>
      </c>
      <c r="I62" s="77">
        <v>-518.09952826510698</v>
      </c>
      <c r="J62" s="77">
        <v>-5.47</v>
      </c>
      <c r="K62" s="77">
        <f>I62/'סכום נכסי הקרן'!$C$42*100</f>
        <v>-4.6042575417224564E-3</v>
      </c>
    </row>
    <row r="63" spans="2:11">
      <c r="B63" t="s">
        <v>2664</v>
      </c>
      <c r="C63" t="s">
        <v>2665</v>
      </c>
      <c r="D63" t="s">
        <v>126</v>
      </c>
      <c r="E63" t="s">
        <v>113</v>
      </c>
      <c r="F63" t="s">
        <v>2519</v>
      </c>
      <c r="G63" s="77">
        <v>-1392000</v>
      </c>
      <c r="H63" s="77">
        <v>4.777333333333333</v>
      </c>
      <c r="I63" s="77">
        <v>-66.500479999999996</v>
      </c>
      <c r="J63" s="77">
        <v>-0.7</v>
      </c>
      <c r="K63" s="77">
        <f>I63/'סכום נכסי הקרן'!$C$42*100</f>
        <v>-5.9097783314616525E-4</v>
      </c>
    </row>
    <row r="64" spans="2:11">
      <c r="B64" t="s">
        <v>2666</v>
      </c>
      <c r="C64" t="s">
        <v>2667</v>
      </c>
      <c r="D64" t="s">
        <v>126</v>
      </c>
      <c r="E64" t="s">
        <v>113</v>
      </c>
      <c r="F64" t="s">
        <v>2598</v>
      </c>
      <c r="G64" s="77">
        <v>-5000000</v>
      </c>
      <c r="H64" s="77">
        <v>5.59368</v>
      </c>
      <c r="I64" s="77">
        <v>-279.68400000000003</v>
      </c>
      <c r="J64" s="77">
        <v>-2.96</v>
      </c>
      <c r="K64" s="77">
        <f>I64/'סכום נכסי הקרן'!$C$42*100</f>
        <v>-2.48550152248002E-3</v>
      </c>
    </row>
    <row r="65" spans="2:11">
      <c r="B65" t="s">
        <v>2668</v>
      </c>
      <c r="C65" t="s">
        <v>2669</v>
      </c>
      <c r="D65" t="s">
        <v>126</v>
      </c>
      <c r="E65" t="s">
        <v>116</v>
      </c>
      <c r="F65" t="s">
        <v>2498</v>
      </c>
      <c r="G65" s="77">
        <v>-1900000</v>
      </c>
      <c r="H65" s="77">
        <v>2.9341550000000001</v>
      </c>
      <c r="I65" s="77">
        <v>-55.748944999999999</v>
      </c>
      <c r="J65" s="77">
        <v>-0.59</v>
      </c>
      <c r="K65" s="77">
        <f>I65/'סכום נכסי הקרן'!$C$42*100</f>
        <v>-4.9543087081904897E-4</v>
      </c>
    </row>
    <row r="66" spans="2:11">
      <c r="B66" s="78" t="s">
        <v>2178</v>
      </c>
      <c r="C66" s="16"/>
      <c r="D66" s="16"/>
      <c r="G66" s="79">
        <v>0</v>
      </c>
      <c r="I66" s="79">
        <v>0</v>
      </c>
      <c r="J66" s="79">
        <v>0</v>
      </c>
      <c r="K66" s="79">
        <f>I66/'סכום נכסי הקרן'!$C$42*100</f>
        <v>0</v>
      </c>
    </row>
    <row r="67" spans="2:11">
      <c r="B67" t="s">
        <v>270</v>
      </c>
      <c r="C67" t="s">
        <v>270</v>
      </c>
      <c r="D67" t="s">
        <v>270</v>
      </c>
      <c r="E67" t="s">
        <v>270</v>
      </c>
      <c r="G67" s="77">
        <v>0</v>
      </c>
      <c r="H67" s="77">
        <v>0</v>
      </c>
      <c r="I67" s="77">
        <v>0</v>
      </c>
      <c r="J67" s="77">
        <v>0</v>
      </c>
      <c r="K67" s="77">
        <f>I67/'סכום נכסי הקרן'!$C$42*100</f>
        <v>0</v>
      </c>
    </row>
    <row r="68" spans="2:11">
      <c r="B68" s="78" t="s">
        <v>1080</v>
      </c>
      <c r="C68" s="16"/>
      <c r="D68" s="16"/>
      <c r="G68" s="79">
        <v>0</v>
      </c>
      <c r="I68" s="79">
        <v>0</v>
      </c>
      <c r="J68" s="79">
        <v>0</v>
      </c>
      <c r="K68" s="79">
        <f>I68/'סכום נכסי הקרן'!$C$42*100</f>
        <v>0</v>
      </c>
    </row>
    <row r="69" spans="2:11">
      <c r="B69" t="s">
        <v>270</v>
      </c>
      <c r="C69" t="s">
        <v>270</v>
      </c>
      <c r="D69" t="s">
        <v>270</v>
      </c>
      <c r="E69" t="s">
        <v>270</v>
      </c>
      <c r="G69" s="77">
        <v>0</v>
      </c>
      <c r="H69" s="77">
        <v>0</v>
      </c>
      <c r="I69" s="77">
        <v>0</v>
      </c>
      <c r="J69" s="77">
        <v>0</v>
      </c>
      <c r="K69" s="77">
        <f>I69/'סכום נכסי הקרן'!$C$42*100</f>
        <v>0</v>
      </c>
    </row>
    <row r="70" spans="2:11">
      <c r="B70" s="78" t="s">
        <v>275</v>
      </c>
      <c r="C70" s="16"/>
      <c r="D70" s="16"/>
      <c r="G70" s="79">
        <v>0</v>
      </c>
      <c r="I70" s="79">
        <v>2097.5371174914999</v>
      </c>
      <c r="J70" s="79">
        <v>22.16</v>
      </c>
      <c r="K70" s="79">
        <f>I70/'סכום נכסי הקרן'!$C$42*100</f>
        <v>1.8640435988413619E-2</v>
      </c>
    </row>
    <row r="71" spans="2:11">
      <c r="B71" s="78" t="s">
        <v>2176</v>
      </c>
      <c r="C71" s="16"/>
      <c r="D71" s="16"/>
      <c r="G71" s="79">
        <v>0</v>
      </c>
      <c r="I71" s="79">
        <v>2097.5371174914999</v>
      </c>
      <c r="J71" s="79">
        <v>22.16</v>
      </c>
      <c r="K71" s="79">
        <f>I71/'סכום נכסי הקרן'!$C$42*100</f>
        <v>1.8640435988413619E-2</v>
      </c>
    </row>
    <row r="72" spans="2:11">
      <c r="B72" t="s">
        <v>2670</v>
      </c>
      <c r="C72" t="s">
        <v>2671</v>
      </c>
      <c r="D72" t="s">
        <v>1119</v>
      </c>
      <c r="E72" t="s">
        <v>109</v>
      </c>
      <c r="F72" t="s">
        <v>2672</v>
      </c>
      <c r="G72" s="77">
        <v>13433366.699999999</v>
      </c>
      <c r="H72" s="77">
        <v>104.77239599999999</v>
      </c>
      <c r="I72" s="77">
        <v>48796.153357579598</v>
      </c>
      <c r="J72" s="77">
        <v>515.62</v>
      </c>
      <c r="K72" s="77">
        <f>I72/'סכום נכסי הקרן'!$C$42*100</f>
        <v>0.43364265907750393</v>
      </c>
    </row>
    <row r="73" spans="2:11">
      <c r="B73" t="s">
        <v>2673</v>
      </c>
      <c r="C73" t="s">
        <v>2674</v>
      </c>
      <c r="D73" t="s">
        <v>1119</v>
      </c>
      <c r="E73" t="s">
        <v>109</v>
      </c>
      <c r="F73" t="s">
        <v>2672</v>
      </c>
      <c r="G73" s="77">
        <v>-13433366.699999999</v>
      </c>
      <c r="H73" s="77">
        <v>100.2686805557091</v>
      </c>
      <c r="I73" s="77">
        <v>-46698.6162400881</v>
      </c>
      <c r="J73" s="77">
        <v>-493.46</v>
      </c>
      <c r="K73" s="77">
        <f>I73/'סכום נכסי הקרן'!$C$42*100</f>
        <v>-0.41500222308909035</v>
      </c>
    </row>
    <row r="74" spans="2:11">
      <c r="B74" s="78" t="s">
        <v>2183</v>
      </c>
      <c r="C74" s="16"/>
      <c r="D74" s="16"/>
      <c r="G74" s="79">
        <v>0</v>
      </c>
      <c r="I74" s="79">
        <v>0</v>
      </c>
      <c r="J74" s="79">
        <v>0</v>
      </c>
      <c r="K74" s="79">
        <f>I74/'סכום נכסי הקרן'!$C$42*100</f>
        <v>0</v>
      </c>
    </row>
    <row r="75" spans="2:11">
      <c r="B75" t="s">
        <v>270</v>
      </c>
      <c r="C75" t="s">
        <v>270</v>
      </c>
      <c r="D75" t="s">
        <v>270</v>
      </c>
      <c r="E75" t="s">
        <v>270</v>
      </c>
      <c r="G75" s="77">
        <v>0</v>
      </c>
      <c r="H75" s="77">
        <v>0</v>
      </c>
      <c r="I75" s="77">
        <v>0</v>
      </c>
      <c r="J75" s="77">
        <v>0</v>
      </c>
      <c r="K75" s="77">
        <f>I75/'סכום נכסי הקרן'!$C$42*100</f>
        <v>0</v>
      </c>
    </row>
    <row r="76" spans="2:11">
      <c r="B76" s="78" t="s">
        <v>2178</v>
      </c>
      <c r="C76" s="16"/>
      <c r="D76" s="16"/>
      <c r="G76" s="79">
        <v>0</v>
      </c>
      <c r="I76" s="79">
        <v>0</v>
      </c>
      <c r="J76" s="79">
        <v>0</v>
      </c>
      <c r="K76" s="79">
        <f>I76/'סכום נכסי הקרן'!$C$42*100</f>
        <v>0</v>
      </c>
    </row>
    <row r="77" spans="2:11">
      <c r="B77" t="s">
        <v>270</v>
      </c>
      <c r="C77" t="s">
        <v>270</v>
      </c>
      <c r="D77" t="s">
        <v>270</v>
      </c>
      <c r="E77" t="s">
        <v>270</v>
      </c>
      <c r="G77" s="77">
        <v>0</v>
      </c>
      <c r="H77" s="77">
        <v>0</v>
      </c>
      <c r="I77" s="77">
        <v>0</v>
      </c>
      <c r="J77" s="77">
        <v>0</v>
      </c>
      <c r="K77" s="77">
        <f>I77/'סכום נכסי הקרן'!$C$42*100</f>
        <v>0</v>
      </c>
    </row>
    <row r="78" spans="2:11">
      <c r="B78" s="78" t="s">
        <v>1080</v>
      </c>
      <c r="C78" s="16"/>
      <c r="D78" s="16"/>
      <c r="G78" s="79">
        <v>0</v>
      </c>
      <c r="I78" s="79">
        <v>0</v>
      </c>
      <c r="J78" s="79">
        <v>0</v>
      </c>
      <c r="K78" s="79">
        <f>I78/'סכום נכסי הקרן'!$C$42*100</f>
        <v>0</v>
      </c>
    </row>
    <row r="79" spans="2:11">
      <c r="B79" t="s">
        <v>270</v>
      </c>
      <c r="C79" t="s">
        <v>270</v>
      </c>
      <c r="D79" t="s">
        <v>270</v>
      </c>
      <c r="E79" t="s">
        <v>270</v>
      </c>
      <c r="G79" s="77">
        <v>0</v>
      </c>
      <c r="H79" s="77">
        <v>0</v>
      </c>
      <c r="I79" s="77">
        <v>0</v>
      </c>
      <c r="J79" s="77">
        <v>0</v>
      </c>
      <c r="K79" s="77">
        <f>I79/'סכום נכסי הקרן'!$C$42*100</f>
        <v>0</v>
      </c>
    </row>
    <row r="80" spans="2:11">
      <c r="B80" t="s">
        <v>277</v>
      </c>
      <c r="C80" s="16"/>
      <c r="D80" s="16"/>
    </row>
    <row r="81" spans="2:4">
      <c r="B81" t="s">
        <v>388</v>
      </c>
      <c r="C81" s="16"/>
      <c r="D81" s="16"/>
    </row>
    <row r="82" spans="2:4">
      <c r="B82" t="s">
        <v>389</v>
      </c>
      <c r="C82" s="16"/>
      <c r="D82" s="16"/>
    </row>
    <row r="83" spans="2:4">
      <c r="B83" t="s">
        <v>390</v>
      </c>
      <c r="C83" s="16"/>
      <c r="D83" s="16"/>
    </row>
    <row r="84" spans="2:4">
      <c r="C84" s="16"/>
      <c r="D84" s="16"/>
    </row>
    <row r="85" spans="2:4">
      <c r="C85" s="16"/>
      <c r="D85" s="16"/>
    </row>
    <row r="86" spans="2:4">
      <c r="C86" s="16"/>
      <c r="D86" s="16"/>
    </row>
    <row r="87" spans="2:4">
      <c r="C87" s="16"/>
      <c r="D87" s="16"/>
    </row>
    <row r="88" spans="2:4">
      <c r="C88" s="16"/>
      <c r="D88" s="16"/>
    </row>
    <row r="89" spans="2:4">
      <c r="C89" s="16"/>
      <c r="D89" s="16"/>
    </row>
    <row r="90" spans="2:4">
      <c r="C90" s="16"/>
      <c r="D90" s="16"/>
    </row>
    <row r="91" spans="2:4">
      <c r="C91" s="16"/>
      <c r="D91" s="16"/>
    </row>
    <row r="92" spans="2:4">
      <c r="C92" s="16"/>
      <c r="D92" s="16"/>
    </row>
    <row r="93" spans="2:4">
      <c r="C93" s="16"/>
      <c r="D93" s="16"/>
    </row>
    <row r="94" spans="2:4">
      <c r="C94" s="16"/>
      <c r="D94" s="16"/>
    </row>
    <row r="95" spans="2:4">
      <c r="C95" s="16"/>
      <c r="D95" s="16"/>
    </row>
    <row r="96" spans="2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E1" workbookViewId="0">
      <selection activeCell="Q11" sqref="Q1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3120</v>
      </c>
    </row>
    <row r="3" spans="2:78" s="1" customFormat="1">
      <c r="B3" s="2" t="s">
        <v>2</v>
      </c>
      <c r="C3" s="26" t="s">
        <v>3121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66.77</v>
      </c>
      <c r="I11" s="7"/>
      <c r="J11" s="7"/>
      <c r="K11" s="76">
        <v>6.49</v>
      </c>
      <c r="L11" s="76">
        <v>100000.32000000001</v>
      </c>
      <c r="M11" s="7"/>
      <c r="N11" s="76">
        <v>4.9833230400000001</v>
      </c>
      <c r="O11" s="7"/>
      <c r="P11" s="76">
        <v>100</v>
      </c>
      <c r="Q11" s="76">
        <f>N11/'סכום נכסי הקרן'!$C$42*100</f>
        <v>4.428589766640122E-5</v>
      </c>
      <c r="R11" s="16"/>
      <c r="S11" s="16"/>
      <c r="T11" s="16"/>
      <c r="U11" s="16"/>
      <c r="V11" s="16"/>
      <c r="BZ11" s="16"/>
    </row>
    <row r="12" spans="2:78">
      <c r="B12" s="78" t="s">
        <v>208</v>
      </c>
      <c r="D12" s="16"/>
      <c r="H12" s="79">
        <v>1.87</v>
      </c>
      <c r="K12" s="79">
        <v>48.23</v>
      </c>
      <c r="L12" s="79">
        <v>0.32</v>
      </c>
      <c r="N12" s="79">
        <v>2.0304000000000001E-4</v>
      </c>
      <c r="P12" s="79">
        <v>0</v>
      </c>
      <c r="Q12" s="79">
        <f>N12/'סכום נכסי הקרן'!$C$42*100</f>
        <v>1.8043800472116504E-9</v>
      </c>
    </row>
    <row r="13" spans="2:78">
      <c r="B13" s="78" t="s">
        <v>2201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f>N13/'סכום נכסי הקרן'!$C$42*100</f>
        <v>0</v>
      </c>
    </row>
    <row r="14" spans="2:78">
      <c r="B14" t="s">
        <v>270</v>
      </c>
      <c r="C14" t="s">
        <v>270</v>
      </c>
      <c r="D14" s="16"/>
      <c r="E14" t="s">
        <v>270</v>
      </c>
      <c r="H14" s="77">
        <v>0</v>
      </c>
      <c r="I14" t="s">
        <v>270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f>N14/'סכום נכסי הקרן'!$C$42*100</f>
        <v>0</v>
      </c>
    </row>
    <row r="15" spans="2:78">
      <c r="B15" s="78" t="s">
        <v>2202</v>
      </c>
      <c r="D15" s="16"/>
      <c r="H15" s="79">
        <v>1.87</v>
      </c>
      <c r="K15" s="79">
        <v>48.23</v>
      </c>
      <c r="L15" s="79">
        <v>0.32</v>
      </c>
      <c r="N15" s="79">
        <v>2.0304000000000001E-4</v>
      </c>
      <c r="P15" s="79">
        <v>0</v>
      </c>
      <c r="Q15" s="79">
        <f>N15/'סכום נכסי הקרן'!$C$42*100</f>
        <v>1.8043800472116504E-9</v>
      </c>
    </row>
    <row r="16" spans="2:78">
      <c r="B16" t="s">
        <v>2675</v>
      </c>
      <c r="C16" t="s">
        <v>2676</v>
      </c>
      <c r="D16" t="s">
        <v>2205</v>
      </c>
      <c r="E16" t="s">
        <v>2677</v>
      </c>
      <c r="F16" t="s">
        <v>153</v>
      </c>
      <c r="G16" t="s">
        <v>2678</v>
      </c>
      <c r="H16" s="77">
        <v>1.87</v>
      </c>
      <c r="I16" t="s">
        <v>105</v>
      </c>
      <c r="J16" s="77">
        <v>2.12</v>
      </c>
      <c r="K16" s="77">
        <v>48.23</v>
      </c>
      <c r="L16" s="77">
        <v>0.32</v>
      </c>
      <c r="M16" s="77">
        <v>63.45</v>
      </c>
      <c r="N16" s="77">
        <v>2.0304000000000001E-4</v>
      </c>
      <c r="O16" s="77">
        <v>0</v>
      </c>
      <c r="P16" s="77">
        <v>0</v>
      </c>
      <c r="Q16" s="77">
        <f>N16/'סכום נכסי הקרן'!$C$42*100</f>
        <v>1.8043800472116504E-9</v>
      </c>
    </row>
    <row r="17" spans="2:17">
      <c r="B17" s="78" t="s">
        <v>2207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f>N17/'סכום נכסי הקרן'!$C$42*100</f>
        <v>0</v>
      </c>
    </row>
    <row r="18" spans="2:17">
      <c r="B18" s="78" t="s">
        <v>2208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f>N18/'סכום נכסי הקרן'!$C$42*100</f>
        <v>0</v>
      </c>
    </row>
    <row r="19" spans="2:17">
      <c r="B19" t="s">
        <v>270</v>
      </c>
      <c r="C19" t="s">
        <v>270</v>
      </c>
      <c r="D19" s="16"/>
      <c r="E19" t="s">
        <v>270</v>
      </c>
      <c r="H19" s="77">
        <v>0</v>
      </c>
      <c r="I19" t="s">
        <v>270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f>N19/'סכום נכסי הקרן'!$C$42*100</f>
        <v>0</v>
      </c>
    </row>
    <row r="20" spans="2:17">
      <c r="B20" s="78" t="s">
        <v>2209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f>N20/'סכום נכסי הקרן'!$C$42*100</f>
        <v>0</v>
      </c>
    </row>
    <row r="21" spans="2:17">
      <c r="B21" t="s">
        <v>270</v>
      </c>
      <c r="C21" t="s">
        <v>270</v>
      </c>
      <c r="D21" s="16"/>
      <c r="E21" t="s">
        <v>270</v>
      </c>
      <c r="H21" s="77">
        <v>0</v>
      </c>
      <c r="I21" t="s">
        <v>270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f>N21/'סכום נכסי הקרן'!$C$42*100</f>
        <v>0</v>
      </c>
    </row>
    <row r="22" spans="2:17">
      <c r="B22" s="78" t="s">
        <v>2210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f>N22/'סכום נכסי הקרן'!$C$42*100</f>
        <v>0</v>
      </c>
    </row>
    <row r="23" spans="2:17">
      <c r="B23" t="s">
        <v>270</v>
      </c>
      <c r="C23" t="s">
        <v>270</v>
      </c>
      <c r="D23" s="16"/>
      <c r="E23" t="s">
        <v>270</v>
      </c>
      <c r="H23" s="77">
        <v>0</v>
      </c>
      <c r="I23" t="s">
        <v>270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f>N23/'סכום נכסי הקרן'!$C$42*100</f>
        <v>0</v>
      </c>
    </row>
    <row r="24" spans="2:17">
      <c r="B24" s="78" t="s">
        <v>2211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f>N24/'סכום נכסי הקרן'!$C$42*100</f>
        <v>0</v>
      </c>
    </row>
    <row r="25" spans="2:17">
      <c r="B25" t="s">
        <v>270</v>
      </c>
      <c r="C25" t="s">
        <v>270</v>
      </c>
      <c r="D25" s="16"/>
      <c r="E25" t="s">
        <v>270</v>
      </c>
      <c r="H25" s="77">
        <v>0</v>
      </c>
      <c r="I25" t="s">
        <v>270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f>N25/'סכום נכסי הקרן'!$C$42*100</f>
        <v>0</v>
      </c>
    </row>
    <row r="26" spans="2:17">
      <c r="B26" s="78" t="s">
        <v>275</v>
      </c>
      <c r="D26" s="16"/>
      <c r="H26" s="79">
        <v>66.77</v>
      </c>
      <c r="K26" s="79">
        <v>6.49</v>
      </c>
      <c r="L26" s="79">
        <v>100000</v>
      </c>
      <c r="N26" s="79">
        <v>4.9831200000000004</v>
      </c>
      <c r="P26" s="79">
        <v>100</v>
      </c>
      <c r="Q26" s="79">
        <f>N26/'סכום נכסי הקרן'!$C$42*100</f>
        <v>4.4284093286354015E-5</v>
      </c>
    </row>
    <row r="27" spans="2:17">
      <c r="B27" s="78" t="s">
        <v>2201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f>N27/'סכום נכסי הקרן'!$C$42*100</f>
        <v>0</v>
      </c>
    </row>
    <row r="28" spans="2:17">
      <c r="B28" t="s">
        <v>270</v>
      </c>
      <c r="C28" t="s">
        <v>270</v>
      </c>
      <c r="D28" s="16"/>
      <c r="E28" t="s">
        <v>270</v>
      </c>
      <c r="H28" s="77">
        <v>0</v>
      </c>
      <c r="I28" t="s">
        <v>270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f>N28/'סכום נכסי הקרן'!$C$42*100</f>
        <v>0</v>
      </c>
    </row>
    <row r="29" spans="2:17">
      <c r="B29" s="78" t="s">
        <v>2202</v>
      </c>
      <c r="D29" s="16"/>
      <c r="H29" s="79">
        <v>66.77</v>
      </c>
      <c r="K29" s="79">
        <v>6.49</v>
      </c>
      <c r="L29" s="79">
        <v>100000</v>
      </c>
      <c r="N29" s="79">
        <v>4.9831200000000004</v>
      </c>
      <c r="P29" s="79">
        <v>100</v>
      </c>
      <c r="Q29" s="79">
        <f>N29/'סכום נכסי הקרן'!$C$42*100</f>
        <v>4.4284093286354015E-5</v>
      </c>
    </row>
    <row r="30" spans="2:17">
      <c r="B30" t="s">
        <v>2679</v>
      </c>
      <c r="C30" t="s">
        <v>2680</v>
      </c>
      <c r="D30" t="s">
        <v>2205</v>
      </c>
      <c r="E30" t="s">
        <v>270</v>
      </c>
      <c r="F30" t="s">
        <v>869</v>
      </c>
      <c r="G30" t="s">
        <v>307</v>
      </c>
      <c r="H30" s="77">
        <v>66.77</v>
      </c>
      <c r="I30" t="s">
        <v>113</v>
      </c>
      <c r="J30" s="77">
        <v>0</v>
      </c>
      <c r="K30" s="77">
        <v>6.49</v>
      </c>
      <c r="L30" s="77">
        <v>100000</v>
      </c>
      <c r="M30" s="77">
        <v>1.2</v>
      </c>
      <c r="N30" s="77">
        <v>4.9831200000000004</v>
      </c>
      <c r="O30" s="77">
        <v>0.34</v>
      </c>
      <c r="P30" s="77">
        <v>100</v>
      </c>
      <c r="Q30" s="77">
        <f>N30/'סכום נכסי הקרן'!$C$42*100</f>
        <v>4.4284093286354015E-5</v>
      </c>
    </row>
    <row r="31" spans="2:17">
      <c r="B31" s="78" t="s">
        <v>2207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f>N31/'סכום נכסי הקרן'!$C$42*100</f>
        <v>0</v>
      </c>
    </row>
    <row r="32" spans="2:17">
      <c r="B32" s="78" t="s">
        <v>2208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f>N32/'סכום נכסי הקרן'!$C$42*100</f>
        <v>0</v>
      </c>
    </row>
    <row r="33" spans="2:17">
      <c r="B33" t="s">
        <v>270</v>
      </c>
      <c r="C33" t="s">
        <v>270</v>
      </c>
      <c r="D33" s="16"/>
      <c r="E33" t="s">
        <v>270</v>
      </c>
      <c r="H33" s="77">
        <v>0</v>
      </c>
      <c r="I33" t="s">
        <v>270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f>N33/'סכום נכסי הקרן'!$C$42*100</f>
        <v>0</v>
      </c>
    </row>
    <row r="34" spans="2:17">
      <c r="B34" s="78" t="s">
        <v>2209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f>N34/'סכום נכסי הקרן'!$C$42*100</f>
        <v>0</v>
      </c>
    </row>
    <row r="35" spans="2:17">
      <c r="B35" t="s">
        <v>270</v>
      </c>
      <c r="C35" t="s">
        <v>270</v>
      </c>
      <c r="D35" s="16"/>
      <c r="E35" t="s">
        <v>270</v>
      </c>
      <c r="H35" s="77">
        <v>0</v>
      </c>
      <c r="I35" t="s">
        <v>270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f>N35/'סכום נכסי הקרן'!$C$42*100</f>
        <v>0</v>
      </c>
    </row>
    <row r="36" spans="2:17">
      <c r="B36" s="78" t="s">
        <v>2210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f>N36/'סכום נכסי הקרן'!$C$42*100</f>
        <v>0</v>
      </c>
    </row>
    <row r="37" spans="2:17">
      <c r="B37" t="s">
        <v>270</v>
      </c>
      <c r="C37" t="s">
        <v>270</v>
      </c>
      <c r="D37" s="16"/>
      <c r="E37" t="s">
        <v>270</v>
      </c>
      <c r="H37" s="77">
        <v>0</v>
      </c>
      <c r="I37" t="s">
        <v>270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f>N37/'סכום נכסי הקרן'!$C$42*100</f>
        <v>0</v>
      </c>
    </row>
    <row r="38" spans="2:17">
      <c r="B38" s="78" t="s">
        <v>2211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f>N38/'סכום נכסי הקרן'!$C$42*100</f>
        <v>0</v>
      </c>
    </row>
    <row r="39" spans="2:17">
      <c r="B39" t="s">
        <v>270</v>
      </c>
      <c r="C39" t="s">
        <v>270</v>
      </c>
      <c r="D39" s="16"/>
      <c r="E39" t="s">
        <v>270</v>
      </c>
      <c r="H39" s="77">
        <v>0</v>
      </c>
      <c r="I39" t="s">
        <v>270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f>N39/'סכום נכסי הקרן'!$C$42*100</f>
        <v>0</v>
      </c>
    </row>
    <row r="40" spans="2:17">
      <c r="B40" t="s">
        <v>277</v>
      </c>
      <c r="D40" s="16"/>
    </row>
    <row r="41" spans="2:17">
      <c r="B41" t="s">
        <v>388</v>
      </c>
      <c r="D41" s="16"/>
    </row>
    <row r="42" spans="2:17">
      <c r="B42" t="s">
        <v>389</v>
      </c>
      <c r="D42" s="16"/>
    </row>
    <row r="43" spans="2:17">
      <c r="B43" t="s">
        <v>390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32"/>
  <sheetViews>
    <sheetView rightToLeft="1" topLeftCell="F1" workbookViewId="0">
      <selection activeCell="Q11" sqref="Q1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3120</v>
      </c>
    </row>
    <row r="3" spans="2:59" s="1" customFormat="1">
      <c r="B3" s="2" t="s">
        <v>2</v>
      </c>
      <c r="C3" s="26" t="s">
        <v>3121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6.24</v>
      </c>
      <c r="J11" s="18"/>
      <c r="K11" s="18"/>
      <c r="L11" s="76">
        <v>2.09</v>
      </c>
      <c r="M11" s="76">
        <v>1186426258.03</v>
      </c>
      <c r="N11" s="7"/>
      <c r="O11" s="76">
        <v>1385927.7293450802</v>
      </c>
      <c r="P11" s="76">
        <v>100</v>
      </c>
      <c r="Q11" s="76">
        <f>O11/'סכום נכסי הקרן'!$C$42*100</f>
        <v>12.316491044659235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208</v>
      </c>
      <c r="I12" s="79">
        <v>6.38</v>
      </c>
      <c r="L12" s="79">
        <v>1.74</v>
      </c>
      <c r="M12" s="79">
        <v>1142404132.1700001</v>
      </c>
      <c r="O12" s="79">
        <v>1227310.8621532531</v>
      </c>
      <c r="P12" s="79">
        <v>88.56</v>
      </c>
      <c r="Q12" s="79">
        <f>O12/'סכום נכסי הקרן'!$C$42*100</f>
        <v>10.906891407582043</v>
      </c>
    </row>
    <row r="13" spans="2:59">
      <c r="B13" s="78" t="s">
        <v>2681</v>
      </c>
      <c r="I13" s="79">
        <v>2.0099999999999998</v>
      </c>
      <c r="L13" s="79">
        <v>1.04</v>
      </c>
      <c r="M13" s="79">
        <v>505520712.06</v>
      </c>
      <c r="O13" s="79">
        <v>521090.74999144801</v>
      </c>
      <c r="P13" s="79">
        <v>37.6</v>
      </c>
      <c r="Q13" s="79">
        <f>O13/'סכום נכסי הקרן'!$C$42*100</f>
        <v>4.6308399924700705</v>
      </c>
    </row>
    <row r="14" spans="2:59">
      <c r="B14" t="s">
        <v>2682</v>
      </c>
      <c r="C14" t="s">
        <v>2683</v>
      </c>
      <c r="D14" t="s">
        <v>2684</v>
      </c>
      <c r="E14" t="s">
        <v>2685</v>
      </c>
      <c r="F14" t="s">
        <v>2686</v>
      </c>
      <c r="G14" t="s">
        <v>2687</v>
      </c>
      <c r="H14" t="s">
        <v>154</v>
      </c>
      <c r="I14" s="77">
        <v>2.0099999999999998</v>
      </c>
      <c r="J14" t="s">
        <v>105</v>
      </c>
      <c r="K14" s="77">
        <v>0</v>
      </c>
      <c r="L14" s="77">
        <v>1.04</v>
      </c>
      <c r="M14" s="77">
        <v>505520712.06</v>
      </c>
      <c r="N14" s="77">
        <v>103.08</v>
      </c>
      <c r="O14" s="77">
        <v>521090.74999144801</v>
      </c>
      <c r="P14" s="77">
        <v>37.6</v>
      </c>
      <c r="Q14" s="77">
        <f>O14/'סכום נכסי הקרן'!$C$42*100</f>
        <v>4.6308399924700705</v>
      </c>
    </row>
    <row r="15" spans="2:59">
      <c r="B15" s="78" t="s">
        <v>2688</v>
      </c>
      <c r="I15" s="79">
        <v>27.44</v>
      </c>
      <c r="L15" s="79">
        <v>4.08</v>
      </c>
      <c r="M15" s="79">
        <v>137597679.24000001</v>
      </c>
      <c r="O15" s="79">
        <v>136943.28734162301</v>
      </c>
      <c r="P15" s="79">
        <v>9.8800000000000008</v>
      </c>
      <c r="Q15" s="79">
        <f>O15/'סכום נכסי הקרן'!$C$42*100</f>
        <v>1.2169904219798873</v>
      </c>
    </row>
    <row r="16" spans="2:59">
      <c r="B16" t="s">
        <v>2689</v>
      </c>
      <c r="C16" t="s">
        <v>2683</v>
      </c>
      <c r="D16" t="s">
        <v>2690</v>
      </c>
      <c r="E16" t="s">
        <v>698</v>
      </c>
      <c r="F16" t="s">
        <v>219</v>
      </c>
      <c r="G16" t="s">
        <v>2400</v>
      </c>
      <c r="H16" t="s">
        <v>216</v>
      </c>
      <c r="I16" s="77">
        <v>27.1</v>
      </c>
      <c r="J16" t="s">
        <v>105</v>
      </c>
      <c r="K16" s="77">
        <v>1.6</v>
      </c>
      <c r="L16" s="77">
        <v>4.99</v>
      </c>
      <c r="M16" s="77">
        <v>10415478.6</v>
      </c>
      <c r="N16" s="77">
        <v>102.82</v>
      </c>
      <c r="O16" s="77">
        <v>10709.195096519999</v>
      </c>
      <c r="P16" s="77">
        <v>0.77</v>
      </c>
      <c r="Q16" s="77">
        <f>O16/'סכום נכסי הקרן'!$C$42*100</f>
        <v>9.5170695202213995E-2</v>
      </c>
    </row>
    <row r="17" spans="2:17">
      <c r="B17" t="s">
        <v>2689</v>
      </c>
      <c r="C17" t="s">
        <v>2683</v>
      </c>
      <c r="D17" t="s">
        <v>2691</v>
      </c>
      <c r="E17" t="s">
        <v>698</v>
      </c>
      <c r="F17" t="s">
        <v>219</v>
      </c>
      <c r="G17" t="s">
        <v>2400</v>
      </c>
      <c r="H17" t="s">
        <v>216</v>
      </c>
      <c r="I17" s="77">
        <v>27.1</v>
      </c>
      <c r="J17" t="s">
        <v>105</v>
      </c>
      <c r="K17" s="77">
        <v>1.6</v>
      </c>
      <c r="L17" s="77">
        <v>6.35</v>
      </c>
      <c r="M17" s="77">
        <v>12667844.5</v>
      </c>
      <c r="N17" s="77">
        <v>95.93</v>
      </c>
      <c r="O17" s="77">
        <v>12152.263228850001</v>
      </c>
      <c r="P17" s="77">
        <v>0.88</v>
      </c>
      <c r="Q17" s="77">
        <f>O17/'סכום נכסי הקרן'!$C$42*100</f>
        <v>0.10799498275512591</v>
      </c>
    </row>
    <row r="18" spans="2:17">
      <c r="B18" t="s">
        <v>2689</v>
      </c>
      <c r="C18" t="s">
        <v>2683</v>
      </c>
      <c r="D18" t="s">
        <v>2692</v>
      </c>
      <c r="E18" t="s">
        <v>698</v>
      </c>
      <c r="F18" t="s">
        <v>219</v>
      </c>
      <c r="G18" t="s">
        <v>482</v>
      </c>
      <c r="H18" t="s">
        <v>216</v>
      </c>
      <c r="I18" s="77">
        <v>27.1</v>
      </c>
      <c r="J18" t="s">
        <v>105</v>
      </c>
      <c r="K18" s="77">
        <v>1.6</v>
      </c>
      <c r="L18" s="77">
        <v>4.97</v>
      </c>
      <c r="M18" s="77">
        <v>13510438.310000001</v>
      </c>
      <c r="N18" s="77">
        <v>101.85</v>
      </c>
      <c r="O18" s="77">
        <v>13760.381418735</v>
      </c>
      <c r="P18" s="77">
        <v>0.99</v>
      </c>
      <c r="Q18" s="77">
        <f>O18/'סכום נכסי הקרן'!$C$42*100</f>
        <v>0.12228604055352331</v>
      </c>
    </row>
    <row r="19" spans="2:17">
      <c r="B19" t="s">
        <v>2689</v>
      </c>
      <c r="C19" t="s">
        <v>2683</v>
      </c>
      <c r="D19" t="s">
        <v>2693</v>
      </c>
      <c r="E19" t="s">
        <v>698</v>
      </c>
      <c r="F19" t="s">
        <v>219</v>
      </c>
      <c r="G19" t="s">
        <v>482</v>
      </c>
      <c r="H19" t="s">
        <v>216</v>
      </c>
      <c r="I19" s="77">
        <v>27.1</v>
      </c>
      <c r="J19" t="s">
        <v>105</v>
      </c>
      <c r="K19" s="77">
        <v>1.6</v>
      </c>
      <c r="L19" s="77">
        <v>6.36</v>
      </c>
      <c r="M19" s="77">
        <v>12787663.18</v>
      </c>
      <c r="N19" s="77">
        <v>97.66</v>
      </c>
      <c r="O19" s="77">
        <v>12488.431861588</v>
      </c>
      <c r="P19" s="77">
        <v>0.9</v>
      </c>
      <c r="Q19" s="77">
        <f>O19/'סכום נכסי הקרן'!$C$42*100</f>
        <v>0.11098245307334334</v>
      </c>
    </row>
    <row r="20" spans="2:17">
      <c r="B20" t="s">
        <v>2689</v>
      </c>
      <c r="C20" t="s">
        <v>2683</v>
      </c>
      <c r="D20" t="s">
        <v>2694</v>
      </c>
      <c r="E20" t="s">
        <v>698</v>
      </c>
      <c r="F20" t="s">
        <v>739</v>
      </c>
      <c r="G20" t="s">
        <v>2400</v>
      </c>
      <c r="H20" t="s">
        <v>216</v>
      </c>
      <c r="I20" s="77">
        <v>27.02</v>
      </c>
      <c r="J20" t="s">
        <v>105</v>
      </c>
      <c r="K20" s="77">
        <v>1.6</v>
      </c>
      <c r="L20" s="77">
        <v>3.18</v>
      </c>
      <c r="M20" s="77">
        <v>8560882</v>
      </c>
      <c r="N20" s="77">
        <v>97.99</v>
      </c>
      <c r="O20" s="77">
        <v>8388.8082718000005</v>
      </c>
      <c r="P20" s="77">
        <v>0.61</v>
      </c>
      <c r="Q20" s="77">
        <f>O20/'סכום נכסי הקרן'!$C$42*100</f>
        <v>7.4549833853033709E-2</v>
      </c>
    </row>
    <row r="21" spans="2:17">
      <c r="B21" t="s">
        <v>2689</v>
      </c>
      <c r="C21" t="s">
        <v>2683</v>
      </c>
      <c r="D21" t="s">
        <v>2695</v>
      </c>
      <c r="E21" t="s">
        <v>698</v>
      </c>
      <c r="F21" t="s">
        <v>739</v>
      </c>
      <c r="G21" t="s">
        <v>2400</v>
      </c>
      <c r="H21" t="s">
        <v>216</v>
      </c>
      <c r="I21" s="77">
        <v>27.1</v>
      </c>
      <c r="J21" t="s">
        <v>105</v>
      </c>
      <c r="K21" s="77">
        <v>1.6</v>
      </c>
      <c r="L21" s="77">
        <v>3.19</v>
      </c>
      <c r="M21" s="77">
        <v>11396530.529999999</v>
      </c>
      <c r="N21" s="77">
        <v>95.3</v>
      </c>
      <c r="O21" s="77">
        <v>10860.89359509</v>
      </c>
      <c r="P21" s="77">
        <v>0.78</v>
      </c>
      <c r="Q21" s="77">
        <f>O21/'סכום נכסי הקרן'!$C$42*100</f>
        <v>9.651881253875691E-2</v>
      </c>
    </row>
    <row r="22" spans="2:17">
      <c r="B22" t="s">
        <v>2689</v>
      </c>
      <c r="C22" t="s">
        <v>2683</v>
      </c>
      <c r="D22" t="s">
        <v>2696</v>
      </c>
      <c r="E22" t="s">
        <v>698</v>
      </c>
      <c r="F22" t="s">
        <v>739</v>
      </c>
      <c r="G22" t="s">
        <v>2458</v>
      </c>
      <c r="H22" t="s">
        <v>216</v>
      </c>
      <c r="I22" s="77">
        <v>28.02</v>
      </c>
      <c r="J22" t="s">
        <v>105</v>
      </c>
      <c r="K22" s="77">
        <v>2.59</v>
      </c>
      <c r="L22" s="77">
        <v>3.19</v>
      </c>
      <c r="M22" s="77">
        <v>6306638</v>
      </c>
      <c r="N22" s="77">
        <v>100</v>
      </c>
      <c r="O22" s="77">
        <v>6306.6379999999999</v>
      </c>
      <c r="P22" s="77">
        <v>0.46</v>
      </c>
      <c r="Q22" s="77">
        <f>O22/'סכום נכסי הקרן'!$C$42*100</f>
        <v>5.6045960264907345E-2</v>
      </c>
    </row>
    <row r="23" spans="2:17">
      <c r="B23" t="s">
        <v>2689</v>
      </c>
      <c r="C23" t="s">
        <v>2683</v>
      </c>
      <c r="D23" t="s">
        <v>2697</v>
      </c>
      <c r="E23" t="s">
        <v>698</v>
      </c>
      <c r="F23" t="s">
        <v>739</v>
      </c>
      <c r="G23" t="s">
        <v>2458</v>
      </c>
      <c r="H23" t="s">
        <v>216</v>
      </c>
      <c r="I23" s="77">
        <v>28.02</v>
      </c>
      <c r="J23" t="s">
        <v>105</v>
      </c>
      <c r="K23" s="77">
        <v>2.11</v>
      </c>
      <c r="L23" s="77">
        <v>3.19</v>
      </c>
      <c r="M23" s="77">
        <v>7906932</v>
      </c>
      <c r="N23" s="77">
        <v>100</v>
      </c>
      <c r="O23" s="77">
        <v>7906.9319999999998</v>
      </c>
      <c r="P23" s="77">
        <v>0.56999999999999995</v>
      </c>
      <c r="Q23" s="77">
        <f>O23/'סכום נכסי הקרן'!$C$42*100</f>
        <v>7.026748589174206E-2</v>
      </c>
    </row>
    <row r="24" spans="2:17">
      <c r="B24" t="s">
        <v>2689</v>
      </c>
      <c r="C24" t="s">
        <v>2683</v>
      </c>
      <c r="D24" t="s">
        <v>2698</v>
      </c>
      <c r="E24" t="s">
        <v>698</v>
      </c>
      <c r="F24" t="s">
        <v>739</v>
      </c>
      <c r="G24" t="s">
        <v>2458</v>
      </c>
      <c r="H24" t="s">
        <v>216</v>
      </c>
      <c r="I24" s="77">
        <v>28.02</v>
      </c>
      <c r="J24" t="s">
        <v>105</v>
      </c>
      <c r="K24" s="77">
        <v>3.6</v>
      </c>
      <c r="L24" s="77">
        <v>3.19</v>
      </c>
      <c r="M24" s="77">
        <v>19486928</v>
      </c>
      <c r="N24" s="77">
        <v>100</v>
      </c>
      <c r="O24" s="77">
        <v>19486.928</v>
      </c>
      <c r="P24" s="77">
        <v>1.41</v>
      </c>
      <c r="Q24" s="77">
        <f>O24/'סכום נכסי הקרן'!$C$42*100</f>
        <v>0.17317683246971055</v>
      </c>
    </row>
    <row r="25" spans="2:17">
      <c r="B25" t="s">
        <v>2689</v>
      </c>
      <c r="C25" t="s">
        <v>2683</v>
      </c>
      <c r="D25" t="s">
        <v>2699</v>
      </c>
      <c r="E25" t="s">
        <v>698</v>
      </c>
      <c r="F25" t="s">
        <v>739</v>
      </c>
      <c r="G25" t="s">
        <v>2458</v>
      </c>
      <c r="H25" t="s">
        <v>216</v>
      </c>
      <c r="I25" s="77">
        <v>28.02</v>
      </c>
      <c r="J25" t="s">
        <v>105</v>
      </c>
      <c r="K25" s="77">
        <v>0.84</v>
      </c>
      <c r="L25" s="77">
        <v>3.19</v>
      </c>
      <c r="M25" s="77">
        <v>13873001</v>
      </c>
      <c r="N25" s="77">
        <v>100</v>
      </c>
      <c r="O25" s="77">
        <v>13873.001</v>
      </c>
      <c r="P25" s="77">
        <v>1</v>
      </c>
      <c r="Q25" s="77">
        <f>O25/'סכום נכסי הקרן'!$C$42*100</f>
        <v>0.12328687056416111</v>
      </c>
    </row>
    <row r="26" spans="2:17">
      <c r="B26" t="s">
        <v>2689</v>
      </c>
      <c r="C26" t="s">
        <v>2683</v>
      </c>
      <c r="D26" t="s">
        <v>2700</v>
      </c>
      <c r="E26" t="s">
        <v>698</v>
      </c>
      <c r="F26" t="s">
        <v>739</v>
      </c>
      <c r="G26" t="s">
        <v>2458</v>
      </c>
      <c r="H26" t="s">
        <v>216</v>
      </c>
      <c r="I26" s="77">
        <v>28.02</v>
      </c>
      <c r="J26" t="s">
        <v>105</v>
      </c>
      <c r="K26" s="77">
        <v>3.09</v>
      </c>
      <c r="L26" s="77">
        <v>3.19</v>
      </c>
      <c r="M26" s="77">
        <v>3667020</v>
      </c>
      <c r="N26" s="77">
        <v>100</v>
      </c>
      <c r="O26" s="77">
        <v>3667.02</v>
      </c>
      <c r="P26" s="77">
        <v>0.26</v>
      </c>
      <c r="Q26" s="77">
        <f>O26/'סכום נכסי הקרן'!$C$42*100</f>
        <v>3.2588148742740672E-2</v>
      </c>
    </row>
    <row r="27" spans="2:17">
      <c r="B27" t="s">
        <v>2689</v>
      </c>
      <c r="C27" t="s">
        <v>2683</v>
      </c>
      <c r="D27" t="s">
        <v>2701</v>
      </c>
      <c r="E27" t="s">
        <v>698</v>
      </c>
      <c r="F27" t="s">
        <v>739</v>
      </c>
      <c r="G27" t="s">
        <v>482</v>
      </c>
      <c r="H27" t="s">
        <v>216</v>
      </c>
      <c r="I27" s="77">
        <v>27.02</v>
      </c>
      <c r="J27" t="s">
        <v>105</v>
      </c>
      <c r="K27" s="77">
        <v>1.6</v>
      </c>
      <c r="L27" s="77">
        <v>3.17</v>
      </c>
      <c r="M27" s="77">
        <v>7617804.71</v>
      </c>
      <c r="N27" s="77">
        <v>99.52</v>
      </c>
      <c r="O27" s="77">
        <v>7581.2392473919999</v>
      </c>
      <c r="P27" s="77">
        <v>0.55000000000000004</v>
      </c>
      <c r="Q27" s="77">
        <f>O27/'סכום נכסי הקרן'!$C$42*100</f>
        <v>6.7373112840484584E-2</v>
      </c>
    </row>
    <row r="28" spans="2:17">
      <c r="B28" t="s">
        <v>2689</v>
      </c>
      <c r="C28" t="s">
        <v>2683</v>
      </c>
      <c r="D28" t="s">
        <v>2702</v>
      </c>
      <c r="E28" t="s">
        <v>698</v>
      </c>
      <c r="F28" t="s">
        <v>739</v>
      </c>
      <c r="G28" t="s">
        <v>482</v>
      </c>
      <c r="H28" t="s">
        <v>216</v>
      </c>
      <c r="I28" s="77">
        <v>27.1</v>
      </c>
      <c r="J28" t="s">
        <v>105</v>
      </c>
      <c r="K28" s="77">
        <v>1.6</v>
      </c>
      <c r="L28" s="77">
        <v>3.16</v>
      </c>
      <c r="M28" s="77">
        <v>9402010.7200000007</v>
      </c>
      <c r="N28" s="77">
        <v>103.84</v>
      </c>
      <c r="O28" s="77">
        <v>9763.0479316479996</v>
      </c>
      <c r="P28" s="77">
        <v>0.7</v>
      </c>
      <c r="Q28" s="77">
        <f>O28/'סכום נכסי הקרן'!$C$42*100</f>
        <v>8.6762455121338761E-2</v>
      </c>
    </row>
    <row r="29" spans="2:17">
      <c r="B29" t="s">
        <v>2703</v>
      </c>
      <c r="C29" t="s">
        <v>2683</v>
      </c>
      <c r="D29" t="s">
        <v>2704</v>
      </c>
      <c r="F29" t="s">
        <v>270</v>
      </c>
      <c r="G29" t="s">
        <v>2705</v>
      </c>
      <c r="H29" t="s">
        <v>869</v>
      </c>
      <c r="J29" t="s">
        <v>126</v>
      </c>
      <c r="K29" s="77">
        <v>0</v>
      </c>
      <c r="L29" s="77">
        <v>0</v>
      </c>
      <c r="M29" s="77">
        <v>-1492.31</v>
      </c>
      <c r="N29" s="77">
        <v>100</v>
      </c>
      <c r="O29" s="77">
        <v>-1.49231</v>
      </c>
      <c r="P29" s="77">
        <v>0</v>
      </c>
      <c r="Q29" s="77">
        <f>O29/'סכום נכסי הקרן'!$C$42*100</f>
        <v>-1.3261891195106472E-5</v>
      </c>
    </row>
    <row r="30" spans="2:17">
      <c r="B30" s="78" t="s">
        <v>2706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f>O30/'סכום נכסי הקרן'!$C$42*100</f>
        <v>0</v>
      </c>
    </row>
    <row r="31" spans="2:17">
      <c r="B31" t="s">
        <v>270</v>
      </c>
      <c r="D31" t="s">
        <v>270</v>
      </c>
      <c r="F31" t="s">
        <v>270</v>
      </c>
      <c r="I31" s="77">
        <v>0</v>
      </c>
      <c r="J31" t="s">
        <v>270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f>O31/'סכום נכסי הקרן'!$C$42*100</f>
        <v>0</v>
      </c>
    </row>
    <row r="32" spans="2:17">
      <c r="B32" s="78" t="s">
        <v>2707</v>
      </c>
      <c r="I32" s="79">
        <v>5.34</v>
      </c>
      <c r="L32" s="79">
        <v>1.81</v>
      </c>
      <c r="M32" s="79">
        <v>495743550.81</v>
      </c>
      <c r="O32" s="79">
        <v>565667.54790329793</v>
      </c>
      <c r="P32" s="79">
        <v>40.82</v>
      </c>
      <c r="Q32" s="79">
        <f>O32/'סכום נכסי הקרן'!$C$42*100</f>
        <v>5.0269859968077775</v>
      </c>
    </row>
    <row r="33" spans="2:17">
      <c r="B33" t="s">
        <v>2708</v>
      </c>
      <c r="C33" t="s">
        <v>2683</v>
      </c>
      <c r="D33" t="s">
        <v>2709</v>
      </c>
      <c r="E33" t="s">
        <v>738</v>
      </c>
      <c r="F33" t="s">
        <v>2686</v>
      </c>
      <c r="G33" t="s">
        <v>2710</v>
      </c>
      <c r="H33" t="s">
        <v>154</v>
      </c>
      <c r="I33" s="77">
        <v>7.99</v>
      </c>
      <c r="J33" t="s">
        <v>105</v>
      </c>
      <c r="K33" s="77">
        <v>3.19</v>
      </c>
      <c r="L33" s="77">
        <v>1.35</v>
      </c>
      <c r="M33" s="77">
        <v>2220686.02</v>
      </c>
      <c r="N33" s="77">
        <v>110.61</v>
      </c>
      <c r="O33" s="77">
        <v>2456.3008067219998</v>
      </c>
      <c r="P33" s="77">
        <v>0.18</v>
      </c>
      <c r="Q33" s="77">
        <f>O33/'סכום נכסי הקרן'!$C$42*100</f>
        <v>2.1828704519301894E-2</v>
      </c>
    </row>
    <row r="34" spans="2:17">
      <c r="B34" t="s">
        <v>2708</v>
      </c>
      <c r="C34" t="s">
        <v>2683</v>
      </c>
      <c r="D34" t="s">
        <v>2711</v>
      </c>
      <c r="E34" t="s">
        <v>738</v>
      </c>
      <c r="F34" t="s">
        <v>2686</v>
      </c>
      <c r="G34" t="s">
        <v>2712</v>
      </c>
      <c r="H34" t="s">
        <v>154</v>
      </c>
      <c r="I34" s="77">
        <v>7.99</v>
      </c>
      <c r="J34" t="s">
        <v>105</v>
      </c>
      <c r="K34" s="77">
        <v>3.19</v>
      </c>
      <c r="L34" s="77">
        <v>1.35</v>
      </c>
      <c r="M34" s="77">
        <v>317241</v>
      </c>
      <c r="N34" s="77">
        <v>112.12</v>
      </c>
      <c r="O34" s="77">
        <v>355.69060919999998</v>
      </c>
      <c r="P34" s="77">
        <v>0.03</v>
      </c>
      <c r="Q34" s="77">
        <f>O34/'סכום נכסי הקרן'!$C$42*100</f>
        <v>3.1609586200799676E-3</v>
      </c>
    </row>
    <row r="35" spans="2:17">
      <c r="B35" t="s">
        <v>2708</v>
      </c>
      <c r="C35" t="s">
        <v>2683</v>
      </c>
      <c r="D35" t="s">
        <v>2713</v>
      </c>
      <c r="E35" t="s">
        <v>738</v>
      </c>
      <c r="F35" t="s">
        <v>2686</v>
      </c>
      <c r="G35" t="s">
        <v>2409</v>
      </c>
      <c r="H35" t="s">
        <v>154</v>
      </c>
      <c r="I35" s="77">
        <v>7.84</v>
      </c>
      <c r="J35" t="s">
        <v>105</v>
      </c>
      <c r="K35" s="77">
        <v>3.17</v>
      </c>
      <c r="L35" s="77">
        <v>1.59</v>
      </c>
      <c r="M35" s="77">
        <v>1586204.3</v>
      </c>
      <c r="N35" s="77">
        <v>115.75</v>
      </c>
      <c r="O35" s="77">
        <v>1836.0314772500001</v>
      </c>
      <c r="P35" s="77">
        <v>0.13</v>
      </c>
      <c r="Q35" s="77">
        <f>O35/'סכום נכסי הקרן'!$C$42*100</f>
        <v>1.6316482287246015E-2</v>
      </c>
    </row>
    <row r="36" spans="2:17">
      <c r="B36" t="s">
        <v>2708</v>
      </c>
      <c r="C36" t="s">
        <v>2683</v>
      </c>
      <c r="D36" t="s">
        <v>2714</v>
      </c>
      <c r="E36" t="s">
        <v>738</v>
      </c>
      <c r="F36" t="s">
        <v>2686</v>
      </c>
      <c r="G36" t="s">
        <v>1157</v>
      </c>
      <c r="H36" t="s">
        <v>154</v>
      </c>
      <c r="I36" s="77">
        <v>7.84</v>
      </c>
      <c r="J36" t="s">
        <v>105</v>
      </c>
      <c r="K36" s="77">
        <v>3.17</v>
      </c>
      <c r="L36" s="77">
        <v>1.56</v>
      </c>
      <c r="M36" s="77">
        <v>2220686</v>
      </c>
      <c r="N36" s="77">
        <v>116.06</v>
      </c>
      <c r="O36" s="77">
        <v>2577.3281716000001</v>
      </c>
      <c r="P36" s="77">
        <v>0.19</v>
      </c>
      <c r="Q36" s="77">
        <f>O36/'סכום נכסי הקרן'!$C$42*100</f>
        <v>2.2904252994245096E-2</v>
      </c>
    </row>
    <row r="37" spans="2:17">
      <c r="B37" t="s">
        <v>2708</v>
      </c>
      <c r="C37" t="s">
        <v>2683</v>
      </c>
      <c r="D37" t="s">
        <v>2715</v>
      </c>
      <c r="E37" t="s">
        <v>738</v>
      </c>
      <c r="F37" t="s">
        <v>2686</v>
      </c>
      <c r="G37" t="s">
        <v>2716</v>
      </c>
      <c r="H37" t="s">
        <v>154</v>
      </c>
      <c r="I37" s="77">
        <v>7.76</v>
      </c>
      <c r="J37" t="s">
        <v>105</v>
      </c>
      <c r="K37" s="77">
        <v>3.15</v>
      </c>
      <c r="L37" s="77">
        <v>2.35</v>
      </c>
      <c r="M37" s="77">
        <v>1586204.3</v>
      </c>
      <c r="N37" s="77">
        <v>107.78</v>
      </c>
      <c r="O37" s="77">
        <v>1709.6109945400001</v>
      </c>
      <c r="P37" s="77">
        <v>0.12</v>
      </c>
      <c r="Q37" s="77">
        <f>O37/'סכום נכסי הקרן'!$C$42*100</f>
        <v>1.5193006141852056E-2</v>
      </c>
    </row>
    <row r="38" spans="2:17">
      <c r="B38" t="s">
        <v>2717</v>
      </c>
      <c r="C38" t="s">
        <v>2683</v>
      </c>
      <c r="D38" t="s">
        <v>2718</v>
      </c>
      <c r="E38" t="s">
        <v>1075</v>
      </c>
      <c r="F38" t="s">
        <v>469</v>
      </c>
      <c r="G38" t="s">
        <v>2719</v>
      </c>
      <c r="H38" t="s">
        <v>216</v>
      </c>
      <c r="I38" s="77">
        <v>2.86</v>
      </c>
      <c r="J38" t="s">
        <v>105</v>
      </c>
      <c r="K38" s="77">
        <v>5.98</v>
      </c>
      <c r="L38" s="77">
        <v>2.5299999999999998</v>
      </c>
      <c r="M38" s="77">
        <v>7501643.4000000004</v>
      </c>
      <c r="N38" s="77">
        <v>112.72</v>
      </c>
      <c r="O38" s="77">
        <v>8455.8524404799991</v>
      </c>
      <c r="P38" s="77">
        <v>0.61</v>
      </c>
      <c r="Q38" s="77">
        <f>O38/'סכום נכסי הקרן'!$C$42*100</f>
        <v>7.5145643349921437E-2</v>
      </c>
    </row>
    <row r="39" spans="2:17">
      <c r="B39" t="s">
        <v>2717</v>
      </c>
      <c r="C39" t="s">
        <v>2683</v>
      </c>
      <c r="D39" t="s">
        <v>2720</v>
      </c>
      <c r="E39" t="s">
        <v>1075</v>
      </c>
      <c r="F39" t="s">
        <v>469</v>
      </c>
      <c r="G39" t="s">
        <v>2721</v>
      </c>
      <c r="H39" t="s">
        <v>216</v>
      </c>
      <c r="I39" s="77">
        <v>1.0900000000000001</v>
      </c>
      <c r="J39" t="s">
        <v>109</v>
      </c>
      <c r="K39" s="77">
        <v>4.9400000000000004</v>
      </c>
      <c r="L39" s="77">
        <v>2.97</v>
      </c>
      <c r="M39" s="77">
        <v>1409885.58</v>
      </c>
      <c r="N39" s="77">
        <v>103.56000000000033</v>
      </c>
      <c r="O39" s="77">
        <v>5062.0887155486198</v>
      </c>
      <c r="P39" s="77">
        <v>0.37</v>
      </c>
      <c r="Q39" s="77">
        <f>O39/'סכום נכסי הקרן'!$C$42*100</f>
        <v>4.4985874091564126E-2</v>
      </c>
    </row>
    <row r="40" spans="2:17">
      <c r="B40" t="s">
        <v>2722</v>
      </c>
      <c r="C40" t="s">
        <v>2683</v>
      </c>
      <c r="D40" t="s">
        <v>2723</v>
      </c>
      <c r="E40" t="s">
        <v>2724</v>
      </c>
      <c r="F40" t="s">
        <v>2725</v>
      </c>
      <c r="G40" t="s">
        <v>2440</v>
      </c>
      <c r="H40" t="s">
        <v>228</v>
      </c>
      <c r="I40" s="77">
        <v>4.7300000000000004</v>
      </c>
      <c r="J40" t="s">
        <v>109</v>
      </c>
      <c r="K40" s="77">
        <v>9.85</v>
      </c>
      <c r="L40" s="77">
        <v>3.72</v>
      </c>
      <c r="M40" s="77">
        <v>3250802.06</v>
      </c>
      <c r="N40" s="77">
        <v>130.86000000000024</v>
      </c>
      <c r="O40" s="77">
        <v>14748.6165290074</v>
      </c>
      <c r="P40" s="77">
        <v>1.06</v>
      </c>
      <c r="Q40" s="77">
        <f>O40/'סכום נכסי הקרן'!$C$42*100</f>
        <v>0.13106830865305799</v>
      </c>
    </row>
    <row r="41" spans="2:17">
      <c r="B41" t="s">
        <v>2726</v>
      </c>
      <c r="C41" t="s">
        <v>2683</v>
      </c>
      <c r="D41" t="s">
        <v>2727</v>
      </c>
      <c r="E41" t="s">
        <v>2728</v>
      </c>
      <c r="F41" t="s">
        <v>2729</v>
      </c>
      <c r="G41" t="s">
        <v>2730</v>
      </c>
      <c r="H41" t="s">
        <v>154</v>
      </c>
      <c r="I41" s="77">
        <v>5.83</v>
      </c>
      <c r="J41" t="s">
        <v>105</v>
      </c>
      <c r="K41" s="77">
        <v>4.5</v>
      </c>
      <c r="L41" s="77">
        <v>0.76</v>
      </c>
      <c r="M41" s="77">
        <v>20247190.920000002</v>
      </c>
      <c r="N41" s="77">
        <v>127.16</v>
      </c>
      <c r="O41" s="77">
        <v>25746.327973872001</v>
      </c>
      <c r="P41" s="77">
        <v>1.86</v>
      </c>
      <c r="Q41" s="77">
        <f>O41/'סכום נכסי הקרן'!$C$42*100</f>
        <v>0.22880299687264477</v>
      </c>
    </row>
    <row r="42" spans="2:17">
      <c r="B42" t="s">
        <v>2726</v>
      </c>
      <c r="C42" t="s">
        <v>2683</v>
      </c>
      <c r="D42" t="s">
        <v>2731</v>
      </c>
      <c r="E42" t="s">
        <v>2728</v>
      </c>
      <c r="F42" t="s">
        <v>2729</v>
      </c>
      <c r="G42" t="s">
        <v>2732</v>
      </c>
      <c r="H42" t="s">
        <v>154</v>
      </c>
      <c r="I42" s="77">
        <v>5.81</v>
      </c>
      <c r="J42" t="s">
        <v>105</v>
      </c>
      <c r="K42" s="77">
        <v>4.2</v>
      </c>
      <c r="L42" s="77">
        <v>0.98</v>
      </c>
      <c r="M42" s="77">
        <v>1546396.42</v>
      </c>
      <c r="N42" s="77">
        <v>120.38</v>
      </c>
      <c r="O42" s="77">
        <v>1861.552010396</v>
      </c>
      <c r="P42" s="77">
        <v>0.13</v>
      </c>
      <c r="Q42" s="77">
        <f>O42/'סכום נכסי הקרן'!$C$42*100</f>
        <v>1.6543278685999196E-2</v>
      </c>
    </row>
    <row r="43" spans="2:17">
      <c r="B43" t="s">
        <v>2733</v>
      </c>
      <c r="C43" t="s">
        <v>2683</v>
      </c>
      <c r="D43" t="s">
        <v>2734</v>
      </c>
      <c r="E43" t="s">
        <v>2735</v>
      </c>
      <c r="F43" t="s">
        <v>469</v>
      </c>
      <c r="G43" t="s">
        <v>2736</v>
      </c>
      <c r="H43" t="s">
        <v>216</v>
      </c>
      <c r="I43" s="77">
        <v>1</v>
      </c>
      <c r="J43" t="s">
        <v>105</v>
      </c>
      <c r="K43" s="77">
        <v>2.0099999999999998</v>
      </c>
      <c r="L43" s="77">
        <v>1.24</v>
      </c>
      <c r="M43" s="77">
        <v>26622600</v>
      </c>
      <c r="N43" s="77">
        <v>100.84</v>
      </c>
      <c r="O43" s="77">
        <v>26846.22984</v>
      </c>
      <c r="P43" s="77">
        <v>1.94</v>
      </c>
      <c r="Q43" s="77">
        <f>O43/'סכום נכסי הקרן'!$C$42*100</f>
        <v>0.23857762739437552</v>
      </c>
    </row>
    <row r="44" spans="2:17">
      <c r="B44" t="s">
        <v>2737</v>
      </c>
      <c r="C44" t="s">
        <v>2683</v>
      </c>
      <c r="D44" t="s">
        <v>2738</v>
      </c>
      <c r="E44" t="s">
        <v>2739</v>
      </c>
      <c r="F44" t="s">
        <v>574</v>
      </c>
      <c r="G44" t="s">
        <v>2740</v>
      </c>
      <c r="H44" t="s">
        <v>216</v>
      </c>
      <c r="I44" s="77">
        <v>5.89</v>
      </c>
      <c r="J44" t="s">
        <v>105</v>
      </c>
      <c r="K44" s="77">
        <v>2.36</v>
      </c>
      <c r="L44" s="77">
        <v>0.95</v>
      </c>
      <c r="M44" s="77">
        <v>16021321.84</v>
      </c>
      <c r="N44" s="77">
        <v>108.5</v>
      </c>
      <c r="O44" s="77">
        <v>17383.134196399998</v>
      </c>
      <c r="P44" s="77">
        <v>1.25</v>
      </c>
      <c r="Q44" s="77">
        <f>O44/'סכום נכסי הקרן'!$C$42*100</f>
        <v>0.15448079443452856</v>
      </c>
    </row>
    <row r="45" spans="2:17">
      <c r="B45" t="s">
        <v>2741</v>
      </c>
      <c r="C45" t="s">
        <v>2683</v>
      </c>
      <c r="D45" t="s">
        <v>2742</v>
      </c>
      <c r="E45" t="s">
        <v>2743</v>
      </c>
      <c r="F45" t="s">
        <v>212</v>
      </c>
      <c r="G45" t="s">
        <v>374</v>
      </c>
      <c r="H45" t="s">
        <v>153</v>
      </c>
      <c r="I45" s="77">
        <v>6.99</v>
      </c>
      <c r="J45" t="s">
        <v>105</v>
      </c>
      <c r="K45" s="77">
        <v>5.35</v>
      </c>
      <c r="L45" s="77">
        <v>1.69</v>
      </c>
      <c r="M45" s="77">
        <v>264320.76</v>
      </c>
      <c r="N45" s="77">
        <v>128.93</v>
      </c>
      <c r="O45" s="77">
        <v>340.78875586800001</v>
      </c>
      <c r="P45" s="77">
        <v>0.02</v>
      </c>
      <c r="Q45" s="77">
        <f>O45/'סכום נכסי הקרן'!$C$42*100</f>
        <v>3.0285285234549911E-3</v>
      </c>
    </row>
    <row r="46" spans="2:17">
      <c r="B46" t="s">
        <v>2741</v>
      </c>
      <c r="C46" t="s">
        <v>2683</v>
      </c>
      <c r="D46" t="s">
        <v>2744</v>
      </c>
      <c r="E46" t="s">
        <v>2743</v>
      </c>
      <c r="F46" t="s">
        <v>212</v>
      </c>
      <c r="G46" t="s">
        <v>374</v>
      </c>
      <c r="H46" t="s">
        <v>153</v>
      </c>
      <c r="I46" s="77">
        <v>6.99</v>
      </c>
      <c r="J46" t="s">
        <v>105</v>
      </c>
      <c r="K46" s="77">
        <v>5.35</v>
      </c>
      <c r="L46" s="77">
        <v>1.69</v>
      </c>
      <c r="M46" s="77">
        <v>337742.76</v>
      </c>
      <c r="N46" s="77">
        <v>128.93</v>
      </c>
      <c r="O46" s="77">
        <v>435.45174046800003</v>
      </c>
      <c r="P46" s="77">
        <v>0.03</v>
      </c>
      <c r="Q46" s="77">
        <f>O46/'סכום נכסי הקרן'!$C$42*100</f>
        <v>3.8697814815999067E-3</v>
      </c>
    </row>
    <row r="47" spans="2:17">
      <c r="B47" t="s">
        <v>2741</v>
      </c>
      <c r="C47" t="s">
        <v>2683</v>
      </c>
      <c r="D47" t="s">
        <v>2745</v>
      </c>
      <c r="E47" t="s">
        <v>2743</v>
      </c>
      <c r="F47" t="s">
        <v>212</v>
      </c>
      <c r="G47" t="s">
        <v>2746</v>
      </c>
      <c r="H47" t="s">
        <v>153</v>
      </c>
      <c r="I47" s="77">
        <v>7.1</v>
      </c>
      <c r="J47" t="s">
        <v>105</v>
      </c>
      <c r="K47" s="77">
        <v>5.35</v>
      </c>
      <c r="L47" s="77">
        <v>1.1200000000000001</v>
      </c>
      <c r="M47" s="77">
        <v>2245391.4</v>
      </c>
      <c r="N47" s="77">
        <v>135.4</v>
      </c>
      <c r="O47" s="77">
        <v>3040.2599556</v>
      </c>
      <c r="P47" s="77">
        <v>0.22</v>
      </c>
      <c r="Q47" s="77">
        <f>O47/'סכום נכסי הקרן'!$C$42*100</f>
        <v>2.7018244691790864E-2</v>
      </c>
    </row>
    <row r="48" spans="2:17">
      <c r="B48" t="s">
        <v>2741</v>
      </c>
      <c r="C48" t="s">
        <v>2683</v>
      </c>
      <c r="D48" t="s">
        <v>2747</v>
      </c>
      <c r="E48" t="s">
        <v>2743</v>
      </c>
      <c r="F48" t="s">
        <v>212</v>
      </c>
      <c r="G48" t="s">
        <v>374</v>
      </c>
      <c r="H48" t="s">
        <v>153</v>
      </c>
      <c r="I48" s="77">
        <v>6.99</v>
      </c>
      <c r="J48" t="s">
        <v>105</v>
      </c>
      <c r="K48" s="77">
        <v>5.35</v>
      </c>
      <c r="L48" s="77">
        <v>1.69</v>
      </c>
      <c r="M48" s="77">
        <v>396481.58</v>
      </c>
      <c r="N48" s="77">
        <v>128.93</v>
      </c>
      <c r="O48" s="77">
        <v>511.18370109400001</v>
      </c>
      <c r="P48" s="77">
        <v>0.04</v>
      </c>
      <c r="Q48" s="77">
        <f>O48/'סכום נכסי הקרן'!$C$42*100</f>
        <v>4.5427978266046973E-3</v>
      </c>
    </row>
    <row r="49" spans="2:17">
      <c r="B49" t="s">
        <v>2741</v>
      </c>
      <c r="C49" t="s">
        <v>2683</v>
      </c>
      <c r="D49" t="s">
        <v>2748</v>
      </c>
      <c r="E49" t="s">
        <v>2743</v>
      </c>
      <c r="F49" t="s">
        <v>212</v>
      </c>
      <c r="G49" t="s">
        <v>2746</v>
      </c>
      <c r="H49" t="s">
        <v>153</v>
      </c>
      <c r="I49" s="77">
        <v>7.1</v>
      </c>
      <c r="J49" t="s">
        <v>105</v>
      </c>
      <c r="K49" s="77">
        <v>5.35</v>
      </c>
      <c r="L49" s="77">
        <v>1.1200000000000001</v>
      </c>
      <c r="M49" s="77">
        <v>1617442.93</v>
      </c>
      <c r="N49" s="77">
        <v>135.4</v>
      </c>
      <c r="O49" s="77">
        <v>2190.0177272199999</v>
      </c>
      <c r="P49" s="77">
        <v>0.16</v>
      </c>
      <c r="Q49" s="77">
        <f>O49/'סכום נכסי הקרן'!$C$42*100</f>
        <v>1.9462294572673237E-2</v>
      </c>
    </row>
    <row r="50" spans="2:17">
      <c r="B50" t="s">
        <v>2741</v>
      </c>
      <c r="C50" t="s">
        <v>2683</v>
      </c>
      <c r="D50" t="s">
        <v>2749</v>
      </c>
      <c r="E50" t="s">
        <v>2743</v>
      </c>
      <c r="F50" t="s">
        <v>212</v>
      </c>
      <c r="G50" t="s">
        <v>374</v>
      </c>
      <c r="H50" t="s">
        <v>153</v>
      </c>
      <c r="I50" s="77">
        <v>6.99</v>
      </c>
      <c r="J50" t="s">
        <v>105</v>
      </c>
      <c r="K50" s="77">
        <v>5.35</v>
      </c>
      <c r="L50" s="77">
        <v>1.69</v>
      </c>
      <c r="M50" s="77">
        <v>323058.69</v>
      </c>
      <c r="N50" s="77">
        <v>128.93</v>
      </c>
      <c r="O50" s="77">
        <v>416.51956901699998</v>
      </c>
      <c r="P50" s="77">
        <v>0.03</v>
      </c>
      <c r="Q50" s="77">
        <f>O50/'סכום נכסי הקרן'!$C$42*100</f>
        <v>3.7015346710375821E-3</v>
      </c>
    </row>
    <row r="51" spans="2:17">
      <c r="B51" t="s">
        <v>2741</v>
      </c>
      <c r="C51" t="s">
        <v>2683</v>
      </c>
      <c r="D51" t="s">
        <v>2750</v>
      </c>
      <c r="E51" t="s">
        <v>2743</v>
      </c>
      <c r="F51" t="s">
        <v>212</v>
      </c>
      <c r="G51" t="s">
        <v>2746</v>
      </c>
      <c r="H51" t="s">
        <v>153</v>
      </c>
      <c r="I51" s="77">
        <v>7.1</v>
      </c>
      <c r="J51" t="s">
        <v>105</v>
      </c>
      <c r="K51" s="77">
        <v>5.35</v>
      </c>
      <c r="L51" s="77">
        <v>1.1200000000000001</v>
      </c>
      <c r="M51" s="77">
        <v>1942517.35</v>
      </c>
      <c r="N51" s="77">
        <v>135.4</v>
      </c>
      <c r="O51" s="77">
        <v>2630.1684918999999</v>
      </c>
      <c r="P51" s="77">
        <v>0.19</v>
      </c>
      <c r="Q51" s="77">
        <f>O51/'סכום נכסי הקרן'!$C$42*100</f>
        <v>2.3373835439268697E-2</v>
      </c>
    </row>
    <row r="52" spans="2:17">
      <c r="B52" t="s">
        <v>2741</v>
      </c>
      <c r="C52" t="s">
        <v>2683</v>
      </c>
      <c r="D52" t="s">
        <v>2751</v>
      </c>
      <c r="E52" t="s">
        <v>2743</v>
      </c>
      <c r="F52" t="s">
        <v>212</v>
      </c>
      <c r="G52" t="s">
        <v>374</v>
      </c>
      <c r="H52" t="s">
        <v>153</v>
      </c>
      <c r="I52" s="77">
        <v>6.99</v>
      </c>
      <c r="J52" t="s">
        <v>105</v>
      </c>
      <c r="K52" s="77">
        <v>5.35</v>
      </c>
      <c r="L52" s="77">
        <v>1.69</v>
      </c>
      <c r="M52" s="77">
        <v>337742.76</v>
      </c>
      <c r="N52" s="77">
        <v>128.93</v>
      </c>
      <c r="O52" s="77">
        <v>435.45174046800003</v>
      </c>
      <c r="P52" s="77">
        <v>0.03</v>
      </c>
      <c r="Q52" s="77">
        <f>O52/'סכום נכסי הקרן'!$C$42*100</f>
        <v>3.8697814815999067E-3</v>
      </c>
    </row>
    <row r="53" spans="2:17">
      <c r="B53" t="s">
        <v>2741</v>
      </c>
      <c r="C53" t="s">
        <v>2683</v>
      </c>
      <c r="D53" t="s">
        <v>2752</v>
      </c>
      <c r="E53" t="s">
        <v>2743</v>
      </c>
      <c r="F53" t="s">
        <v>212</v>
      </c>
      <c r="G53" t="s">
        <v>2753</v>
      </c>
      <c r="H53" t="s">
        <v>153</v>
      </c>
      <c r="I53" s="77">
        <v>7.05</v>
      </c>
      <c r="J53" t="s">
        <v>105</v>
      </c>
      <c r="K53" s="77">
        <v>5.35</v>
      </c>
      <c r="L53" s="77">
        <v>1.36</v>
      </c>
      <c r="M53" s="77">
        <v>1782259.88</v>
      </c>
      <c r="N53" s="77">
        <v>135.49</v>
      </c>
      <c r="O53" s="77">
        <v>2414.7839114120002</v>
      </c>
      <c r="P53" s="77">
        <v>0.17</v>
      </c>
      <c r="Q53" s="77">
        <f>O53/'סכום נכסי הקרן'!$C$42*100</f>
        <v>2.1459751320328596E-2</v>
      </c>
    </row>
    <row r="54" spans="2:17">
      <c r="B54" t="s">
        <v>2741</v>
      </c>
      <c r="C54" t="s">
        <v>2683</v>
      </c>
      <c r="D54" t="s">
        <v>2754</v>
      </c>
      <c r="E54" t="s">
        <v>2743</v>
      </c>
      <c r="F54" t="s">
        <v>212</v>
      </c>
      <c r="G54" t="s">
        <v>2753</v>
      </c>
      <c r="H54" t="s">
        <v>153</v>
      </c>
      <c r="I54" s="77">
        <v>7.05</v>
      </c>
      <c r="J54" t="s">
        <v>105</v>
      </c>
      <c r="K54" s="77">
        <v>5.35</v>
      </c>
      <c r="L54" s="77">
        <v>1.36</v>
      </c>
      <c r="M54" s="77">
        <v>1677421.81</v>
      </c>
      <c r="N54" s="77">
        <v>135.49</v>
      </c>
      <c r="O54" s="77">
        <v>2272.738810369</v>
      </c>
      <c r="P54" s="77">
        <v>0.16</v>
      </c>
      <c r="Q54" s="77">
        <f>O54/'סכום נכסי הקרן'!$C$42*100</f>
        <v>2.0197421995436199E-2</v>
      </c>
    </row>
    <row r="55" spans="2:17">
      <c r="B55" t="s">
        <v>2755</v>
      </c>
      <c r="C55" t="s">
        <v>2683</v>
      </c>
      <c r="D55" t="s">
        <v>2756</v>
      </c>
      <c r="E55" t="s">
        <v>2757</v>
      </c>
      <c r="F55" t="s">
        <v>212</v>
      </c>
      <c r="G55" t="s">
        <v>2376</v>
      </c>
      <c r="H55" t="s">
        <v>153</v>
      </c>
      <c r="I55" s="77">
        <v>6.58</v>
      </c>
      <c r="J55" t="s">
        <v>105</v>
      </c>
      <c r="K55" s="77">
        <v>2.56</v>
      </c>
      <c r="L55" s="77">
        <v>1.37</v>
      </c>
      <c r="M55" s="77">
        <v>46633794.060000002</v>
      </c>
      <c r="N55" s="77">
        <v>105.85</v>
      </c>
      <c r="O55" s="77">
        <v>49361.871012509997</v>
      </c>
      <c r="P55" s="77">
        <v>3.56</v>
      </c>
      <c r="Q55" s="77">
        <f>O55/'סכום נכסי הקרן'!$C$42*100</f>
        <v>0.43867009036647048</v>
      </c>
    </row>
    <row r="56" spans="2:17">
      <c r="B56" t="s">
        <v>2758</v>
      </c>
      <c r="C56" t="s">
        <v>2683</v>
      </c>
      <c r="D56" t="s">
        <v>2759</v>
      </c>
      <c r="E56" t="s">
        <v>2760</v>
      </c>
      <c r="F56" t="s">
        <v>2761</v>
      </c>
      <c r="G56" t="s">
        <v>2762</v>
      </c>
      <c r="H56" t="s">
        <v>154</v>
      </c>
      <c r="I56" s="77">
        <v>4.72</v>
      </c>
      <c r="J56" t="s">
        <v>105</v>
      </c>
      <c r="K56" s="77">
        <v>3.76</v>
      </c>
      <c r="L56" s="77">
        <v>3.56</v>
      </c>
      <c r="M56" s="77">
        <v>8524678.4499999993</v>
      </c>
      <c r="N56" s="77">
        <v>105.28</v>
      </c>
      <c r="O56" s="77">
        <v>8974.7814721600007</v>
      </c>
      <c r="P56" s="77">
        <v>0.65</v>
      </c>
      <c r="Q56" s="77">
        <f>O56/'סכום נכסי הקרן'!$C$42*100</f>
        <v>7.9757272539648857E-2</v>
      </c>
    </row>
    <row r="57" spans="2:17">
      <c r="B57" t="s">
        <v>2763</v>
      </c>
      <c r="C57" t="s">
        <v>2683</v>
      </c>
      <c r="D57" t="s">
        <v>2764</v>
      </c>
      <c r="E57" t="s">
        <v>504</v>
      </c>
      <c r="F57" t="s">
        <v>2761</v>
      </c>
      <c r="G57" t="s">
        <v>2765</v>
      </c>
      <c r="H57" t="s">
        <v>154</v>
      </c>
      <c r="I57" s="77">
        <v>4.13</v>
      </c>
      <c r="J57" t="s">
        <v>105</v>
      </c>
      <c r="K57" s="77">
        <v>4.1500000000000004</v>
      </c>
      <c r="L57" s="77">
        <v>2.63</v>
      </c>
      <c r="M57" s="77">
        <v>43598535</v>
      </c>
      <c r="N57" s="77">
        <v>109.53</v>
      </c>
      <c r="O57" s="77">
        <v>47753.475385500002</v>
      </c>
      <c r="P57" s="77">
        <v>3.45</v>
      </c>
      <c r="Q57" s="77">
        <f>O57/'סכום נכסי הקרן'!$C$42*100</f>
        <v>0.42437656703412563</v>
      </c>
    </row>
    <row r="58" spans="2:17">
      <c r="B58" t="s">
        <v>2763</v>
      </c>
      <c r="C58" t="s">
        <v>2683</v>
      </c>
      <c r="D58" t="s">
        <v>2766</v>
      </c>
      <c r="E58" t="s">
        <v>504</v>
      </c>
      <c r="F58" t="s">
        <v>2761</v>
      </c>
      <c r="G58" t="s">
        <v>2767</v>
      </c>
      <c r="H58" t="s">
        <v>154</v>
      </c>
      <c r="I58" s="77">
        <v>4.13</v>
      </c>
      <c r="J58" t="s">
        <v>105</v>
      </c>
      <c r="K58" s="77">
        <v>4</v>
      </c>
      <c r="L58" s="77">
        <v>2.14</v>
      </c>
      <c r="M58" s="77">
        <v>16268024</v>
      </c>
      <c r="N58" s="77">
        <v>107.92</v>
      </c>
      <c r="O58" s="77">
        <v>17556.451500800002</v>
      </c>
      <c r="P58" s="77">
        <v>1.27</v>
      </c>
      <c r="Q58" s="77">
        <f>O58/'סכום נכסי הקרן'!$C$42*100</f>
        <v>0.15602103421927971</v>
      </c>
    </row>
    <row r="59" spans="2:17">
      <c r="B59" t="s">
        <v>2768</v>
      </c>
      <c r="C59" t="s">
        <v>2769</v>
      </c>
      <c r="D59" t="s">
        <v>2770</v>
      </c>
      <c r="E59" t="s">
        <v>2771</v>
      </c>
      <c r="F59" t="s">
        <v>574</v>
      </c>
      <c r="G59" t="s">
        <v>2772</v>
      </c>
      <c r="H59" t="s">
        <v>216</v>
      </c>
      <c r="I59" s="77">
        <v>6.24</v>
      </c>
      <c r="J59" t="s">
        <v>105</v>
      </c>
      <c r="K59" s="77">
        <v>2.33</v>
      </c>
      <c r="L59" s="77">
        <v>1.34</v>
      </c>
      <c r="M59" s="77">
        <v>14123385.1</v>
      </c>
      <c r="N59" s="77">
        <v>107.02</v>
      </c>
      <c r="O59" s="77">
        <v>15114.84673402</v>
      </c>
      <c r="P59" s="77">
        <v>1.0900000000000001</v>
      </c>
      <c r="Q59" s="77">
        <f>O59/'סכום נכסי הקרן'!$C$42*100</f>
        <v>0.13432293076993629</v>
      </c>
    </row>
    <row r="60" spans="2:17">
      <c r="B60" t="s">
        <v>2708</v>
      </c>
      <c r="C60" t="s">
        <v>2683</v>
      </c>
      <c r="D60" t="s">
        <v>2773</v>
      </c>
      <c r="E60" t="s">
        <v>738</v>
      </c>
      <c r="F60" t="s">
        <v>671</v>
      </c>
      <c r="G60" t="s">
        <v>1200</v>
      </c>
      <c r="H60" t="s">
        <v>216</v>
      </c>
      <c r="I60" s="77">
        <v>5.48</v>
      </c>
      <c r="J60" t="s">
        <v>105</v>
      </c>
      <c r="K60" s="77">
        <v>5</v>
      </c>
      <c r="L60" s="77">
        <v>0.92</v>
      </c>
      <c r="M60" s="77">
        <v>5492941.3600000003</v>
      </c>
      <c r="N60" s="77">
        <v>122.53</v>
      </c>
      <c r="O60" s="77">
        <v>6730.5010484080003</v>
      </c>
      <c r="P60" s="77">
        <v>0.49</v>
      </c>
      <c r="Q60" s="77">
        <f>O60/'סכום נכסי הקרן'!$C$42*100</f>
        <v>5.981275511960446E-2</v>
      </c>
    </row>
    <row r="61" spans="2:17">
      <c r="B61" t="s">
        <v>2708</v>
      </c>
      <c r="C61" t="s">
        <v>2683</v>
      </c>
      <c r="D61" t="s">
        <v>2774</v>
      </c>
      <c r="E61" t="s">
        <v>738</v>
      </c>
      <c r="F61" t="s">
        <v>671</v>
      </c>
      <c r="G61" t="s">
        <v>1200</v>
      </c>
      <c r="H61" t="s">
        <v>216</v>
      </c>
      <c r="I61" s="77">
        <v>5.48</v>
      </c>
      <c r="J61" t="s">
        <v>105</v>
      </c>
      <c r="K61" s="77">
        <v>5</v>
      </c>
      <c r="L61" s="77">
        <v>0.91</v>
      </c>
      <c r="M61" s="77">
        <v>1766639.15</v>
      </c>
      <c r="N61" s="77">
        <v>122.53</v>
      </c>
      <c r="O61" s="77">
        <v>2164.6629504950001</v>
      </c>
      <c r="P61" s="77">
        <v>0.16</v>
      </c>
      <c r="Q61" s="77">
        <f>O61/'סכום נכסי הקרן'!$C$42*100</f>
        <v>1.9236971221490731E-2</v>
      </c>
    </row>
    <row r="62" spans="2:17">
      <c r="B62" t="s">
        <v>2708</v>
      </c>
      <c r="C62" t="s">
        <v>2683</v>
      </c>
      <c r="D62" t="s">
        <v>2775</v>
      </c>
      <c r="E62" t="s">
        <v>738</v>
      </c>
      <c r="F62" t="s">
        <v>671</v>
      </c>
      <c r="G62" t="s">
        <v>498</v>
      </c>
      <c r="H62" t="s">
        <v>216</v>
      </c>
      <c r="I62" s="77">
        <v>9.4</v>
      </c>
      <c r="J62" t="s">
        <v>105</v>
      </c>
      <c r="K62" s="77">
        <v>4.0999999999999996</v>
      </c>
      <c r="L62" s="77">
        <v>2.61</v>
      </c>
      <c r="M62" s="77">
        <v>3994369.98</v>
      </c>
      <c r="N62" s="77">
        <v>114.87</v>
      </c>
      <c r="O62" s="77">
        <v>4588.3327960260003</v>
      </c>
      <c r="P62" s="77">
        <v>0.33</v>
      </c>
      <c r="Q62" s="77">
        <f>O62/'סכום נכסי הקרן'!$C$42*100</f>
        <v>4.0775690243873904E-2</v>
      </c>
    </row>
    <row r="63" spans="2:17">
      <c r="B63" t="s">
        <v>2708</v>
      </c>
      <c r="C63" t="s">
        <v>2683</v>
      </c>
      <c r="D63" t="s">
        <v>2776</v>
      </c>
      <c r="E63" t="s">
        <v>738</v>
      </c>
      <c r="F63" t="s">
        <v>671</v>
      </c>
      <c r="G63" t="s">
        <v>2777</v>
      </c>
      <c r="H63" t="s">
        <v>216</v>
      </c>
      <c r="I63" s="77">
        <v>7.49</v>
      </c>
      <c r="J63" t="s">
        <v>105</v>
      </c>
      <c r="K63" s="77">
        <v>5</v>
      </c>
      <c r="L63" s="77">
        <v>1.87</v>
      </c>
      <c r="M63" s="77">
        <v>5207144.17</v>
      </c>
      <c r="N63" s="77">
        <v>124.58</v>
      </c>
      <c r="O63" s="77">
        <v>6487.0602069859997</v>
      </c>
      <c r="P63" s="77">
        <v>0.47</v>
      </c>
      <c r="Q63" s="77">
        <f>O63/'סכום נכסי הקרן'!$C$42*100</f>
        <v>5.7649340044061345E-2</v>
      </c>
    </row>
    <row r="64" spans="2:17">
      <c r="B64" t="s">
        <v>2708</v>
      </c>
      <c r="C64" t="s">
        <v>2683</v>
      </c>
      <c r="D64" t="s">
        <v>2778</v>
      </c>
      <c r="E64" t="s">
        <v>738</v>
      </c>
      <c r="F64" t="s">
        <v>671</v>
      </c>
      <c r="G64" t="s">
        <v>2779</v>
      </c>
      <c r="H64" t="s">
        <v>216</v>
      </c>
      <c r="I64" s="77">
        <v>8.6999999999999993</v>
      </c>
      <c r="J64" t="s">
        <v>105</v>
      </c>
      <c r="K64" s="77">
        <v>4.0999999999999996</v>
      </c>
      <c r="L64" s="77">
        <v>1.86</v>
      </c>
      <c r="M64" s="77">
        <v>13460352.300000001</v>
      </c>
      <c r="N64" s="77">
        <v>121.38</v>
      </c>
      <c r="O64" s="77">
        <v>16338.17562174</v>
      </c>
      <c r="P64" s="77">
        <v>1.18</v>
      </c>
      <c r="Q64" s="77">
        <f>O64/'סכום נכסי הקרן'!$C$42*100</f>
        <v>0.14519443508524157</v>
      </c>
    </row>
    <row r="65" spans="2:17">
      <c r="B65" t="s">
        <v>2726</v>
      </c>
      <c r="C65" t="s">
        <v>2683</v>
      </c>
      <c r="D65" t="s">
        <v>2780</v>
      </c>
      <c r="E65" t="s">
        <v>2728</v>
      </c>
      <c r="F65" t="s">
        <v>671</v>
      </c>
      <c r="G65" t="s">
        <v>2730</v>
      </c>
      <c r="H65" t="s">
        <v>216</v>
      </c>
      <c r="I65" s="77">
        <v>8.74</v>
      </c>
      <c r="J65" t="s">
        <v>105</v>
      </c>
      <c r="K65" s="77">
        <v>6</v>
      </c>
      <c r="L65" s="77">
        <v>1.18</v>
      </c>
      <c r="M65" s="77">
        <v>18753256.940000001</v>
      </c>
      <c r="N65" s="77">
        <v>154.19</v>
      </c>
      <c r="O65" s="77">
        <v>28915.646875785998</v>
      </c>
      <c r="P65" s="77">
        <v>2.09</v>
      </c>
      <c r="Q65" s="77">
        <f>O65/'סכום נכסי הקרן'!$C$42*100</f>
        <v>0.25696816526244159</v>
      </c>
    </row>
    <row r="66" spans="2:17">
      <c r="B66" t="s">
        <v>2781</v>
      </c>
      <c r="C66" t="s">
        <v>2683</v>
      </c>
      <c r="D66" t="s">
        <v>2782</v>
      </c>
      <c r="E66" t="s">
        <v>2783</v>
      </c>
      <c r="F66" t="s">
        <v>671</v>
      </c>
      <c r="G66" t="s">
        <v>2784</v>
      </c>
      <c r="H66" t="s">
        <v>216</v>
      </c>
      <c r="I66" s="77">
        <v>3.01</v>
      </c>
      <c r="J66" t="s">
        <v>105</v>
      </c>
      <c r="K66" s="77">
        <v>3.18</v>
      </c>
      <c r="L66" s="77">
        <v>1.93</v>
      </c>
      <c r="M66" s="77">
        <v>2957268.21</v>
      </c>
      <c r="N66" s="77">
        <v>101.66</v>
      </c>
      <c r="O66" s="77">
        <v>3006.3588622860002</v>
      </c>
      <c r="P66" s="77">
        <v>0.22</v>
      </c>
      <c r="Q66" s="77">
        <f>O66/'סכום נכסי הקרן'!$C$42*100</f>
        <v>2.671697175860311E-2</v>
      </c>
    </row>
    <row r="67" spans="2:17">
      <c r="B67" t="s">
        <v>2781</v>
      </c>
      <c r="C67" t="s">
        <v>2683</v>
      </c>
      <c r="D67" t="s">
        <v>2785</v>
      </c>
      <c r="E67" t="s">
        <v>2783</v>
      </c>
      <c r="F67" t="s">
        <v>671</v>
      </c>
      <c r="G67" t="s">
        <v>2784</v>
      </c>
      <c r="H67" t="s">
        <v>216</v>
      </c>
      <c r="I67" s="77">
        <v>4.01</v>
      </c>
      <c r="J67" t="s">
        <v>105</v>
      </c>
      <c r="K67" s="77">
        <v>3.37</v>
      </c>
      <c r="L67" s="77">
        <v>2.2400000000000002</v>
      </c>
      <c r="M67" s="77">
        <v>667583.98</v>
      </c>
      <c r="N67" s="77">
        <v>102.42</v>
      </c>
      <c r="O67" s="77">
        <v>683.73951231599995</v>
      </c>
      <c r="P67" s="77">
        <v>0.05</v>
      </c>
      <c r="Q67" s="77">
        <f>O67/'סכום נכסי הקרן'!$C$42*100</f>
        <v>6.0762703581226096E-3</v>
      </c>
    </row>
    <row r="68" spans="2:17">
      <c r="B68" t="s">
        <v>2781</v>
      </c>
      <c r="C68" t="s">
        <v>2683</v>
      </c>
      <c r="D68" t="s">
        <v>2786</v>
      </c>
      <c r="E68" t="s">
        <v>2783</v>
      </c>
      <c r="F68" t="s">
        <v>671</v>
      </c>
      <c r="G68" t="s">
        <v>2784</v>
      </c>
      <c r="H68" t="s">
        <v>216</v>
      </c>
      <c r="I68" s="77">
        <v>4.8099999999999996</v>
      </c>
      <c r="J68" t="s">
        <v>105</v>
      </c>
      <c r="K68" s="77">
        <v>3.67</v>
      </c>
      <c r="L68" s="77">
        <v>2.5</v>
      </c>
      <c r="M68" s="77">
        <v>2142472.3199999998</v>
      </c>
      <c r="N68" s="77">
        <v>102.39</v>
      </c>
      <c r="O68" s="77">
        <v>2193.6774084479998</v>
      </c>
      <c r="P68" s="77">
        <v>0.16</v>
      </c>
      <c r="Q68" s="77">
        <f>O68/'סכום נכסי הקרן'!$C$42*100</f>
        <v>1.9494817503066059E-2</v>
      </c>
    </row>
    <row r="69" spans="2:17">
      <c r="B69" t="s">
        <v>2781</v>
      </c>
      <c r="C69" t="s">
        <v>2683</v>
      </c>
      <c r="D69" t="s">
        <v>2787</v>
      </c>
      <c r="E69" t="s">
        <v>2783</v>
      </c>
      <c r="F69" t="s">
        <v>671</v>
      </c>
      <c r="G69" t="s">
        <v>2784</v>
      </c>
      <c r="H69" t="s">
        <v>216</v>
      </c>
      <c r="I69" s="77">
        <v>3.04</v>
      </c>
      <c r="J69" t="s">
        <v>105</v>
      </c>
      <c r="K69" s="77">
        <v>2.2000000000000002</v>
      </c>
      <c r="L69" s="77">
        <v>1.96</v>
      </c>
      <c r="M69" s="77">
        <v>2929219.83</v>
      </c>
      <c r="N69" s="77">
        <v>102.72</v>
      </c>
      <c r="O69" s="77">
        <v>3008.8946093760001</v>
      </c>
      <c r="P69" s="77">
        <v>0.22</v>
      </c>
      <c r="Q69" s="77">
        <f>O69/'סכום נכסי הקרן'!$C$42*100</f>
        <v>2.6739506487986339E-2</v>
      </c>
    </row>
    <row r="70" spans="2:17">
      <c r="B70" t="s">
        <v>2781</v>
      </c>
      <c r="C70" t="s">
        <v>2683</v>
      </c>
      <c r="D70" t="s">
        <v>2788</v>
      </c>
      <c r="E70" t="s">
        <v>2783</v>
      </c>
      <c r="F70" t="s">
        <v>671</v>
      </c>
      <c r="G70" t="s">
        <v>2784</v>
      </c>
      <c r="H70" t="s">
        <v>216</v>
      </c>
      <c r="I70" s="77">
        <v>4.12</v>
      </c>
      <c r="J70" t="s">
        <v>105</v>
      </c>
      <c r="K70" s="77">
        <v>2.2999999999999998</v>
      </c>
      <c r="L70" s="77">
        <v>1.25</v>
      </c>
      <c r="M70" s="77">
        <v>1322042.8400000001</v>
      </c>
      <c r="N70" s="77">
        <v>102.82</v>
      </c>
      <c r="O70" s="77">
        <v>1359.3244480880001</v>
      </c>
      <c r="P70" s="77">
        <v>0.1</v>
      </c>
      <c r="Q70" s="77">
        <f>O70/'סכום נכסי הקרן'!$C$42*100</f>
        <v>1.2080072457727423E-2</v>
      </c>
    </row>
    <row r="71" spans="2:17">
      <c r="B71" t="s">
        <v>2781</v>
      </c>
      <c r="C71" t="s">
        <v>2683</v>
      </c>
      <c r="D71" t="s">
        <v>2789</v>
      </c>
      <c r="E71" t="s">
        <v>2783</v>
      </c>
      <c r="F71" t="s">
        <v>671</v>
      </c>
      <c r="G71" t="s">
        <v>2790</v>
      </c>
      <c r="H71" t="s">
        <v>216</v>
      </c>
      <c r="I71" s="77">
        <v>4.12</v>
      </c>
      <c r="J71" t="s">
        <v>105</v>
      </c>
      <c r="K71" s="77">
        <v>3.84</v>
      </c>
      <c r="L71" s="77">
        <v>2.42</v>
      </c>
      <c r="M71" s="77">
        <v>559334.43000000005</v>
      </c>
      <c r="N71" s="77">
        <v>101.44</v>
      </c>
      <c r="O71" s="77">
        <v>567.38884579199998</v>
      </c>
      <c r="P71" s="77">
        <v>0.04</v>
      </c>
      <c r="Q71" s="77">
        <f>O71/'סכום נכסי הקרן'!$C$42*100</f>
        <v>5.0422828622809918E-3</v>
      </c>
    </row>
    <row r="72" spans="2:17">
      <c r="B72" t="s">
        <v>2781</v>
      </c>
      <c r="C72" t="s">
        <v>2683</v>
      </c>
      <c r="D72" t="s">
        <v>2791</v>
      </c>
      <c r="E72" t="s">
        <v>2783</v>
      </c>
      <c r="F72" t="s">
        <v>671</v>
      </c>
      <c r="G72" t="s">
        <v>2792</v>
      </c>
      <c r="H72" t="s">
        <v>216</v>
      </c>
      <c r="I72" s="77">
        <v>4.12</v>
      </c>
      <c r="J72" t="s">
        <v>105</v>
      </c>
      <c r="K72" s="77">
        <v>3.85</v>
      </c>
      <c r="L72" s="77">
        <v>2.42</v>
      </c>
      <c r="M72" s="77">
        <v>187085.7</v>
      </c>
      <c r="N72" s="77">
        <v>100.94</v>
      </c>
      <c r="O72" s="77">
        <v>188.84430558</v>
      </c>
      <c r="P72" s="77">
        <v>0.01</v>
      </c>
      <c r="Q72" s="77">
        <f>O72/'סכום נכסי הקרן'!$C$42*100</f>
        <v>1.678225458126929E-3</v>
      </c>
    </row>
    <row r="73" spans="2:17">
      <c r="B73" t="s">
        <v>2793</v>
      </c>
      <c r="C73" t="s">
        <v>2683</v>
      </c>
      <c r="D73" t="s">
        <v>2794</v>
      </c>
      <c r="E73" t="s">
        <v>2795</v>
      </c>
      <c r="F73" t="s">
        <v>2297</v>
      </c>
      <c r="G73" t="s">
        <v>2796</v>
      </c>
      <c r="H73" t="s">
        <v>154</v>
      </c>
      <c r="I73" s="77">
        <v>2.86</v>
      </c>
      <c r="J73" t="s">
        <v>105</v>
      </c>
      <c r="K73" s="77">
        <v>3.7</v>
      </c>
      <c r="L73" s="77">
        <v>0.7</v>
      </c>
      <c r="M73" s="77">
        <v>22166076.309999999</v>
      </c>
      <c r="N73" s="77">
        <v>110.69</v>
      </c>
      <c r="O73" s="77">
        <v>24535.629867538999</v>
      </c>
      <c r="P73" s="77">
        <v>1.77</v>
      </c>
      <c r="Q73" s="77">
        <f>O73/'סכום נכסי הקרן'!$C$42*100</f>
        <v>0.21804374004510244</v>
      </c>
    </row>
    <row r="74" spans="2:17">
      <c r="B74" t="s">
        <v>2793</v>
      </c>
      <c r="C74" t="s">
        <v>2683</v>
      </c>
      <c r="D74" t="s">
        <v>2797</v>
      </c>
      <c r="E74" t="s">
        <v>2795</v>
      </c>
      <c r="F74" t="s">
        <v>2297</v>
      </c>
      <c r="G74" t="s">
        <v>2798</v>
      </c>
      <c r="H74" t="s">
        <v>154</v>
      </c>
      <c r="I74" s="77">
        <v>5.16</v>
      </c>
      <c r="J74" t="s">
        <v>105</v>
      </c>
      <c r="K74" s="77">
        <v>3.7</v>
      </c>
      <c r="L74" s="77">
        <v>1.17</v>
      </c>
      <c r="M74" s="77">
        <v>8525413.6500000004</v>
      </c>
      <c r="N74" s="77">
        <v>111.68</v>
      </c>
      <c r="O74" s="77">
        <v>9521.1819643199997</v>
      </c>
      <c r="P74" s="77">
        <v>0.69</v>
      </c>
      <c r="Q74" s="77">
        <f>O74/'סכום נכסי הקרן'!$C$42*100</f>
        <v>8.4613035669279121E-2</v>
      </c>
    </row>
    <row r="75" spans="2:17">
      <c r="B75" t="s">
        <v>2793</v>
      </c>
      <c r="C75" t="s">
        <v>2683</v>
      </c>
      <c r="D75" t="s">
        <v>2799</v>
      </c>
      <c r="E75" t="s">
        <v>2795</v>
      </c>
      <c r="F75" t="s">
        <v>671</v>
      </c>
      <c r="G75" t="s">
        <v>2800</v>
      </c>
      <c r="H75" t="s">
        <v>216</v>
      </c>
      <c r="I75" s="77">
        <v>2.64</v>
      </c>
      <c r="J75" t="s">
        <v>105</v>
      </c>
      <c r="K75" s="77">
        <v>3.88</v>
      </c>
      <c r="L75" s="77">
        <v>2.98</v>
      </c>
      <c r="M75" s="77">
        <v>3198277.37</v>
      </c>
      <c r="N75" s="77">
        <v>108.33</v>
      </c>
      <c r="O75" s="77">
        <v>3464.6938749209999</v>
      </c>
      <c r="P75" s="77">
        <v>0.25</v>
      </c>
      <c r="Q75" s="77">
        <f>O75/'סכום נכסי הקרן'!$C$42*100</f>
        <v>3.0790112773856723E-2</v>
      </c>
    </row>
    <row r="76" spans="2:17">
      <c r="B76" t="s">
        <v>2793</v>
      </c>
      <c r="C76" t="s">
        <v>2683</v>
      </c>
      <c r="D76" t="s">
        <v>2801</v>
      </c>
      <c r="E76" t="s">
        <v>2795</v>
      </c>
      <c r="F76" t="s">
        <v>671</v>
      </c>
      <c r="G76" t="s">
        <v>2800</v>
      </c>
      <c r="H76" t="s">
        <v>216</v>
      </c>
      <c r="I76" s="77">
        <v>0.75</v>
      </c>
      <c r="J76" t="s">
        <v>105</v>
      </c>
      <c r="K76" s="77">
        <v>2.2999999999999998</v>
      </c>
      <c r="L76" s="77">
        <v>0.97</v>
      </c>
      <c r="M76" s="77">
        <v>3198277.37</v>
      </c>
      <c r="N76" s="77">
        <v>107.15</v>
      </c>
      <c r="O76" s="77">
        <v>3426.9542019549999</v>
      </c>
      <c r="P76" s="77">
        <v>0.25</v>
      </c>
      <c r="Q76" s="77">
        <f>O76/'סכום נכסי הקרן'!$C$42*100</f>
        <v>3.0454727072082965E-2</v>
      </c>
    </row>
    <row r="77" spans="2:17">
      <c r="B77" t="s">
        <v>2802</v>
      </c>
      <c r="C77" t="s">
        <v>2683</v>
      </c>
      <c r="D77" t="s">
        <v>2803</v>
      </c>
      <c r="E77" t="s">
        <v>2804</v>
      </c>
      <c r="F77" t="s">
        <v>2297</v>
      </c>
      <c r="G77" t="s">
        <v>451</v>
      </c>
      <c r="H77" t="s">
        <v>154</v>
      </c>
      <c r="I77" s="77">
        <v>2.79</v>
      </c>
      <c r="J77" t="s">
        <v>105</v>
      </c>
      <c r="K77" s="77">
        <v>3.4</v>
      </c>
      <c r="L77" s="77">
        <v>0.76</v>
      </c>
      <c r="M77" s="77">
        <v>1872417.9</v>
      </c>
      <c r="N77" s="77">
        <v>105.79</v>
      </c>
      <c r="O77" s="77">
        <v>1980.8308964099999</v>
      </c>
      <c r="P77" s="77">
        <v>0.14000000000000001</v>
      </c>
      <c r="Q77" s="77">
        <f>O77/'סכום נכסי הקרן'!$C$42*100</f>
        <v>1.7603288743018967E-2</v>
      </c>
    </row>
    <row r="78" spans="2:17">
      <c r="B78" t="s">
        <v>2802</v>
      </c>
      <c r="C78" t="s">
        <v>2683</v>
      </c>
      <c r="D78" t="s">
        <v>2805</v>
      </c>
      <c r="E78" t="s">
        <v>2804</v>
      </c>
      <c r="F78" t="s">
        <v>2297</v>
      </c>
      <c r="G78" t="s">
        <v>451</v>
      </c>
      <c r="H78" t="s">
        <v>154</v>
      </c>
      <c r="I78" s="77">
        <v>2.69</v>
      </c>
      <c r="J78" t="s">
        <v>105</v>
      </c>
      <c r="K78" s="77">
        <v>3.45</v>
      </c>
      <c r="L78" s="77">
        <v>1.1499999999999999</v>
      </c>
      <c r="M78" s="77">
        <v>753604.5</v>
      </c>
      <c r="N78" s="77">
        <v>116.87</v>
      </c>
      <c r="O78" s="77">
        <v>880.73757914999999</v>
      </c>
      <c r="P78" s="77">
        <v>0.06</v>
      </c>
      <c r="Q78" s="77">
        <f>O78/'סכום נכסי הקרן'!$C$42*100</f>
        <v>7.8269568294313998E-3</v>
      </c>
    </row>
    <row r="79" spans="2:17">
      <c r="B79" t="s">
        <v>2802</v>
      </c>
      <c r="C79" t="s">
        <v>2683</v>
      </c>
      <c r="D79" t="s">
        <v>2806</v>
      </c>
      <c r="E79" t="s">
        <v>2804</v>
      </c>
      <c r="F79" t="s">
        <v>2297</v>
      </c>
      <c r="G79" t="s">
        <v>2807</v>
      </c>
      <c r="H79" t="s">
        <v>154</v>
      </c>
      <c r="I79" s="77">
        <v>2.15</v>
      </c>
      <c r="J79" t="s">
        <v>105</v>
      </c>
      <c r="K79" s="77">
        <v>4.4000000000000004</v>
      </c>
      <c r="L79" s="77">
        <v>1.45</v>
      </c>
      <c r="M79" s="77">
        <v>823581.94</v>
      </c>
      <c r="N79" s="77">
        <v>103.24</v>
      </c>
      <c r="O79" s="77">
        <v>850.26599485600002</v>
      </c>
      <c r="P79" s="77">
        <v>0.06</v>
      </c>
      <c r="Q79" s="77">
        <f>O79/'סכום נכסי הקרן'!$C$42*100</f>
        <v>7.5561613275252661E-3</v>
      </c>
    </row>
    <row r="80" spans="2:17">
      <c r="B80" t="s">
        <v>2802</v>
      </c>
      <c r="C80" t="s">
        <v>2683</v>
      </c>
      <c r="D80" t="s">
        <v>2808</v>
      </c>
      <c r="E80" t="s">
        <v>2804</v>
      </c>
      <c r="F80" t="s">
        <v>2297</v>
      </c>
      <c r="G80" t="s">
        <v>2807</v>
      </c>
      <c r="H80" t="s">
        <v>154</v>
      </c>
      <c r="I80" s="77">
        <v>2.15</v>
      </c>
      <c r="J80" t="s">
        <v>105</v>
      </c>
      <c r="K80" s="77">
        <v>4.4000000000000004</v>
      </c>
      <c r="L80" s="77">
        <v>1.45</v>
      </c>
      <c r="M80" s="77">
        <v>366036.77</v>
      </c>
      <c r="N80" s="77">
        <v>103.24</v>
      </c>
      <c r="O80" s="77">
        <v>377.89636134800003</v>
      </c>
      <c r="P80" s="77">
        <v>0.03</v>
      </c>
      <c r="Q80" s="77">
        <f>O80/'סכום נכסי הקרן'!$C$42*100</f>
        <v>3.3582971548966464E-3</v>
      </c>
    </row>
    <row r="81" spans="2:17">
      <c r="B81" t="s">
        <v>2802</v>
      </c>
      <c r="C81" t="s">
        <v>2683</v>
      </c>
      <c r="D81" t="s">
        <v>2809</v>
      </c>
      <c r="E81" t="s">
        <v>2804</v>
      </c>
      <c r="F81" t="s">
        <v>2297</v>
      </c>
      <c r="G81" t="s">
        <v>2810</v>
      </c>
      <c r="H81" t="s">
        <v>154</v>
      </c>
      <c r="I81" s="77">
        <v>2.14</v>
      </c>
      <c r="J81" t="s">
        <v>105</v>
      </c>
      <c r="K81" s="77">
        <v>4.45</v>
      </c>
      <c r="L81" s="77">
        <v>1.49</v>
      </c>
      <c r="M81" s="77">
        <v>484460.12</v>
      </c>
      <c r="N81" s="77">
        <v>104.34</v>
      </c>
      <c r="O81" s="77">
        <v>505.485689208</v>
      </c>
      <c r="P81" s="77">
        <v>0.04</v>
      </c>
      <c r="Q81" s="77">
        <f>O81/'סכום נכסי הקרן'!$C$42*100</f>
        <v>4.4921606174051637E-3</v>
      </c>
    </row>
    <row r="82" spans="2:17">
      <c r="B82" t="s">
        <v>2802</v>
      </c>
      <c r="C82" t="s">
        <v>2683</v>
      </c>
      <c r="D82" t="s">
        <v>2811</v>
      </c>
      <c r="E82" t="s">
        <v>2804</v>
      </c>
      <c r="F82" t="s">
        <v>2297</v>
      </c>
      <c r="G82" t="s">
        <v>2812</v>
      </c>
      <c r="H82" t="s">
        <v>154</v>
      </c>
      <c r="I82" s="77">
        <v>2.14</v>
      </c>
      <c r="J82" t="s">
        <v>105</v>
      </c>
      <c r="K82" s="77">
        <v>4.4000000000000004</v>
      </c>
      <c r="L82" s="77">
        <v>2.23</v>
      </c>
      <c r="M82" s="77">
        <v>437298.02</v>
      </c>
      <c r="N82" s="77">
        <v>103.24</v>
      </c>
      <c r="O82" s="77">
        <v>451.46647584800002</v>
      </c>
      <c r="P82" s="77">
        <v>0.03</v>
      </c>
      <c r="Q82" s="77">
        <f>O82/'סכום נכסי הקרן'!$C$42*100</f>
        <v>4.0121015612937924E-3</v>
      </c>
    </row>
    <row r="83" spans="2:17">
      <c r="B83" t="s">
        <v>2802</v>
      </c>
      <c r="C83" t="s">
        <v>2683</v>
      </c>
      <c r="D83" t="s">
        <v>2813</v>
      </c>
      <c r="E83" t="s">
        <v>2804</v>
      </c>
      <c r="F83" t="s">
        <v>2297</v>
      </c>
      <c r="G83" t="s">
        <v>2812</v>
      </c>
      <c r="H83" t="s">
        <v>154</v>
      </c>
      <c r="I83" s="77">
        <v>2.13</v>
      </c>
      <c r="J83" t="s">
        <v>105</v>
      </c>
      <c r="K83" s="77">
        <v>4.45</v>
      </c>
      <c r="L83" s="77">
        <v>2.2400000000000002</v>
      </c>
      <c r="M83" s="77">
        <v>554661.09</v>
      </c>
      <c r="N83" s="77">
        <v>104.34</v>
      </c>
      <c r="O83" s="77">
        <v>578.73338130599996</v>
      </c>
      <c r="P83" s="77">
        <v>0.04</v>
      </c>
      <c r="Q83" s="77">
        <f>O83/'סכום נכסי הקרן'!$C$42*100</f>
        <v>5.1430997137700855E-3</v>
      </c>
    </row>
    <row r="84" spans="2:17">
      <c r="B84" t="s">
        <v>2802</v>
      </c>
      <c r="C84" t="s">
        <v>2683</v>
      </c>
      <c r="D84" t="s">
        <v>2814</v>
      </c>
      <c r="E84" t="s">
        <v>2804</v>
      </c>
      <c r="F84" t="s">
        <v>2297</v>
      </c>
      <c r="G84" t="s">
        <v>2812</v>
      </c>
      <c r="H84" t="s">
        <v>154</v>
      </c>
      <c r="I84" s="77">
        <v>2.14</v>
      </c>
      <c r="J84" t="s">
        <v>105</v>
      </c>
      <c r="K84" s="77">
        <v>4.4000000000000004</v>
      </c>
      <c r="L84" s="77">
        <v>2.23</v>
      </c>
      <c r="M84" s="77">
        <v>983920.53</v>
      </c>
      <c r="N84" s="77">
        <v>103.24</v>
      </c>
      <c r="O84" s="77">
        <v>1015.7995551720001</v>
      </c>
      <c r="P84" s="77">
        <v>7.0000000000000007E-2</v>
      </c>
      <c r="Q84" s="77">
        <f>O84/'סכום נכסי הקרן'!$C$42*100</f>
        <v>9.0272283752897298E-3</v>
      </c>
    </row>
    <row r="85" spans="2:17">
      <c r="B85" t="s">
        <v>2802</v>
      </c>
      <c r="C85" t="s">
        <v>2683</v>
      </c>
      <c r="D85" t="s">
        <v>2815</v>
      </c>
      <c r="E85" t="s">
        <v>2804</v>
      </c>
      <c r="F85" t="s">
        <v>2297</v>
      </c>
      <c r="G85" t="s">
        <v>2812</v>
      </c>
      <c r="H85" t="s">
        <v>154</v>
      </c>
      <c r="I85" s="77">
        <v>2.78</v>
      </c>
      <c r="J85" t="s">
        <v>105</v>
      </c>
      <c r="K85" s="77">
        <v>3.4</v>
      </c>
      <c r="L85" s="77">
        <v>1.31</v>
      </c>
      <c r="M85" s="77">
        <v>2059259.03</v>
      </c>
      <c r="N85" s="77">
        <v>105.79</v>
      </c>
      <c r="O85" s="77">
        <v>2178.4901278369998</v>
      </c>
      <c r="P85" s="77">
        <v>0.16</v>
      </c>
      <c r="Q85" s="77">
        <f>O85/'סכום נכסי הקרן'!$C$42*100</f>
        <v>1.9359850865428681E-2</v>
      </c>
    </row>
    <row r="86" spans="2:17">
      <c r="B86" t="s">
        <v>2802</v>
      </c>
      <c r="C86" t="s">
        <v>2683</v>
      </c>
      <c r="D86" t="s">
        <v>2816</v>
      </c>
      <c r="E86" t="s">
        <v>2804</v>
      </c>
      <c r="F86" t="s">
        <v>2297</v>
      </c>
      <c r="G86" t="s">
        <v>2812</v>
      </c>
      <c r="H86" t="s">
        <v>154</v>
      </c>
      <c r="I86" s="77">
        <v>0.02</v>
      </c>
      <c r="J86" t="s">
        <v>105</v>
      </c>
      <c r="K86" s="77">
        <v>3.45</v>
      </c>
      <c r="L86" s="77">
        <v>1.93</v>
      </c>
      <c r="M86" s="77">
        <v>739548.13</v>
      </c>
      <c r="N86" s="77">
        <v>116.87</v>
      </c>
      <c r="O86" s="77">
        <v>864.30989953100004</v>
      </c>
      <c r="P86" s="77">
        <v>0.06</v>
      </c>
      <c r="Q86" s="77">
        <f>O86/'סכום נכסי הקרן'!$C$42*100</f>
        <v>7.6809669883827932E-3</v>
      </c>
    </row>
    <row r="87" spans="2:17">
      <c r="B87" t="s">
        <v>2802</v>
      </c>
      <c r="C87" t="s">
        <v>2683</v>
      </c>
      <c r="D87" t="s">
        <v>2817</v>
      </c>
      <c r="E87" t="s">
        <v>2804</v>
      </c>
      <c r="F87" t="s">
        <v>2297</v>
      </c>
      <c r="G87" t="s">
        <v>2818</v>
      </c>
      <c r="H87" t="s">
        <v>154</v>
      </c>
      <c r="I87" s="77">
        <v>0.23</v>
      </c>
      <c r="J87" t="s">
        <v>105</v>
      </c>
      <c r="K87" s="77">
        <v>1.5</v>
      </c>
      <c r="L87" s="77">
        <v>1.47</v>
      </c>
      <c r="M87" s="77">
        <v>3732882.19</v>
      </c>
      <c r="N87" s="77">
        <v>100.24</v>
      </c>
      <c r="O87" s="77">
        <v>3741.8411072560002</v>
      </c>
      <c r="P87" s="77">
        <v>0.27</v>
      </c>
      <c r="Q87" s="77">
        <f>O87/'סכום נכסי הקרן'!$C$42*100</f>
        <v>3.3253070497286617E-2</v>
      </c>
    </row>
    <row r="88" spans="2:17">
      <c r="B88" t="s">
        <v>2802</v>
      </c>
      <c r="C88" t="s">
        <v>2683</v>
      </c>
      <c r="D88" t="s">
        <v>2819</v>
      </c>
      <c r="E88" t="s">
        <v>2804</v>
      </c>
      <c r="F88" t="s">
        <v>2297</v>
      </c>
      <c r="G88" t="s">
        <v>2818</v>
      </c>
      <c r="H88" t="s">
        <v>154</v>
      </c>
      <c r="I88" s="77">
        <v>2.56</v>
      </c>
      <c r="J88" t="s">
        <v>105</v>
      </c>
      <c r="K88" s="77">
        <v>4.7</v>
      </c>
      <c r="L88" s="77">
        <v>3.7</v>
      </c>
      <c r="M88" s="77">
        <v>4479889.66</v>
      </c>
      <c r="N88" s="77">
        <v>103.88</v>
      </c>
      <c r="O88" s="77">
        <v>4653.7093788080001</v>
      </c>
      <c r="P88" s="77">
        <v>0.34</v>
      </c>
      <c r="Q88" s="77">
        <f>O88/'סכום נכסי הקרן'!$C$42*100</f>
        <v>4.1356680204111894E-2</v>
      </c>
    </row>
    <row r="89" spans="2:17">
      <c r="B89" t="s">
        <v>2820</v>
      </c>
      <c r="C89" t="s">
        <v>2683</v>
      </c>
      <c r="D89" t="s">
        <v>2821</v>
      </c>
      <c r="E89" t="s">
        <v>2822</v>
      </c>
      <c r="F89" t="s">
        <v>2297</v>
      </c>
      <c r="G89" t="s">
        <v>2823</v>
      </c>
      <c r="H89" t="s">
        <v>154</v>
      </c>
      <c r="I89" s="77">
        <v>6.29</v>
      </c>
      <c r="J89" t="s">
        <v>105</v>
      </c>
      <c r="K89" s="77">
        <v>2.98</v>
      </c>
      <c r="L89" s="77">
        <v>1.41</v>
      </c>
      <c r="M89" s="77">
        <v>5613108.0199999996</v>
      </c>
      <c r="N89" s="77">
        <v>112.26</v>
      </c>
      <c r="O89" s="77">
        <v>6301.2750632520001</v>
      </c>
      <c r="P89" s="77">
        <v>0.45</v>
      </c>
      <c r="Q89" s="77">
        <f>O89/'סכום נכסי הקרן'!$C$42*100</f>
        <v>5.5998300808334511E-2</v>
      </c>
    </row>
    <row r="90" spans="2:17">
      <c r="B90" t="s">
        <v>2820</v>
      </c>
      <c r="C90" t="s">
        <v>2683</v>
      </c>
      <c r="D90" t="s">
        <v>2824</v>
      </c>
      <c r="E90" t="s">
        <v>2822</v>
      </c>
      <c r="F90" t="s">
        <v>2297</v>
      </c>
      <c r="G90" t="s">
        <v>2825</v>
      </c>
      <c r="H90" t="s">
        <v>154</v>
      </c>
      <c r="I90" s="77">
        <v>6.29</v>
      </c>
      <c r="J90" t="s">
        <v>105</v>
      </c>
      <c r="K90" s="77">
        <v>2.98</v>
      </c>
      <c r="L90" s="77">
        <v>1.41</v>
      </c>
      <c r="M90" s="77">
        <v>158741.74</v>
      </c>
      <c r="N90" s="77">
        <v>112.22</v>
      </c>
      <c r="O90" s="77">
        <v>178.13998062799999</v>
      </c>
      <c r="P90" s="77">
        <v>0.01</v>
      </c>
      <c r="Q90" s="77">
        <f>O90/'סכום נכסי הקרן'!$C$42*100</f>
        <v>1.5830980430251826E-3</v>
      </c>
    </row>
    <row r="91" spans="2:17">
      <c r="B91" t="s">
        <v>2826</v>
      </c>
      <c r="C91" t="s">
        <v>2683</v>
      </c>
      <c r="D91" t="s">
        <v>2827</v>
      </c>
      <c r="E91" t="s">
        <v>2828</v>
      </c>
      <c r="F91" t="s">
        <v>2297</v>
      </c>
      <c r="G91" t="s">
        <v>2823</v>
      </c>
      <c r="H91" t="s">
        <v>154</v>
      </c>
      <c r="I91" s="77">
        <v>6.3</v>
      </c>
      <c r="J91" t="s">
        <v>105</v>
      </c>
      <c r="K91" s="77">
        <v>2.98</v>
      </c>
      <c r="L91" s="77">
        <v>1.41</v>
      </c>
      <c r="M91" s="77">
        <v>7672504.4199999999</v>
      </c>
      <c r="N91" s="77">
        <v>112.3</v>
      </c>
      <c r="O91" s="77">
        <v>8616.2224636600004</v>
      </c>
      <c r="P91" s="77">
        <v>0.62</v>
      </c>
      <c r="Q91" s="77">
        <f>O91/'סכום נכסי הקרן'!$C$42*100</f>
        <v>7.6570822969685343E-2</v>
      </c>
    </row>
    <row r="92" spans="2:17">
      <c r="B92" t="s">
        <v>2829</v>
      </c>
      <c r="C92" t="s">
        <v>2683</v>
      </c>
      <c r="D92" t="s">
        <v>2830</v>
      </c>
      <c r="E92" t="s">
        <v>2831</v>
      </c>
      <c r="F92" t="s">
        <v>2297</v>
      </c>
      <c r="G92" t="s">
        <v>2823</v>
      </c>
      <c r="H92" t="s">
        <v>154</v>
      </c>
      <c r="I92" s="77">
        <v>6.28</v>
      </c>
      <c r="J92" t="s">
        <v>105</v>
      </c>
      <c r="K92" s="77">
        <v>2.98</v>
      </c>
      <c r="L92" s="77">
        <v>1.41</v>
      </c>
      <c r="M92" s="77">
        <v>6394173.1299999999</v>
      </c>
      <c r="N92" s="77">
        <v>112.25</v>
      </c>
      <c r="O92" s="77">
        <v>7177.4593384250002</v>
      </c>
      <c r="P92" s="77">
        <v>0.52</v>
      </c>
      <c r="Q92" s="77">
        <f>O92/'סכום נכסי הקרן'!$C$42*100</f>
        <v>6.3784793242351256E-2</v>
      </c>
    </row>
    <row r="93" spans="2:17">
      <c r="B93" t="s">
        <v>2832</v>
      </c>
      <c r="C93" t="s">
        <v>2683</v>
      </c>
      <c r="D93" t="s">
        <v>2833</v>
      </c>
      <c r="E93" t="s">
        <v>2834</v>
      </c>
      <c r="F93" t="s">
        <v>671</v>
      </c>
      <c r="G93" t="s">
        <v>2835</v>
      </c>
      <c r="H93" t="s">
        <v>216</v>
      </c>
      <c r="I93" s="77">
        <v>1.59</v>
      </c>
      <c r="J93" t="s">
        <v>105</v>
      </c>
      <c r="K93" s="77">
        <v>2.27</v>
      </c>
      <c r="L93" s="77">
        <v>1.61</v>
      </c>
      <c r="M93" s="77">
        <v>2911846.88</v>
      </c>
      <c r="N93" s="77">
        <v>101.49</v>
      </c>
      <c r="O93" s="77">
        <v>2955.2333985119999</v>
      </c>
      <c r="P93" s="77">
        <v>0.21</v>
      </c>
      <c r="Q93" s="77">
        <f>O93/'סכום נכסי הקרן'!$C$42*100</f>
        <v>2.62626289358182E-2</v>
      </c>
    </row>
    <row r="94" spans="2:17">
      <c r="B94" t="s">
        <v>2832</v>
      </c>
      <c r="C94" t="s">
        <v>2683</v>
      </c>
      <c r="D94" t="s">
        <v>2836</v>
      </c>
      <c r="E94" t="s">
        <v>2834</v>
      </c>
      <c r="F94" t="s">
        <v>671</v>
      </c>
      <c r="G94" t="s">
        <v>330</v>
      </c>
      <c r="H94" t="s">
        <v>216</v>
      </c>
      <c r="I94" s="77">
        <v>1.83</v>
      </c>
      <c r="J94" t="s">
        <v>105</v>
      </c>
      <c r="K94" s="77">
        <v>2.27</v>
      </c>
      <c r="L94" s="77">
        <v>1.7</v>
      </c>
      <c r="M94" s="77">
        <v>2911846.88</v>
      </c>
      <c r="N94" s="77">
        <v>101.34</v>
      </c>
      <c r="O94" s="77">
        <v>2950.8656281919998</v>
      </c>
      <c r="P94" s="77">
        <v>0.21</v>
      </c>
      <c r="Q94" s="77">
        <f>O94/'סכום נכסי הקרן'!$C$42*100</f>
        <v>2.6223813344721809E-2</v>
      </c>
    </row>
    <row r="95" spans="2:17">
      <c r="B95" t="s">
        <v>2832</v>
      </c>
      <c r="C95" t="s">
        <v>2683</v>
      </c>
      <c r="D95" t="s">
        <v>2837</v>
      </c>
      <c r="E95" t="s">
        <v>2834</v>
      </c>
      <c r="F95" t="s">
        <v>671</v>
      </c>
      <c r="G95" t="s">
        <v>2838</v>
      </c>
      <c r="H95" t="s">
        <v>216</v>
      </c>
      <c r="I95" s="77">
        <v>1.59</v>
      </c>
      <c r="J95" t="s">
        <v>105</v>
      </c>
      <c r="K95" s="77">
        <v>2.27</v>
      </c>
      <c r="L95" s="77">
        <v>1.81</v>
      </c>
      <c r="M95" s="77">
        <v>2911846.88</v>
      </c>
      <c r="N95" s="77">
        <v>101.3</v>
      </c>
      <c r="O95" s="77">
        <v>2949.7008894400001</v>
      </c>
      <c r="P95" s="77">
        <v>0.21</v>
      </c>
      <c r="Q95" s="77">
        <f>O95/'סכום נכסי הקרן'!$C$42*100</f>
        <v>2.6213462520429446E-2</v>
      </c>
    </row>
    <row r="96" spans="2:17">
      <c r="B96" t="s">
        <v>2832</v>
      </c>
      <c r="C96" t="s">
        <v>2683</v>
      </c>
      <c r="D96" t="s">
        <v>2839</v>
      </c>
      <c r="E96" t="s">
        <v>2834</v>
      </c>
      <c r="F96" t="s">
        <v>671</v>
      </c>
      <c r="G96" t="s">
        <v>412</v>
      </c>
      <c r="H96" t="s">
        <v>216</v>
      </c>
      <c r="I96" s="77">
        <v>1.95</v>
      </c>
      <c r="J96" t="s">
        <v>105</v>
      </c>
      <c r="K96" s="77">
        <v>2.08</v>
      </c>
      <c r="L96" s="77">
        <v>2.0099999999999998</v>
      </c>
      <c r="M96" s="77">
        <v>3119835.94</v>
      </c>
      <c r="N96" s="77">
        <v>100.18</v>
      </c>
      <c r="O96" s="77">
        <v>3125.4516446920002</v>
      </c>
      <c r="P96" s="77">
        <v>0.23</v>
      </c>
      <c r="Q96" s="77">
        <f>O96/'סכום נכסי הקרן'!$C$42*100</f>
        <v>2.7775327946252371E-2</v>
      </c>
    </row>
    <row r="97" spans="2:17">
      <c r="B97" t="s">
        <v>2840</v>
      </c>
      <c r="C97" t="s">
        <v>2683</v>
      </c>
      <c r="D97" t="s">
        <v>2841</v>
      </c>
      <c r="E97" t="s">
        <v>2842</v>
      </c>
      <c r="F97" t="s">
        <v>2843</v>
      </c>
      <c r="G97" t="s">
        <v>2844</v>
      </c>
      <c r="H97" t="s">
        <v>154</v>
      </c>
      <c r="I97" s="77">
        <v>6.47</v>
      </c>
      <c r="J97" t="s">
        <v>105</v>
      </c>
      <c r="K97" s="77">
        <v>5.66</v>
      </c>
      <c r="L97" s="77">
        <v>1.1200000000000001</v>
      </c>
      <c r="M97" s="77">
        <v>185717</v>
      </c>
      <c r="N97" s="77">
        <v>135.36000000000001</v>
      </c>
      <c r="O97" s="77">
        <v>251.38653120000001</v>
      </c>
      <c r="P97" s="77">
        <v>0.02</v>
      </c>
      <c r="Q97" s="77">
        <f>O97/'סכום נכסי הקרן'!$C$42*100</f>
        <v>2.2340269948533738E-3</v>
      </c>
    </row>
    <row r="98" spans="2:17">
      <c r="B98" t="s">
        <v>2840</v>
      </c>
      <c r="C98" t="s">
        <v>2683</v>
      </c>
      <c r="D98" t="s">
        <v>2845</v>
      </c>
      <c r="E98" t="s">
        <v>2842</v>
      </c>
      <c r="F98" t="s">
        <v>2843</v>
      </c>
      <c r="G98" t="s">
        <v>2844</v>
      </c>
      <c r="H98" t="s">
        <v>154</v>
      </c>
      <c r="I98" s="77">
        <v>6.19</v>
      </c>
      <c r="J98" t="s">
        <v>105</v>
      </c>
      <c r="K98" s="77">
        <v>5.53</v>
      </c>
      <c r="L98" s="77">
        <v>3.09</v>
      </c>
      <c r="M98" s="77">
        <v>684841.53</v>
      </c>
      <c r="N98" s="77">
        <v>118.95</v>
      </c>
      <c r="O98" s="77">
        <v>814.61899993500003</v>
      </c>
      <c r="P98" s="77">
        <v>0.06</v>
      </c>
      <c r="Q98" s="77">
        <f>O98/'סכום נכסי הקרן'!$C$42*100</f>
        <v>7.2393728800345877E-3</v>
      </c>
    </row>
    <row r="99" spans="2:17">
      <c r="B99" t="s">
        <v>2840</v>
      </c>
      <c r="C99" t="s">
        <v>2683</v>
      </c>
      <c r="D99" t="s">
        <v>2846</v>
      </c>
      <c r="E99" t="s">
        <v>2842</v>
      </c>
      <c r="F99" t="s">
        <v>2843</v>
      </c>
      <c r="G99" t="s">
        <v>2844</v>
      </c>
      <c r="H99" t="s">
        <v>154</v>
      </c>
      <c r="I99" s="77">
        <v>6.19</v>
      </c>
      <c r="J99" t="s">
        <v>105</v>
      </c>
      <c r="K99" s="77">
        <v>5.53</v>
      </c>
      <c r="L99" s="77">
        <v>3.09</v>
      </c>
      <c r="M99" s="77">
        <v>398560.01</v>
      </c>
      <c r="N99" s="77">
        <v>119.04</v>
      </c>
      <c r="O99" s="77">
        <v>474.44583590399998</v>
      </c>
      <c r="P99" s="77">
        <v>0.03</v>
      </c>
      <c r="Q99" s="77">
        <f>O99/'סכום נכסי הקרן'!$C$42*100</f>
        <v>4.2163150107753667E-3</v>
      </c>
    </row>
    <row r="100" spans="2:17">
      <c r="B100" t="s">
        <v>2840</v>
      </c>
      <c r="C100" t="s">
        <v>2683</v>
      </c>
      <c r="D100" t="s">
        <v>2847</v>
      </c>
      <c r="E100" t="s">
        <v>2842</v>
      </c>
      <c r="F100" t="s">
        <v>2843</v>
      </c>
      <c r="G100" t="s">
        <v>2844</v>
      </c>
      <c r="H100" t="s">
        <v>154</v>
      </c>
      <c r="I100" s="77">
        <v>6.36</v>
      </c>
      <c r="J100" t="s">
        <v>105</v>
      </c>
      <c r="K100" s="77">
        <v>5.5</v>
      </c>
      <c r="L100" s="77">
        <v>1.94</v>
      </c>
      <c r="M100" s="77">
        <v>280824.43</v>
      </c>
      <c r="N100" s="77">
        <v>125.85</v>
      </c>
      <c r="O100" s="77">
        <v>353.41754515500003</v>
      </c>
      <c r="P100" s="77">
        <v>0.03</v>
      </c>
      <c r="Q100" s="77">
        <f>O100/'סכום נכסי הקרן'!$C$42*100</f>
        <v>3.1407583077827251E-3</v>
      </c>
    </row>
    <row r="101" spans="2:17">
      <c r="B101" t="s">
        <v>2840</v>
      </c>
      <c r="C101" t="s">
        <v>2683</v>
      </c>
      <c r="D101" t="s">
        <v>2848</v>
      </c>
      <c r="E101" t="s">
        <v>2842</v>
      </c>
      <c r="F101" t="s">
        <v>2843</v>
      </c>
      <c r="G101" t="s">
        <v>2844</v>
      </c>
      <c r="H101" t="s">
        <v>154</v>
      </c>
      <c r="I101" s="77">
        <v>6.48</v>
      </c>
      <c r="J101" t="s">
        <v>105</v>
      </c>
      <c r="K101" s="77">
        <v>5.5</v>
      </c>
      <c r="L101" s="77">
        <v>1.1399999999999999</v>
      </c>
      <c r="M101" s="77">
        <v>158627.39000000001</v>
      </c>
      <c r="N101" s="77">
        <v>132.13999999999999</v>
      </c>
      <c r="O101" s="77">
        <v>209.61023314600001</v>
      </c>
      <c r="P101" s="77">
        <v>0.02</v>
      </c>
      <c r="Q101" s="77">
        <f>O101/'סכום נכסי הקרן'!$C$42*100</f>
        <v>1.8627685302404673E-3</v>
      </c>
    </row>
    <row r="102" spans="2:17">
      <c r="B102" t="s">
        <v>2840</v>
      </c>
      <c r="C102" t="s">
        <v>2683</v>
      </c>
      <c r="D102" t="s">
        <v>2849</v>
      </c>
      <c r="E102" t="s">
        <v>2842</v>
      </c>
      <c r="F102" t="s">
        <v>2843</v>
      </c>
      <c r="G102" t="s">
        <v>2844</v>
      </c>
      <c r="H102" t="s">
        <v>154</v>
      </c>
      <c r="I102" s="77">
        <v>6.32</v>
      </c>
      <c r="J102" t="s">
        <v>105</v>
      </c>
      <c r="K102" s="77">
        <v>5.5</v>
      </c>
      <c r="L102" s="77">
        <v>2.27</v>
      </c>
      <c r="M102" s="77">
        <v>320995.96000000002</v>
      </c>
      <c r="N102" s="77">
        <v>122.82</v>
      </c>
      <c r="O102" s="77">
        <v>394.24723807200002</v>
      </c>
      <c r="P102" s="77">
        <v>0.03</v>
      </c>
      <c r="Q102" s="77">
        <f>O102/'סכום נכסי הקרן'!$C$42*100</f>
        <v>3.5036044623986311E-3</v>
      </c>
    </row>
    <row r="103" spans="2:17">
      <c r="B103" t="s">
        <v>2840</v>
      </c>
      <c r="C103" t="s">
        <v>2683</v>
      </c>
      <c r="D103" t="s">
        <v>2850</v>
      </c>
      <c r="E103" t="s">
        <v>2842</v>
      </c>
      <c r="F103" t="s">
        <v>2843</v>
      </c>
      <c r="G103" t="s">
        <v>735</v>
      </c>
      <c r="H103" t="s">
        <v>154</v>
      </c>
      <c r="I103" s="77">
        <v>6.2</v>
      </c>
      <c r="J103" t="s">
        <v>105</v>
      </c>
      <c r="K103" s="77">
        <v>5.5</v>
      </c>
      <c r="L103" s="77">
        <v>3.09</v>
      </c>
      <c r="M103" s="77">
        <v>497576.73</v>
      </c>
      <c r="N103" s="77">
        <v>117.03</v>
      </c>
      <c r="O103" s="77">
        <v>582.31404711899995</v>
      </c>
      <c r="P103" s="77">
        <v>0.04</v>
      </c>
      <c r="Q103" s="77">
        <f>O103/'סכום נכסי הקרן'!$C$42*100</f>
        <v>5.17492044834805E-3</v>
      </c>
    </row>
    <row r="104" spans="2:17">
      <c r="B104" t="s">
        <v>2840</v>
      </c>
      <c r="C104" t="s">
        <v>2683</v>
      </c>
      <c r="D104" t="s">
        <v>2851</v>
      </c>
      <c r="E104" t="s">
        <v>2842</v>
      </c>
      <c r="F104" t="s">
        <v>2843</v>
      </c>
      <c r="G104" t="s">
        <v>2852</v>
      </c>
      <c r="H104" t="s">
        <v>154</v>
      </c>
      <c r="I104" s="77">
        <v>6.48</v>
      </c>
      <c r="J104" t="s">
        <v>105</v>
      </c>
      <c r="K104" s="77">
        <v>5.5</v>
      </c>
      <c r="L104" s="77">
        <v>1.1499999999999999</v>
      </c>
      <c r="M104" s="77">
        <v>217807.66</v>
      </c>
      <c r="N104" s="77">
        <v>131.72</v>
      </c>
      <c r="O104" s="77">
        <v>286.89624975200002</v>
      </c>
      <c r="P104" s="77">
        <v>0.02</v>
      </c>
      <c r="Q104" s="77">
        <f>O104/'סכום נכסי הקרן'!$C$42*100</f>
        <v>2.5495954918851415E-3</v>
      </c>
    </row>
    <row r="105" spans="2:17">
      <c r="B105" t="s">
        <v>2840</v>
      </c>
      <c r="C105" t="s">
        <v>2683</v>
      </c>
      <c r="D105" t="s">
        <v>2853</v>
      </c>
      <c r="E105" t="s">
        <v>2842</v>
      </c>
      <c r="F105" t="s">
        <v>2843</v>
      </c>
      <c r="G105" t="s">
        <v>2844</v>
      </c>
      <c r="H105" t="s">
        <v>154</v>
      </c>
      <c r="I105" s="77">
        <v>6.31</v>
      </c>
      <c r="J105" t="s">
        <v>105</v>
      </c>
      <c r="K105" s="77">
        <v>5.5</v>
      </c>
      <c r="L105" s="77">
        <v>2.2999999999999998</v>
      </c>
      <c r="M105" s="77">
        <v>516736.33</v>
      </c>
      <c r="N105" s="77">
        <v>123.04</v>
      </c>
      <c r="O105" s="77">
        <v>635.79238043199996</v>
      </c>
      <c r="P105" s="77">
        <v>0.05</v>
      </c>
      <c r="Q105" s="77">
        <f>O105/'סכום נכסי הקרן'!$C$42*100</f>
        <v>5.6501728005353604E-3</v>
      </c>
    </row>
    <row r="106" spans="2:17">
      <c r="B106" t="s">
        <v>2840</v>
      </c>
      <c r="C106" t="s">
        <v>2683</v>
      </c>
      <c r="D106" t="s">
        <v>2854</v>
      </c>
      <c r="E106" t="s">
        <v>2842</v>
      </c>
      <c r="F106" t="s">
        <v>2843</v>
      </c>
      <c r="G106" t="s">
        <v>2844</v>
      </c>
      <c r="H106" t="s">
        <v>154</v>
      </c>
      <c r="I106" s="77">
        <v>6.32</v>
      </c>
      <c r="J106" t="s">
        <v>105</v>
      </c>
      <c r="K106" s="77">
        <v>5.5</v>
      </c>
      <c r="L106" s="77">
        <v>2.27</v>
      </c>
      <c r="M106" s="77">
        <v>229130.46</v>
      </c>
      <c r="N106" s="77">
        <v>123.65</v>
      </c>
      <c r="O106" s="77">
        <v>283.31981379000001</v>
      </c>
      <c r="P106" s="77">
        <v>0.02</v>
      </c>
      <c r="Q106" s="77">
        <f>O106/'סכום נכסי הקרן'!$C$42*100</f>
        <v>2.5178123472340236E-3</v>
      </c>
    </row>
    <row r="107" spans="2:17">
      <c r="B107" t="s">
        <v>2840</v>
      </c>
      <c r="C107" t="s">
        <v>2683</v>
      </c>
      <c r="D107" t="s">
        <v>2855</v>
      </c>
      <c r="E107" t="s">
        <v>2842</v>
      </c>
      <c r="F107" t="s">
        <v>2843</v>
      </c>
      <c r="G107" t="s">
        <v>2844</v>
      </c>
      <c r="H107" t="s">
        <v>154</v>
      </c>
      <c r="I107" s="77">
        <v>6.37</v>
      </c>
      <c r="J107" t="s">
        <v>105</v>
      </c>
      <c r="K107" s="77">
        <v>5.5</v>
      </c>
      <c r="L107" s="77">
        <v>1.87</v>
      </c>
      <c r="M107" s="77">
        <v>289015.73</v>
      </c>
      <c r="N107" s="77">
        <v>125.32</v>
      </c>
      <c r="O107" s="77">
        <v>362.194512836</v>
      </c>
      <c r="P107" s="77">
        <v>0.03</v>
      </c>
      <c r="Q107" s="77">
        <f>O107/'סכום נכסי הקרן'!$C$42*100</f>
        <v>3.2187576446553504E-3</v>
      </c>
    </row>
    <row r="108" spans="2:17">
      <c r="B108" t="s">
        <v>2840</v>
      </c>
      <c r="C108" t="s">
        <v>2683</v>
      </c>
      <c r="D108" t="s">
        <v>2856</v>
      </c>
      <c r="E108" t="s">
        <v>2842</v>
      </c>
      <c r="F108" t="s">
        <v>2843</v>
      </c>
      <c r="G108" t="s">
        <v>2844</v>
      </c>
      <c r="H108" t="s">
        <v>154</v>
      </c>
      <c r="I108" s="77">
        <v>6.48</v>
      </c>
      <c r="J108" t="s">
        <v>105</v>
      </c>
      <c r="K108" s="77">
        <v>5.5</v>
      </c>
      <c r="L108" s="77">
        <v>1.1299999999999999</v>
      </c>
      <c r="M108" s="77">
        <v>66079.34</v>
      </c>
      <c r="N108" s="77">
        <v>131.36000000000001</v>
      </c>
      <c r="O108" s="77">
        <v>86.801821024000006</v>
      </c>
      <c r="P108" s="77">
        <v>0.01</v>
      </c>
      <c r="Q108" s="77">
        <f>O108/'סכום נכסי הקרן'!$C$42*100</f>
        <v>7.7139220802473565E-4</v>
      </c>
    </row>
    <row r="109" spans="2:17">
      <c r="B109" t="s">
        <v>2840</v>
      </c>
      <c r="C109" t="s">
        <v>2683</v>
      </c>
      <c r="D109" t="s">
        <v>2857</v>
      </c>
      <c r="E109" t="s">
        <v>2842</v>
      </c>
      <c r="F109" t="s">
        <v>2843</v>
      </c>
      <c r="G109" t="s">
        <v>2844</v>
      </c>
      <c r="H109" t="s">
        <v>154</v>
      </c>
      <c r="I109" s="77">
        <v>6.2</v>
      </c>
      <c r="J109" t="s">
        <v>105</v>
      </c>
      <c r="K109" s="77">
        <v>5.5</v>
      </c>
      <c r="L109" s="77">
        <v>3.09</v>
      </c>
      <c r="M109" s="77">
        <v>582711.14</v>
      </c>
      <c r="N109" s="77">
        <v>116.5</v>
      </c>
      <c r="O109" s="77">
        <v>678.85847809999996</v>
      </c>
      <c r="P109" s="77">
        <v>0.05</v>
      </c>
      <c r="Q109" s="77">
        <f>O109/'סכום נכסי הקרן'!$C$42*100</f>
        <v>6.0328934828807468E-3</v>
      </c>
    </row>
    <row r="110" spans="2:17">
      <c r="B110" t="s">
        <v>2840</v>
      </c>
      <c r="C110" t="s">
        <v>2683</v>
      </c>
      <c r="D110" t="s">
        <v>2858</v>
      </c>
      <c r="E110" t="s">
        <v>2842</v>
      </c>
      <c r="F110" t="s">
        <v>2843</v>
      </c>
      <c r="G110" t="s">
        <v>2859</v>
      </c>
      <c r="H110" t="s">
        <v>154</v>
      </c>
      <c r="I110" s="77">
        <v>6.47</v>
      </c>
      <c r="J110" t="s">
        <v>105</v>
      </c>
      <c r="K110" s="77">
        <v>5.5</v>
      </c>
      <c r="L110" s="77">
        <v>1.18</v>
      </c>
      <c r="M110" s="77">
        <v>131436.26</v>
      </c>
      <c r="N110" s="77">
        <v>130.81</v>
      </c>
      <c r="O110" s="77">
        <v>171.93177170600001</v>
      </c>
      <c r="P110" s="77">
        <v>0.01</v>
      </c>
      <c r="Q110" s="77">
        <f>O110/'סכום נכסי הקרן'!$C$42*100</f>
        <v>1.5279268043146914E-3</v>
      </c>
    </row>
    <row r="111" spans="2:17">
      <c r="B111" t="s">
        <v>2840</v>
      </c>
      <c r="C111" t="s">
        <v>2683</v>
      </c>
      <c r="D111" t="s">
        <v>2860</v>
      </c>
      <c r="E111" t="s">
        <v>2842</v>
      </c>
      <c r="F111" t="s">
        <v>2843</v>
      </c>
      <c r="G111" t="s">
        <v>2861</v>
      </c>
      <c r="H111" t="s">
        <v>154</v>
      </c>
      <c r="I111" s="77">
        <v>6.46</v>
      </c>
      <c r="J111" t="s">
        <v>105</v>
      </c>
      <c r="K111" s="77">
        <v>5.5</v>
      </c>
      <c r="L111" s="77">
        <v>1.25</v>
      </c>
      <c r="M111" s="77">
        <v>115440.57</v>
      </c>
      <c r="N111" s="77">
        <v>129.99</v>
      </c>
      <c r="O111" s="77">
        <v>150.061196943</v>
      </c>
      <c r="P111" s="77">
        <v>0.01</v>
      </c>
      <c r="Q111" s="77">
        <f>O111/'סכום נכסי הקרן'!$C$42*100</f>
        <v>1.3335669307754485E-3</v>
      </c>
    </row>
    <row r="112" spans="2:17">
      <c r="B112" t="s">
        <v>2840</v>
      </c>
      <c r="C112" t="s">
        <v>2683</v>
      </c>
      <c r="D112" t="s">
        <v>2862</v>
      </c>
      <c r="E112" t="s">
        <v>2842</v>
      </c>
      <c r="F112" t="s">
        <v>2843</v>
      </c>
      <c r="G112" t="s">
        <v>2863</v>
      </c>
      <c r="H112" t="s">
        <v>154</v>
      </c>
      <c r="I112" s="77">
        <v>6.32</v>
      </c>
      <c r="J112" t="s">
        <v>105</v>
      </c>
      <c r="K112" s="77">
        <v>5.5</v>
      </c>
      <c r="L112" s="77">
        <v>2.27</v>
      </c>
      <c r="M112" s="77">
        <v>359906.92</v>
      </c>
      <c r="N112" s="77">
        <v>121.97</v>
      </c>
      <c r="O112" s="77">
        <v>438.978470324</v>
      </c>
      <c r="P112" s="77">
        <v>0.03</v>
      </c>
      <c r="Q112" s="77">
        <f>O112/'סכום נכסי הקרן'!$C$42*100</f>
        <v>3.901122897006093E-3</v>
      </c>
    </row>
    <row r="113" spans="2:17">
      <c r="B113" t="s">
        <v>2840</v>
      </c>
      <c r="C113" t="s">
        <v>2683</v>
      </c>
      <c r="D113" t="s">
        <v>2864</v>
      </c>
      <c r="E113" t="s">
        <v>2842</v>
      </c>
      <c r="F113" t="s">
        <v>2843</v>
      </c>
      <c r="G113" t="s">
        <v>2865</v>
      </c>
      <c r="H113" t="s">
        <v>154</v>
      </c>
      <c r="I113" s="77">
        <v>6.32</v>
      </c>
      <c r="J113" t="s">
        <v>105</v>
      </c>
      <c r="K113" s="77">
        <v>5.5</v>
      </c>
      <c r="L113" s="77">
        <v>2.27</v>
      </c>
      <c r="M113" s="77">
        <v>263347.06</v>
      </c>
      <c r="N113" s="77">
        <v>121.97</v>
      </c>
      <c r="O113" s="77">
        <v>321.20440908199998</v>
      </c>
      <c r="P113" s="77">
        <v>0.02</v>
      </c>
      <c r="Q113" s="77">
        <f>O113/'סכום נכסי הקרן'!$C$42*100</f>
        <v>2.8544859477145851E-3</v>
      </c>
    </row>
    <row r="114" spans="2:17">
      <c r="B114" t="s">
        <v>2840</v>
      </c>
      <c r="C114" t="s">
        <v>2683</v>
      </c>
      <c r="D114" t="s">
        <v>2866</v>
      </c>
      <c r="E114" t="s">
        <v>2842</v>
      </c>
      <c r="F114" t="s">
        <v>2843</v>
      </c>
      <c r="G114" t="s">
        <v>2867</v>
      </c>
      <c r="H114" t="s">
        <v>154</v>
      </c>
      <c r="I114" s="77">
        <v>6.45</v>
      </c>
      <c r="J114" t="s">
        <v>105</v>
      </c>
      <c r="K114" s="77">
        <v>5.5</v>
      </c>
      <c r="L114" s="77">
        <v>1.35</v>
      </c>
      <c r="M114" s="77">
        <v>128406.77</v>
      </c>
      <c r="N114" s="77">
        <v>129.16</v>
      </c>
      <c r="O114" s="77">
        <v>165.85018413200001</v>
      </c>
      <c r="P114" s="77">
        <v>0.01</v>
      </c>
      <c r="Q114" s="77">
        <f>O114/'סכום נכסי הקרן'!$C$42*100</f>
        <v>1.4738808268033839E-3</v>
      </c>
    </row>
    <row r="115" spans="2:17">
      <c r="B115" t="s">
        <v>2840</v>
      </c>
      <c r="C115" t="s">
        <v>2683</v>
      </c>
      <c r="D115" t="s">
        <v>2868</v>
      </c>
      <c r="E115" t="s">
        <v>2842</v>
      </c>
      <c r="F115" t="s">
        <v>2843</v>
      </c>
      <c r="G115" t="s">
        <v>2869</v>
      </c>
      <c r="H115" t="s">
        <v>154</v>
      </c>
      <c r="I115" s="77">
        <v>6.44</v>
      </c>
      <c r="J115" t="s">
        <v>105</v>
      </c>
      <c r="K115" s="77">
        <v>5.5</v>
      </c>
      <c r="L115" s="77">
        <v>1.39</v>
      </c>
      <c r="M115" s="77">
        <v>33162.269999999997</v>
      </c>
      <c r="N115" s="77">
        <v>128.88999999999999</v>
      </c>
      <c r="O115" s="77">
        <v>42.742849802999999</v>
      </c>
      <c r="P115" s="77">
        <v>0</v>
      </c>
      <c r="Q115" s="77">
        <f>O115/'סכום נכסי הקרן'!$C$42*100</f>
        <v>3.7984803657159971E-4</v>
      </c>
    </row>
    <row r="116" spans="2:17">
      <c r="B116" t="s">
        <v>2840</v>
      </c>
      <c r="C116" t="s">
        <v>2683</v>
      </c>
      <c r="D116" t="s">
        <v>2870</v>
      </c>
      <c r="E116" t="s">
        <v>2842</v>
      </c>
      <c r="F116" t="s">
        <v>2843</v>
      </c>
      <c r="G116" t="s">
        <v>2871</v>
      </c>
      <c r="H116" t="s">
        <v>154</v>
      </c>
      <c r="I116" s="77">
        <v>6.32</v>
      </c>
      <c r="J116" t="s">
        <v>105</v>
      </c>
      <c r="K116" s="77">
        <v>5.5</v>
      </c>
      <c r="L116" s="77">
        <v>2.27</v>
      </c>
      <c r="M116" s="77">
        <v>377279.57</v>
      </c>
      <c r="N116" s="77">
        <v>121.97</v>
      </c>
      <c r="O116" s="77">
        <v>460.16789152899997</v>
      </c>
      <c r="P116" s="77">
        <v>0.03</v>
      </c>
      <c r="Q116" s="77">
        <f>O116/'סכום נכסי הקרן'!$C$42*100</f>
        <v>4.0894294810992042E-3</v>
      </c>
    </row>
    <row r="117" spans="2:17">
      <c r="B117" t="s">
        <v>2840</v>
      </c>
      <c r="C117" t="s">
        <v>2683</v>
      </c>
      <c r="D117" t="s">
        <v>2872</v>
      </c>
      <c r="E117" t="s">
        <v>2842</v>
      </c>
      <c r="F117" t="s">
        <v>2843</v>
      </c>
      <c r="G117" t="s">
        <v>2873</v>
      </c>
      <c r="H117" t="s">
        <v>154</v>
      </c>
      <c r="I117" s="77">
        <v>6.43</v>
      </c>
      <c r="J117" t="s">
        <v>105</v>
      </c>
      <c r="K117" s="77">
        <v>5.5</v>
      </c>
      <c r="L117" s="77">
        <v>1.49</v>
      </c>
      <c r="M117" s="77">
        <v>72973.34</v>
      </c>
      <c r="N117" s="77">
        <v>128.01</v>
      </c>
      <c r="O117" s="77">
        <v>93.413172533999997</v>
      </c>
      <c r="P117" s="77">
        <v>0.01</v>
      </c>
      <c r="Q117" s="77">
        <f>O117/'סכום נכסי הקרן'!$C$42*100</f>
        <v>8.3014610257628506E-4</v>
      </c>
    </row>
    <row r="118" spans="2:17">
      <c r="B118" t="s">
        <v>2840</v>
      </c>
      <c r="C118" t="s">
        <v>2683</v>
      </c>
      <c r="D118" t="s">
        <v>2874</v>
      </c>
      <c r="E118" t="s">
        <v>2842</v>
      </c>
      <c r="F118" t="s">
        <v>2843</v>
      </c>
      <c r="G118" t="s">
        <v>2875</v>
      </c>
      <c r="H118" t="s">
        <v>154</v>
      </c>
      <c r="I118" s="77">
        <v>6.43</v>
      </c>
      <c r="J118" t="s">
        <v>105</v>
      </c>
      <c r="K118" s="77">
        <v>5.5</v>
      </c>
      <c r="L118" s="77">
        <v>1.5</v>
      </c>
      <c r="M118" s="77">
        <v>70236.81</v>
      </c>
      <c r="N118" s="77">
        <v>127.94</v>
      </c>
      <c r="O118" s="77">
        <v>89.860974713999994</v>
      </c>
      <c r="P118" s="77">
        <v>0.01</v>
      </c>
      <c r="Q118" s="77">
        <f>O118/'סכום נכסי הקרן'!$C$42*100</f>
        <v>7.9857835794391364E-4</v>
      </c>
    </row>
    <row r="119" spans="2:17">
      <c r="B119" t="s">
        <v>2840</v>
      </c>
      <c r="C119" t="s">
        <v>2683</v>
      </c>
      <c r="D119" t="s">
        <v>2876</v>
      </c>
      <c r="E119" t="s">
        <v>2842</v>
      </c>
      <c r="F119" t="s">
        <v>2843</v>
      </c>
      <c r="G119" t="s">
        <v>2877</v>
      </c>
      <c r="H119" t="s">
        <v>154</v>
      </c>
      <c r="I119" s="77">
        <v>6.42</v>
      </c>
      <c r="J119" t="s">
        <v>105</v>
      </c>
      <c r="K119" s="77">
        <v>5.5</v>
      </c>
      <c r="L119" s="77">
        <v>1.57</v>
      </c>
      <c r="M119" s="77">
        <v>139878.75</v>
      </c>
      <c r="N119" s="77">
        <v>127.39</v>
      </c>
      <c r="O119" s="77">
        <v>178.19153962499999</v>
      </c>
      <c r="P119" s="77">
        <v>0.01</v>
      </c>
      <c r="Q119" s="77">
        <f>O119/'סכום נכסי הקרן'!$C$42*100</f>
        <v>1.5835562385799553E-3</v>
      </c>
    </row>
    <row r="120" spans="2:17">
      <c r="B120" t="s">
        <v>2840</v>
      </c>
      <c r="C120" t="s">
        <v>2683</v>
      </c>
      <c r="D120" t="s">
        <v>2878</v>
      </c>
      <c r="E120" t="s">
        <v>2842</v>
      </c>
      <c r="F120" t="s">
        <v>2843</v>
      </c>
      <c r="G120" t="s">
        <v>2879</v>
      </c>
      <c r="H120" t="s">
        <v>154</v>
      </c>
      <c r="I120" s="77">
        <v>6.4</v>
      </c>
      <c r="J120" t="s">
        <v>105</v>
      </c>
      <c r="K120" s="77">
        <v>5.5</v>
      </c>
      <c r="L120" s="77">
        <v>1.68</v>
      </c>
      <c r="M120" s="77">
        <v>88062.36</v>
      </c>
      <c r="N120" s="77">
        <v>126.52</v>
      </c>
      <c r="O120" s="77">
        <v>111.41649787199999</v>
      </c>
      <c r="P120" s="77">
        <v>0.01</v>
      </c>
      <c r="Q120" s="77">
        <f>O120/'סכום נכסי הקרן'!$C$42*100</f>
        <v>9.9013842440128083E-4</v>
      </c>
    </row>
    <row r="121" spans="2:17">
      <c r="B121" t="s">
        <v>2840</v>
      </c>
      <c r="C121" t="s">
        <v>2683</v>
      </c>
      <c r="D121" t="s">
        <v>2880</v>
      </c>
      <c r="E121" t="s">
        <v>2842</v>
      </c>
      <c r="F121" t="s">
        <v>2843</v>
      </c>
      <c r="G121" t="s">
        <v>2881</v>
      </c>
      <c r="H121" t="s">
        <v>154</v>
      </c>
      <c r="I121" s="77">
        <v>6.39</v>
      </c>
      <c r="J121" t="s">
        <v>105</v>
      </c>
      <c r="K121" s="77">
        <v>5.5</v>
      </c>
      <c r="L121" s="77">
        <v>1.72</v>
      </c>
      <c r="M121" s="77">
        <v>49514.239999999998</v>
      </c>
      <c r="N121" s="77">
        <v>126.19</v>
      </c>
      <c r="O121" s="77">
        <v>62.482019456000003</v>
      </c>
      <c r="P121" s="77">
        <v>0</v>
      </c>
      <c r="Q121" s="77">
        <f>O121/'סכום נכסי הקרן'!$C$42*100</f>
        <v>5.552664953501602E-4</v>
      </c>
    </row>
    <row r="122" spans="2:17">
      <c r="B122" t="s">
        <v>2840</v>
      </c>
      <c r="C122" t="s">
        <v>2683</v>
      </c>
      <c r="D122" t="s">
        <v>2882</v>
      </c>
      <c r="E122" t="s">
        <v>2842</v>
      </c>
      <c r="F122" t="s">
        <v>2843</v>
      </c>
      <c r="G122" t="s">
        <v>2883</v>
      </c>
      <c r="H122" t="s">
        <v>154</v>
      </c>
      <c r="I122" s="77">
        <v>6.41</v>
      </c>
      <c r="J122" t="s">
        <v>105</v>
      </c>
      <c r="K122" s="77">
        <v>5.5</v>
      </c>
      <c r="L122" s="77">
        <v>1.63</v>
      </c>
      <c r="M122" s="77">
        <v>147191.63</v>
      </c>
      <c r="N122" s="77">
        <v>126.93</v>
      </c>
      <c r="O122" s="77">
        <v>186.830335959</v>
      </c>
      <c r="P122" s="77">
        <v>0.01</v>
      </c>
      <c r="Q122" s="77">
        <f>O122/'סכום נכסי הקרן'!$C$42*100</f>
        <v>1.6603276714847758E-3</v>
      </c>
    </row>
    <row r="123" spans="2:17">
      <c r="B123" t="s">
        <v>2840</v>
      </c>
      <c r="C123" t="s">
        <v>2683</v>
      </c>
      <c r="D123" t="s">
        <v>2884</v>
      </c>
      <c r="E123" t="s">
        <v>2842</v>
      </c>
      <c r="F123" t="s">
        <v>2843</v>
      </c>
      <c r="G123" t="s">
        <v>1019</v>
      </c>
      <c r="H123" t="s">
        <v>154</v>
      </c>
      <c r="I123" s="77">
        <v>6.41</v>
      </c>
      <c r="J123" t="s">
        <v>105</v>
      </c>
      <c r="K123" s="77">
        <v>5.5</v>
      </c>
      <c r="L123" s="77">
        <v>1.64</v>
      </c>
      <c r="M123" s="77">
        <v>57775.96</v>
      </c>
      <c r="N123" s="77">
        <v>126.81</v>
      </c>
      <c r="O123" s="77">
        <v>73.265694875999998</v>
      </c>
      <c r="P123" s="77">
        <v>0.01</v>
      </c>
      <c r="Q123" s="77">
        <f>O123/'סכום נכסי הקרן'!$C$42*100</f>
        <v>6.5109908382265187E-4</v>
      </c>
    </row>
    <row r="124" spans="2:17">
      <c r="B124" t="s">
        <v>2840</v>
      </c>
      <c r="C124" t="s">
        <v>2683</v>
      </c>
      <c r="D124" t="s">
        <v>2885</v>
      </c>
      <c r="E124" t="s">
        <v>2842</v>
      </c>
      <c r="F124" t="s">
        <v>2843</v>
      </c>
      <c r="G124" t="s">
        <v>2532</v>
      </c>
      <c r="H124" t="s">
        <v>154</v>
      </c>
      <c r="I124" s="77">
        <v>6.37</v>
      </c>
      <c r="J124" t="s">
        <v>105</v>
      </c>
      <c r="K124" s="77">
        <v>5.5</v>
      </c>
      <c r="L124" s="77">
        <v>1.87</v>
      </c>
      <c r="M124" s="77">
        <v>384580.81</v>
      </c>
      <c r="N124" s="77">
        <v>125.04</v>
      </c>
      <c r="O124" s="77">
        <v>480.87984482399997</v>
      </c>
      <c r="P124" s="77">
        <v>0.03</v>
      </c>
      <c r="Q124" s="77">
        <f>O124/'סכום נכסי הקרן'!$C$42*100</f>
        <v>4.27349289355132E-3</v>
      </c>
    </row>
    <row r="125" spans="2:17">
      <c r="B125" t="s">
        <v>2840</v>
      </c>
      <c r="C125" t="s">
        <v>2683</v>
      </c>
      <c r="D125" t="s">
        <v>2886</v>
      </c>
      <c r="E125" t="s">
        <v>2842</v>
      </c>
      <c r="F125" t="s">
        <v>2843</v>
      </c>
      <c r="G125" t="s">
        <v>2887</v>
      </c>
      <c r="H125" t="s">
        <v>154</v>
      </c>
      <c r="I125" s="77">
        <v>6.2</v>
      </c>
      <c r="J125" t="s">
        <v>105</v>
      </c>
      <c r="K125" s="77">
        <v>5.5</v>
      </c>
      <c r="L125" s="77">
        <v>3.04</v>
      </c>
      <c r="M125" s="77">
        <v>751152.58</v>
      </c>
      <c r="N125" s="77">
        <v>116.36</v>
      </c>
      <c r="O125" s="77">
        <v>874.04114208800002</v>
      </c>
      <c r="P125" s="77">
        <v>0.06</v>
      </c>
      <c r="Q125" s="77">
        <f>O125/'סכום נכסי הקרן'!$C$42*100</f>
        <v>7.7674467948466814E-3</v>
      </c>
    </row>
    <row r="126" spans="2:17">
      <c r="B126" t="s">
        <v>2840</v>
      </c>
      <c r="C126" t="s">
        <v>2683</v>
      </c>
      <c r="D126" t="s">
        <v>2888</v>
      </c>
      <c r="E126" t="s">
        <v>2842</v>
      </c>
      <c r="F126" t="s">
        <v>2843</v>
      </c>
      <c r="G126" t="s">
        <v>2889</v>
      </c>
      <c r="H126" t="s">
        <v>154</v>
      </c>
      <c r="I126" s="77">
        <v>6.16</v>
      </c>
      <c r="J126" t="s">
        <v>105</v>
      </c>
      <c r="K126" s="77">
        <v>5.5</v>
      </c>
      <c r="L126" s="77">
        <v>0.11</v>
      </c>
      <c r="M126" s="77">
        <v>79780.98</v>
      </c>
      <c r="N126" s="77">
        <v>131</v>
      </c>
      <c r="O126" s="77">
        <v>104.5130838</v>
      </c>
      <c r="P126" s="77">
        <v>0.01</v>
      </c>
      <c r="Q126" s="77">
        <f>O126/'סכום נכסי הקרן'!$C$42*100</f>
        <v>9.2878902226792336E-4</v>
      </c>
    </row>
    <row r="127" spans="2:17">
      <c r="B127" t="s">
        <v>2840</v>
      </c>
      <c r="C127" t="s">
        <v>2683</v>
      </c>
      <c r="D127" t="s">
        <v>2886</v>
      </c>
      <c r="E127" t="s">
        <v>2842</v>
      </c>
      <c r="F127" t="s">
        <v>2843</v>
      </c>
      <c r="G127" t="s">
        <v>2890</v>
      </c>
      <c r="H127" t="s">
        <v>154</v>
      </c>
      <c r="I127" s="77">
        <v>5.97</v>
      </c>
      <c r="J127" t="s">
        <v>105</v>
      </c>
      <c r="K127" s="77">
        <v>5.5</v>
      </c>
      <c r="L127" s="77">
        <v>2.31</v>
      </c>
      <c r="M127" s="77">
        <v>916756.38</v>
      </c>
      <c r="N127" s="77">
        <v>116.48</v>
      </c>
      <c r="O127" s="77">
        <v>1067.8378314239999</v>
      </c>
      <c r="P127" s="77">
        <v>0.08</v>
      </c>
      <c r="Q127" s="77">
        <f>O127/'סכום נכסי הקרן'!$C$42*100</f>
        <v>9.4896831987747402E-3</v>
      </c>
    </row>
    <row r="128" spans="2:17">
      <c r="B128" t="s">
        <v>2840</v>
      </c>
      <c r="C128" t="s">
        <v>2683</v>
      </c>
      <c r="D128" t="s">
        <v>2891</v>
      </c>
      <c r="E128" t="s">
        <v>2842</v>
      </c>
      <c r="F128" t="s">
        <v>2843</v>
      </c>
      <c r="G128" t="s">
        <v>2844</v>
      </c>
      <c r="H128" t="s">
        <v>154</v>
      </c>
      <c r="I128" s="77">
        <v>6.13</v>
      </c>
      <c r="J128" t="s">
        <v>105</v>
      </c>
      <c r="K128" s="77">
        <v>5.59</v>
      </c>
      <c r="L128" s="77">
        <v>0.28000000000000003</v>
      </c>
      <c r="M128" s="77">
        <v>181003.94</v>
      </c>
      <c r="N128" s="77">
        <v>126.75</v>
      </c>
      <c r="O128" s="77">
        <v>229.42249394999999</v>
      </c>
      <c r="P128" s="77">
        <v>0.02</v>
      </c>
      <c r="Q128" s="77">
        <f>O128/'סכום נכסי הקרן'!$C$42*100</f>
        <v>2.0388365369627438E-3</v>
      </c>
    </row>
    <row r="129" spans="2:17">
      <c r="B129" t="s">
        <v>2840</v>
      </c>
      <c r="C129" t="s">
        <v>2683</v>
      </c>
      <c r="D129" t="s">
        <v>2892</v>
      </c>
      <c r="E129" t="s">
        <v>2842</v>
      </c>
      <c r="F129" t="s">
        <v>2843</v>
      </c>
      <c r="G129" t="s">
        <v>2844</v>
      </c>
      <c r="H129" t="s">
        <v>154</v>
      </c>
      <c r="I129" s="77">
        <v>6.03</v>
      </c>
      <c r="J129" t="s">
        <v>105</v>
      </c>
      <c r="K129" s="77">
        <v>5.5</v>
      </c>
      <c r="L129" s="77">
        <v>1.05</v>
      </c>
      <c r="M129" s="77">
        <v>4643551.3499999996</v>
      </c>
      <c r="N129" s="77">
        <v>136.97</v>
      </c>
      <c r="O129" s="77">
        <v>6360.272284095</v>
      </c>
      <c r="P129" s="77">
        <v>0.46</v>
      </c>
      <c r="Q129" s="77">
        <f>O129/'סכום נכסי הקרן'!$C$42*100</f>
        <v>5.6522598523711026E-2</v>
      </c>
    </row>
    <row r="130" spans="2:17">
      <c r="B130" t="s">
        <v>2893</v>
      </c>
      <c r="C130" t="s">
        <v>2683</v>
      </c>
      <c r="D130" t="s">
        <v>2894</v>
      </c>
      <c r="E130" t="s">
        <v>2895</v>
      </c>
      <c r="F130" t="s">
        <v>2843</v>
      </c>
      <c r="G130" t="s">
        <v>2896</v>
      </c>
      <c r="H130" t="s">
        <v>154</v>
      </c>
      <c r="I130" s="77">
        <v>3.38</v>
      </c>
      <c r="J130" t="s">
        <v>105</v>
      </c>
      <c r="K130" s="77">
        <v>4.5</v>
      </c>
      <c r="L130" s="77">
        <v>0.49</v>
      </c>
      <c r="M130" s="77">
        <v>831498.46</v>
      </c>
      <c r="N130" s="77">
        <v>115.74</v>
      </c>
      <c r="O130" s="77">
        <v>962.37631760399995</v>
      </c>
      <c r="P130" s="77">
        <v>7.0000000000000007E-2</v>
      </c>
      <c r="Q130" s="77">
        <f>O130/'סכום נכסי הקרן'!$C$42*100</f>
        <v>8.5524656491020451E-3</v>
      </c>
    </row>
    <row r="131" spans="2:17">
      <c r="B131" t="s">
        <v>2893</v>
      </c>
      <c r="C131" t="s">
        <v>2683</v>
      </c>
      <c r="D131" t="s">
        <v>2897</v>
      </c>
      <c r="E131" t="s">
        <v>2895</v>
      </c>
      <c r="F131" t="s">
        <v>2843</v>
      </c>
      <c r="G131" t="s">
        <v>2896</v>
      </c>
      <c r="H131" t="s">
        <v>154</v>
      </c>
      <c r="I131" s="77">
        <v>3.37</v>
      </c>
      <c r="J131" t="s">
        <v>105</v>
      </c>
      <c r="K131" s="77">
        <v>4.75</v>
      </c>
      <c r="L131" s="77">
        <v>0.5</v>
      </c>
      <c r="M131" s="77">
        <v>488863.73</v>
      </c>
      <c r="N131" s="77">
        <v>116.66</v>
      </c>
      <c r="O131" s="77">
        <v>570.30842741799995</v>
      </c>
      <c r="P131" s="77">
        <v>0.04</v>
      </c>
      <c r="Q131" s="77">
        <f>O131/'סכום נכסי הקרן'!$C$42*100</f>
        <v>5.0682286603117256E-3</v>
      </c>
    </row>
    <row r="132" spans="2:17">
      <c r="B132" t="s">
        <v>2893</v>
      </c>
      <c r="C132" t="s">
        <v>2683</v>
      </c>
      <c r="D132" t="s">
        <v>2898</v>
      </c>
      <c r="E132" t="s">
        <v>2895</v>
      </c>
      <c r="F132" t="s">
        <v>739</v>
      </c>
      <c r="G132" t="s">
        <v>2899</v>
      </c>
      <c r="H132" t="s">
        <v>216</v>
      </c>
      <c r="I132" s="77">
        <v>4.2300000000000004</v>
      </c>
      <c r="J132" t="s">
        <v>105</v>
      </c>
      <c r="K132" s="77">
        <v>2.61</v>
      </c>
      <c r="L132" s="77">
        <v>2.4900000000000002</v>
      </c>
      <c r="M132" s="77">
        <v>3449426</v>
      </c>
      <c r="N132" s="77">
        <v>100.4</v>
      </c>
      <c r="O132" s="77">
        <v>3463.223704</v>
      </c>
      <c r="P132" s="77">
        <v>0.25</v>
      </c>
      <c r="Q132" s="77">
        <f>O132/'סכום נכסי הקרן'!$C$42*100</f>
        <v>3.0777047628684131E-2</v>
      </c>
    </row>
    <row r="133" spans="2:17">
      <c r="B133" t="s">
        <v>2900</v>
      </c>
      <c r="C133" t="s">
        <v>2683</v>
      </c>
      <c r="D133" t="s">
        <v>2901</v>
      </c>
      <c r="E133" t="s">
        <v>2902</v>
      </c>
      <c r="F133" t="s">
        <v>2843</v>
      </c>
      <c r="G133" t="s">
        <v>2903</v>
      </c>
      <c r="H133" t="s">
        <v>154</v>
      </c>
      <c r="I133" s="77">
        <v>8.9700000000000006</v>
      </c>
      <c r="J133" t="s">
        <v>105</v>
      </c>
      <c r="K133" s="77">
        <v>4.5</v>
      </c>
      <c r="L133" s="77">
        <v>1.77</v>
      </c>
      <c r="M133" s="77">
        <v>2199762.9300000002</v>
      </c>
      <c r="N133" s="77">
        <v>125.74</v>
      </c>
      <c r="O133" s="77">
        <v>2765.9819081820001</v>
      </c>
      <c r="P133" s="77">
        <v>0.2</v>
      </c>
      <c r="Q133" s="77">
        <f>O133/'סכום נכסי הקרן'!$C$42*100</f>
        <v>2.4580784899881837E-2</v>
      </c>
    </row>
    <row r="134" spans="2:17">
      <c r="B134" t="s">
        <v>2900</v>
      </c>
      <c r="C134" t="s">
        <v>2683</v>
      </c>
      <c r="D134" t="s">
        <v>2904</v>
      </c>
      <c r="E134" t="s">
        <v>2902</v>
      </c>
      <c r="F134" t="s">
        <v>2843</v>
      </c>
      <c r="G134" t="s">
        <v>1196</v>
      </c>
      <c r="H134" t="s">
        <v>154</v>
      </c>
      <c r="I134" s="77">
        <v>8.7100000000000009</v>
      </c>
      <c r="J134" t="s">
        <v>105</v>
      </c>
      <c r="K134" s="77">
        <v>4.5</v>
      </c>
      <c r="L134" s="77">
        <v>1.75</v>
      </c>
      <c r="M134" s="77">
        <v>1487064.98</v>
      </c>
      <c r="N134" s="77">
        <v>125.61</v>
      </c>
      <c r="O134" s="77">
        <v>1867.9023213779999</v>
      </c>
      <c r="P134" s="77">
        <v>0.13</v>
      </c>
      <c r="Q134" s="77">
        <f>O134/'סכום נכסי הקרן'!$C$42*100</f>
        <v>1.6599712760218609E-2</v>
      </c>
    </row>
    <row r="135" spans="2:17">
      <c r="B135" t="s">
        <v>2900</v>
      </c>
      <c r="C135" t="s">
        <v>2683</v>
      </c>
      <c r="D135" t="s">
        <v>2905</v>
      </c>
      <c r="E135" t="s">
        <v>2902</v>
      </c>
      <c r="F135" t="s">
        <v>2843</v>
      </c>
      <c r="G135" t="s">
        <v>2906</v>
      </c>
      <c r="H135" t="s">
        <v>154</v>
      </c>
      <c r="I135" s="77">
        <v>12.41</v>
      </c>
      <c r="J135" t="s">
        <v>105</v>
      </c>
      <c r="K135" s="77">
        <v>4.5</v>
      </c>
      <c r="L135" s="77">
        <v>2.2200000000000002</v>
      </c>
      <c r="M135" s="77">
        <v>1368436.56</v>
      </c>
      <c r="N135" s="77">
        <v>124.79</v>
      </c>
      <c r="O135" s="77">
        <v>1707.6719832240001</v>
      </c>
      <c r="P135" s="77">
        <v>0.12</v>
      </c>
      <c r="Q135" s="77">
        <f>O135/'סכום נכסי הקרן'!$C$42*100</f>
        <v>1.5175774496216182E-2</v>
      </c>
    </row>
    <row r="136" spans="2:17">
      <c r="B136" t="s">
        <v>2900</v>
      </c>
      <c r="C136" t="s">
        <v>2683</v>
      </c>
      <c r="D136" t="s">
        <v>2907</v>
      </c>
      <c r="E136" t="s">
        <v>2902</v>
      </c>
      <c r="F136" t="s">
        <v>2843</v>
      </c>
      <c r="G136" t="s">
        <v>2908</v>
      </c>
      <c r="H136" t="s">
        <v>154</v>
      </c>
      <c r="I136" s="77">
        <v>12.37</v>
      </c>
      <c r="J136" t="s">
        <v>105</v>
      </c>
      <c r="K136" s="77">
        <v>4.5</v>
      </c>
      <c r="L136" s="77">
        <v>2.33</v>
      </c>
      <c r="M136" s="77">
        <v>1625272.03</v>
      </c>
      <c r="N136" s="77">
        <v>124.64</v>
      </c>
      <c r="O136" s="77">
        <v>2025.7390581919999</v>
      </c>
      <c r="P136" s="77">
        <v>0.15</v>
      </c>
      <c r="Q136" s="77">
        <f>O136/'סכום נכסי הקרן'!$C$42*100</f>
        <v>1.8002379518611923E-2</v>
      </c>
    </row>
    <row r="137" spans="2:17">
      <c r="B137" t="s">
        <v>2900</v>
      </c>
      <c r="C137" t="s">
        <v>2683</v>
      </c>
      <c r="D137" t="s">
        <v>2909</v>
      </c>
      <c r="E137" t="s">
        <v>2902</v>
      </c>
      <c r="F137" t="s">
        <v>2843</v>
      </c>
      <c r="G137" t="s">
        <v>986</v>
      </c>
      <c r="H137" t="s">
        <v>154</v>
      </c>
      <c r="I137" s="77">
        <v>8.69</v>
      </c>
      <c r="J137" t="s">
        <v>105</v>
      </c>
      <c r="K137" s="77">
        <v>4.5</v>
      </c>
      <c r="L137" s="77">
        <v>1.82</v>
      </c>
      <c r="M137" s="77">
        <v>1580487.48</v>
      </c>
      <c r="N137" s="77">
        <v>125.12</v>
      </c>
      <c r="O137" s="77">
        <v>1977.5059349759999</v>
      </c>
      <c r="P137" s="77">
        <v>0.14000000000000001</v>
      </c>
      <c r="Q137" s="77">
        <f>O137/'סכום נכסי הקרן'!$C$42*100</f>
        <v>1.7573740407374472E-2</v>
      </c>
    </row>
    <row r="138" spans="2:17">
      <c r="B138" t="s">
        <v>2900</v>
      </c>
      <c r="C138" t="s">
        <v>2683</v>
      </c>
      <c r="D138" t="s">
        <v>2910</v>
      </c>
      <c r="E138" t="s">
        <v>2902</v>
      </c>
      <c r="F138" t="s">
        <v>2843</v>
      </c>
      <c r="G138" t="s">
        <v>2911</v>
      </c>
      <c r="H138" t="s">
        <v>154</v>
      </c>
      <c r="I138" s="77">
        <v>12.44</v>
      </c>
      <c r="J138" t="s">
        <v>105</v>
      </c>
      <c r="K138" s="77">
        <v>4.5</v>
      </c>
      <c r="L138" s="77">
        <v>2.69</v>
      </c>
      <c r="M138" s="77">
        <v>1143197.3799999999</v>
      </c>
      <c r="N138" s="77">
        <v>119.37</v>
      </c>
      <c r="O138" s="77">
        <v>1364.6347125059999</v>
      </c>
      <c r="P138" s="77">
        <v>0.1</v>
      </c>
      <c r="Q138" s="77">
        <f>O138/'סכום נכסי הקרן'!$C$42*100</f>
        <v>1.212726382475489E-2</v>
      </c>
    </row>
    <row r="139" spans="2:17">
      <c r="B139" t="s">
        <v>2900</v>
      </c>
      <c r="C139" t="s">
        <v>2683</v>
      </c>
      <c r="D139" t="s">
        <v>2912</v>
      </c>
      <c r="E139" t="s">
        <v>2902</v>
      </c>
      <c r="F139" t="s">
        <v>2843</v>
      </c>
      <c r="G139" t="s">
        <v>1204</v>
      </c>
      <c r="H139" t="s">
        <v>154</v>
      </c>
      <c r="I139" s="77">
        <v>12.38</v>
      </c>
      <c r="J139" t="s">
        <v>105</v>
      </c>
      <c r="K139" s="77">
        <v>4.5</v>
      </c>
      <c r="L139" s="77">
        <v>2.99</v>
      </c>
      <c r="M139" s="77">
        <v>1494929.54</v>
      </c>
      <c r="N139" s="77">
        <v>115.97</v>
      </c>
      <c r="O139" s="77">
        <v>1733.669787538</v>
      </c>
      <c r="P139" s="77">
        <v>0.13</v>
      </c>
      <c r="Q139" s="77">
        <f>O139/'סכום נכסי הקרן'!$C$42*100</f>
        <v>1.5406812318199509E-2</v>
      </c>
    </row>
    <row r="140" spans="2:17">
      <c r="B140" t="s">
        <v>2900</v>
      </c>
      <c r="C140" t="s">
        <v>2683</v>
      </c>
      <c r="D140" t="s">
        <v>2913</v>
      </c>
      <c r="E140" t="s">
        <v>2902</v>
      </c>
      <c r="F140" t="s">
        <v>2843</v>
      </c>
      <c r="G140" t="s">
        <v>552</v>
      </c>
      <c r="H140" t="s">
        <v>154</v>
      </c>
      <c r="I140" s="77">
        <v>12.41</v>
      </c>
      <c r="J140" t="s">
        <v>105</v>
      </c>
      <c r="K140" s="77">
        <v>4.5</v>
      </c>
      <c r="L140" s="77">
        <v>2.99</v>
      </c>
      <c r="M140" s="77">
        <v>612542.76</v>
      </c>
      <c r="N140" s="77">
        <v>115.94</v>
      </c>
      <c r="O140" s="77">
        <v>710.18207594399996</v>
      </c>
      <c r="P140" s="77">
        <v>0.05</v>
      </c>
      <c r="Q140" s="77">
        <f>O140/'סכום נכסי הקרן'!$C$42*100</f>
        <v>6.3112606763233966E-3</v>
      </c>
    </row>
    <row r="141" spans="2:17">
      <c r="B141" t="s">
        <v>2900</v>
      </c>
      <c r="C141" t="s">
        <v>2683</v>
      </c>
      <c r="D141" t="s">
        <v>2914</v>
      </c>
      <c r="E141" t="s">
        <v>2902</v>
      </c>
      <c r="F141" t="s">
        <v>2843</v>
      </c>
      <c r="G141" t="s">
        <v>2915</v>
      </c>
      <c r="H141" t="s">
        <v>154</v>
      </c>
      <c r="I141" s="77">
        <v>12.58</v>
      </c>
      <c r="J141" t="s">
        <v>105</v>
      </c>
      <c r="K141" s="77">
        <v>4.5</v>
      </c>
      <c r="L141" s="77">
        <v>2.8</v>
      </c>
      <c r="M141" s="77">
        <v>463424.6</v>
      </c>
      <c r="N141" s="77">
        <v>117.9</v>
      </c>
      <c r="O141" s="77">
        <v>546.3776034</v>
      </c>
      <c r="P141" s="77">
        <v>0.04</v>
      </c>
      <c r="Q141" s="77">
        <f>O141/'סכום נכסי הקרן'!$C$42*100</f>
        <v>4.8555597213272277E-3</v>
      </c>
    </row>
    <row r="142" spans="2:17">
      <c r="B142" t="s">
        <v>2900</v>
      </c>
      <c r="C142" t="s">
        <v>2683</v>
      </c>
      <c r="D142" t="s">
        <v>2916</v>
      </c>
      <c r="E142" t="s">
        <v>2902</v>
      </c>
      <c r="F142" t="s">
        <v>2843</v>
      </c>
      <c r="G142" t="s">
        <v>2917</v>
      </c>
      <c r="H142" t="s">
        <v>154</v>
      </c>
      <c r="I142" s="77">
        <v>12.54</v>
      </c>
      <c r="J142" t="s">
        <v>105</v>
      </c>
      <c r="K142" s="77">
        <v>4.5</v>
      </c>
      <c r="L142" s="77">
        <v>3.17</v>
      </c>
      <c r="M142" s="77">
        <v>2969969.31</v>
      </c>
      <c r="N142" s="77">
        <v>113.85</v>
      </c>
      <c r="O142" s="77">
        <v>3381.3100594349999</v>
      </c>
      <c r="P142" s="77">
        <v>0.24</v>
      </c>
      <c r="Q142" s="77">
        <f>O142/'סכום נכסי הקרן'!$C$42*100</f>
        <v>3.0049095767733219E-2</v>
      </c>
    </row>
    <row r="143" spans="2:17">
      <c r="B143" t="s">
        <v>2900</v>
      </c>
      <c r="C143" t="s">
        <v>2683</v>
      </c>
      <c r="D143" t="s">
        <v>2918</v>
      </c>
      <c r="E143" t="s">
        <v>2902</v>
      </c>
      <c r="F143" t="s">
        <v>2843</v>
      </c>
      <c r="G143" t="s">
        <v>2919</v>
      </c>
      <c r="H143" t="s">
        <v>154</v>
      </c>
      <c r="I143" s="77">
        <v>12.48</v>
      </c>
      <c r="J143" t="s">
        <v>105</v>
      </c>
      <c r="K143" s="77">
        <v>4.5</v>
      </c>
      <c r="L143" s="77">
        <v>3.63</v>
      </c>
      <c r="M143" s="77">
        <v>558575.76</v>
      </c>
      <c r="N143" s="77">
        <v>108.59</v>
      </c>
      <c r="O143" s="77">
        <v>606.55741778399999</v>
      </c>
      <c r="P143" s="77">
        <v>0.04</v>
      </c>
      <c r="Q143" s="77">
        <f>O143/'סכום נכסי הקרן'!$C$42*100</f>
        <v>5.3903669333021601E-3</v>
      </c>
    </row>
    <row r="144" spans="2:17">
      <c r="B144" t="s">
        <v>2900</v>
      </c>
      <c r="C144" t="s">
        <v>2683</v>
      </c>
      <c r="D144" t="s">
        <v>2920</v>
      </c>
      <c r="E144" t="s">
        <v>2902</v>
      </c>
      <c r="F144" t="s">
        <v>2843</v>
      </c>
      <c r="G144" t="s">
        <v>2921</v>
      </c>
      <c r="H144" t="s">
        <v>154</v>
      </c>
      <c r="I144" s="77">
        <v>12.51</v>
      </c>
      <c r="J144" t="s">
        <v>105</v>
      </c>
      <c r="K144" s="77">
        <v>4.5</v>
      </c>
      <c r="L144" s="77">
        <v>3.87</v>
      </c>
      <c r="M144" s="77">
        <v>703875.75</v>
      </c>
      <c r="N144" s="77">
        <v>107.26</v>
      </c>
      <c r="O144" s="77">
        <v>754.97712945000001</v>
      </c>
      <c r="P144" s="77">
        <v>0.05</v>
      </c>
      <c r="Q144" s="77">
        <f>O144/'סכום נכסי הקרן'!$C$42*100</f>
        <v>6.709346278963294E-3</v>
      </c>
    </row>
    <row r="145" spans="2:17">
      <c r="B145" t="s">
        <v>2900</v>
      </c>
      <c r="C145" t="s">
        <v>2683</v>
      </c>
      <c r="D145" t="s">
        <v>2922</v>
      </c>
      <c r="E145" t="s">
        <v>2902</v>
      </c>
      <c r="F145" t="s">
        <v>2843</v>
      </c>
      <c r="G145" t="s">
        <v>377</v>
      </c>
      <c r="H145" t="s">
        <v>154</v>
      </c>
      <c r="I145" s="77">
        <v>12.48</v>
      </c>
      <c r="J145" t="s">
        <v>105</v>
      </c>
      <c r="K145" s="77">
        <v>4.5</v>
      </c>
      <c r="L145" s="77">
        <v>4.29</v>
      </c>
      <c r="M145" s="77">
        <v>218085.02</v>
      </c>
      <c r="N145" s="77">
        <v>102.4</v>
      </c>
      <c r="O145" s="77">
        <v>223.31906047999999</v>
      </c>
      <c r="P145" s="77">
        <v>0.02</v>
      </c>
      <c r="Q145" s="77">
        <f>O145/'סכום נכסי הקרן'!$C$42*100</f>
        <v>1.9845964188936354E-3</v>
      </c>
    </row>
    <row r="146" spans="2:17">
      <c r="B146" t="s">
        <v>2900</v>
      </c>
      <c r="C146" t="s">
        <v>2683</v>
      </c>
      <c r="D146" t="s">
        <v>2923</v>
      </c>
      <c r="E146" t="s">
        <v>2902</v>
      </c>
      <c r="F146" t="s">
        <v>2843</v>
      </c>
      <c r="G146" t="s">
        <v>406</v>
      </c>
      <c r="H146" t="s">
        <v>154</v>
      </c>
      <c r="I146" s="77">
        <v>9.07</v>
      </c>
      <c r="J146" t="s">
        <v>105</v>
      </c>
      <c r="K146" s="77">
        <v>4.5</v>
      </c>
      <c r="L146" s="77">
        <v>2.5499999999999998</v>
      </c>
      <c r="M146" s="77">
        <v>431569.81</v>
      </c>
      <c r="N146" s="77">
        <v>126.29</v>
      </c>
      <c r="O146" s="77">
        <v>545.029513049</v>
      </c>
      <c r="P146" s="77">
        <v>0.04</v>
      </c>
      <c r="Q146" s="77">
        <f>O146/'סכום נכסי הקרן'!$C$42*100</f>
        <v>4.8435794842745144E-3</v>
      </c>
    </row>
    <row r="147" spans="2:17">
      <c r="B147" t="s">
        <v>2900</v>
      </c>
      <c r="C147" t="s">
        <v>2683</v>
      </c>
      <c r="D147" t="s">
        <v>2924</v>
      </c>
      <c r="E147" t="s">
        <v>2902</v>
      </c>
      <c r="F147" t="s">
        <v>2843</v>
      </c>
      <c r="G147" t="s">
        <v>2925</v>
      </c>
      <c r="H147" t="s">
        <v>154</v>
      </c>
      <c r="I147" s="77">
        <v>9.0500000000000007</v>
      </c>
      <c r="J147" t="s">
        <v>105</v>
      </c>
      <c r="K147" s="77">
        <v>4.5</v>
      </c>
      <c r="L147" s="77">
        <v>2.63</v>
      </c>
      <c r="M147" s="77">
        <v>790232.97</v>
      </c>
      <c r="N147" s="77">
        <v>125.47</v>
      </c>
      <c r="O147" s="77">
        <v>991.50530745900005</v>
      </c>
      <c r="P147" s="77">
        <v>7.0000000000000007E-2</v>
      </c>
      <c r="Q147" s="77">
        <f>O147/'סכום נכסי הקרן'!$C$42*100</f>
        <v>8.8113297551392442E-3</v>
      </c>
    </row>
    <row r="148" spans="2:17">
      <c r="B148" t="s">
        <v>2758</v>
      </c>
      <c r="C148" t="s">
        <v>2683</v>
      </c>
      <c r="D148" t="s">
        <v>2926</v>
      </c>
      <c r="E148" t="s">
        <v>2927</v>
      </c>
      <c r="F148" t="s">
        <v>2843</v>
      </c>
      <c r="G148" t="s">
        <v>2928</v>
      </c>
      <c r="H148" t="s">
        <v>154</v>
      </c>
      <c r="I148" s="77">
        <v>3.47</v>
      </c>
      <c r="J148" t="s">
        <v>105</v>
      </c>
      <c r="K148" s="77">
        <v>2.76</v>
      </c>
      <c r="L148" s="77">
        <v>2.59</v>
      </c>
      <c r="M148" s="77">
        <v>2645451.0099999998</v>
      </c>
      <c r="N148" s="77">
        <v>102.11</v>
      </c>
      <c r="O148" s="77">
        <v>2701.270026311</v>
      </c>
      <c r="P148" s="77">
        <v>0.19</v>
      </c>
      <c r="Q148" s="77">
        <f>O148/'סכום נכסי הקרן'!$C$42*100</f>
        <v>2.4005702017368291E-2</v>
      </c>
    </row>
    <row r="149" spans="2:17">
      <c r="B149" t="s">
        <v>2758</v>
      </c>
      <c r="C149" t="s">
        <v>2683</v>
      </c>
      <c r="D149" t="s">
        <v>2929</v>
      </c>
      <c r="E149" t="s">
        <v>2927</v>
      </c>
      <c r="F149" t="s">
        <v>2843</v>
      </c>
      <c r="G149" t="s">
        <v>2928</v>
      </c>
      <c r="H149" t="s">
        <v>154</v>
      </c>
      <c r="I149" s="77">
        <v>3.5</v>
      </c>
      <c r="J149" t="s">
        <v>105</v>
      </c>
      <c r="K149" s="77">
        <v>2.2999999999999998</v>
      </c>
      <c r="L149" s="77">
        <v>2.13</v>
      </c>
      <c r="M149" s="77">
        <v>1133764.72</v>
      </c>
      <c r="N149" s="77">
        <v>103.18</v>
      </c>
      <c r="O149" s="77">
        <v>1169.8184380959999</v>
      </c>
      <c r="P149" s="77">
        <v>0.08</v>
      </c>
      <c r="Q149" s="77">
        <f>O149/'סכום נכסי הקרן'!$C$42*100</f>
        <v>1.0395966551224977E-2</v>
      </c>
    </row>
    <row r="150" spans="2:17">
      <c r="B150" t="s">
        <v>2758</v>
      </c>
      <c r="C150" t="s">
        <v>2683</v>
      </c>
      <c r="D150" t="s">
        <v>2930</v>
      </c>
      <c r="E150" t="s">
        <v>2927</v>
      </c>
      <c r="F150" t="s">
        <v>2843</v>
      </c>
      <c r="G150" t="s">
        <v>324</v>
      </c>
      <c r="H150" t="s">
        <v>154</v>
      </c>
      <c r="I150" s="77">
        <v>0.43</v>
      </c>
      <c r="J150" t="s">
        <v>105</v>
      </c>
      <c r="K150" s="77">
        <v>3.5</v>
      </c>
      <c r="L150" s="77">
        <v>1.49</v>
      </c>
      <c r="M150" s="77">
        <v>12279691.439999999</v>
      </c>
      <c r="N150" s="77">
        <v>104.17</v>
      </c>
      <c r="O150" s="77">
        <v>12791.754573048</v>
      </c>
      <c r="P150" s="77">
        <v>0.92</v>
      </c>
      <c r="Q150" s="77">
        <f>O150/'סכום נכסי הקרן'!$C$42*100</f>
        <v>0.11367802758292056</v>
      </c>
    </row>
    <row r="151" spans="2:17">
      <c r="B151" t="s">
        <v>2931</v>
      </c>
      <c r="C151" t="s">
        <v>2683</v>
      </c>
      <c r="D151" t="s">
        <v>2932</v>
      </c>
      <c r="E151" t="s">
        <v>2933</v>
      </c>
      <c r="F151" t="s">
        <v>2843</v>
      </c>
      <c r="G151" t="s">
        <v>2719</v>
      </c>
      <c r="H151" t="s">
        <v>154</v>
      </c>
      <c r="I151" s="77">
        <v>1.2</v>
      </c>
      <c r="J151" t="s">
        <v>113</v>
      </c>
      <c r="K151" s="77">
        <v>3.59</v>
      </c>
      <c r="L151" s="77">
        <v>1.01</v>
      </c>
      <c r="M151" s="77">
        <v>876364.37</v>
      </c>
      <c r="N151" s="77">
        <v>101.62000000000002</v>
      </c>
      <c r="O151" s="77">
        <v>3698.14557192437</v>
      </c>
      <c r="P151" s="77">
        <v>0.27</v>
      </c>
      <c r="Q151" s="77">
        <f>O151/'סכום נכסי הקרן'!$C$42*100</f>
        <v>3.2864756115368647E-2</v>
      </c>
    </row>
    <row r="152" spans="2:17">
      <c r="B152" t="s">
        <v>2931</v>
      </c>
      <c r="C152" t="s">
        <v>2683</v>
      </c>
      <c r="D152" t="s">
        <v>2934</v>
      </c>
      <c r="E152" t="s">
        <v>2933</v>
      </c>
      <c r="F152" t="s">
        <v>2843</v>
      </c>
      <c r="G152" t="s">
        <v>2935</v>
      </c>
      <c r="H152" t="s">
        <v>154</v>
      </c>
      <c r="I152" s="77">
        <v>1.18</v>
      </c>
      <c r="J152" t="s">
        <v>109</v>
      </c>
      <c r="K152" s="77">
        <v>5.75</v>
      </c>
      <c r="L152" s="77">
        <v>3.26</v>
      </c>
      <c r="M152" s="77">
        <v>925259.22</v>
      </c>
      <c r="N152" s="77">
        <v>101.69</v>
      </c>
      <c r="O152" s="77">
        <v>3262.0867815360102</v>
      </c>
      <c r="P152" s="77">
        <v>0.24</v>
      </c>
      <c r="Q152" s="77">
        <f>O152/'סכום נכסי הקרן'!$C$42*100</f>
        <v>2.8989579890053418E-2</v>
      </c>
    </row>
    <row r="153" spans="2:17">
      <c r="B153" t="s">
        <v>2936</v>
      </c>
      <c r="C153" t="s">
        <v>2683</v>
      </c>
      <c r="D153" t="s">
        <v>2937</v>
      </c>
      <c r="E153" t="s">
        <v>796</v>
      </c>
      <c r="F153" t="s">
        <v>2843</v>
      </c>
      <c r="G153" t="s">
        <v>2938</v>
      </c>
      <c r="H153" t="s">
        <v>154</v>
      </c>
      <c r="I153" s="77">
        <v>1.17</v>
      </c>
      <c r="J153" t="s">
        <v>105</v>
      </c>
      <c r="K153" s="77">
        <v>3.61</v>
      </c>
      <c r="L153" s="77">
        <v>1.37</v>
      </c>
      <c r="M153" s="77">
        <v>5273628.18</v>
      </c>
      <c r="N153" s="77">
        <v>102.69</v>
      </c>
      <c r="O153" s="77">
        <v>5415.4887780420004</v>
      </c>
      <c r="P153" s="77">
        <v>0.39</v>
      </c>
      <c r="Q153" s="77">
        <f>O153/'סכום נכסי הקרן'!$C$42*100</f>
        <v>4.8126477034070067E-2</v>
      </c>
    </row>
    <row r="154" spans="2:17">
      <c r="B154" t="s">
        <v>2939</v>
      </c>
      <c r="C154" t="s">
        <v>2683</v>
      </c>
      <c r="D154" t="s">
        <v>2940</v>
      </c>
      <c r="E154" t="s">
        <v>2941</v>
      </c>
      <c r="F154" t="s">
        <v>2843</v>
      </c>
      <c r="G154" t="s">
        <v>2942</v>
      </c>
      <c r="H154" t="s">
        <v>154</v>
      </c>
      <c r="I154" s="77">
        <v>7.07</v>
      </c>
      <c r="J154" t="s">
        <v>105</v>
      </c>
      <c r="K154" s="77">
        <v>2.54</v>
      </c>
      <c r="L154" s="77">
        <v>1.33</v>
      </c>
      <c r="M154" s="77">
        <v>8338244.1500000004</v>
      </c>
      <c r="N154" s="77">
        <v>109.79</v>
      </c>
      <c r="O154" s="77">
        <v>9154.558252285</v>
      </c>
      <c r="P154" s="77">
        <v>0.66</v>
      </c>
      <c r="Q154" s="77">
        <f>O154/'סכום נכסי הקרן'!$C$42*100</f>
        <v>8.13549165261023E-2</v>
      </c>
    </row>
    <row r="155" spans="2:17">
      <c r="B155" t="s">
        <v>2943</v>
      </c>
      <c r="C155" t="s">
        <v>2683</v>
      </c>
      <c r="D155" t="s">
        <v>2944</v>
      </c>
      <c r="E155" t="s">
        <v>2945</v>
      </c>
      <c r="F155" t="s">
        <v>731</v>
      </c>
      <c r="G155" t="s">
        <v>2946</v>
      </c>
      <c r="H155" t="s">
        <v>153</v>
      </c>
      <c r="I155" s="77">
        <v>9.2100000000000009</v>
      </c>
      <c r="J155" t="s">
        <v>105</v>
      </c>
      <c r="K155" s="77">
        <v>3.4</v>
      </c>
      <c r="L155" s="77">
        <v>3.95</v>
      </c>
      <c r="M155" s="77">
        <v>2263043.9500000002</v>
      </c>
      <c r="N155" s="77">
        <v>114.86</v>
      </c>
      <c r="O155" s="77">
        <v>2599.3322809699998</v>
      </c>
      <c r="P155" s="77">
        <v>0.19</v>
      </c>
      <c r="Q155" s="77">
        <f>O155/'סכום נכסי הקרן'!$C$42*100</f>
        <v>2.3099799565875764E-2</v>
      </c>
    </row>
    <row r="156" spans="2:17">
      <c r="B156" t="s">
        <v>2943</v>
      </c>
      <c r="C156" t="s">
        <v>2683</v>
      </c>
      <c r="D156" t="s">
        <v>2947</v>
      </c>
      <c r="E156" t="s">
        <v>2945</v>
      </c>
      <c r="F156" t="s">
        <v>731</v>
      </c>
      <c r="G156" t="s">
        <v>2946</v>
      </c>
      <c r="H156" t="s">
        <v>153</v>
      </c>
      <c r="I156" s="77">
        <v>1</v>
      </c>
      <c r="J156" t="s">
        <v>105</v>
      </c>
      <c r="K156" s="77">
        <v>3.3</v>
      </c>
      <c r="L156" s="77">
        <v>0.78</v>
      </c>
      <c r="M156" s="77">
        <v>1016729.91</v>
      </c>
      <c r="N156" s="77">
        <v>114.47</v>
      </c>
      <c r="O156" s="77">
        <v>1163.8507279769999</v>
      </c>
      <c r="P156" s="77">
        <v>0.08</v>
      </c>
      <c r="Q156" s="77">
        <f>O156/'סכום נכסי הקרן'!$C$42*100</f>
        <v>1.0342932582222481E-2</v>
      </c>
    </row>
    <row r="157" spans="2:17">
      <c r="B157" t="s">
        <v>2943</v>
      </c>
      <c r="C157" t="s">
        <v>2683</v>
      </c>
      <c r="D157" t="s">
        <v>2948</v>
      </c>
      <c r="E157" t="s">
        <v>2945</v>
      </c>
      <c r="F157" t="s">
        <v>731</v>
      </c>
      <c r="G157" t="s">
        <v>2949</v>
      </c>
      <c r="H157" t="s">
        <v>153</v>
      </c>
      <c r="I157" s="77">
        <v>9.2799999999999994</v>
      </c>
      <c r="J157" t="s">
        <v>105</v>
      </c>
      <c r="K157" s="77">
        <v>3.4</v>
      </c>
      <c r="L157" s="77">
        <v>3.83</v>
      </c>
      <c r="M157" s="77">
        <v>2075903.17</v>
      </c>
      <c r="N157" s="77">
        <v>115.11</v>
      </c>
      <c r="O157" s="77">
        <v>2389.572138987</v>
      </c>
      <c r="P157" s="77">
        <v>0.17</v>
      </c>
      <c r="Q157" s="77">
        <f>O157/'סכום נכסי הקרן'!$C$42*100</f>
        <v>2.1235698822699996E-2</v>
      </c>
    </row>
    <row r="158" spans="2:17">
      <c r="B158" t="s">
        <v>2943</v>
      </c>
      <c r="C158" t="s">
        <v>2683</v>
      </c>
      <c r="D158" t="s">
        <v>2950</v>
      </c>
      <c r="E158" t="s">
        <v>2945</v>
      </c>
      <c r="F158" t="s">
        <v>731</v>
      </c>
      <c r="G158" t="s">
        <v>2949</v>
      </c>
      <c r="H158" t="s">
        <v>153</v>
      </c>
      <c r="I158" s="77">
        <v>9.2799999999999994</v>
      </c>
      <c r="J158" t="s">
        <v>105</v>
      </c>
      <c r="K158" s="77">
        <v>3.4</v>
      </c>
      <c r="L158" s="77">
        <v>3.83</v>
      </c>
      <c r="M158" s="77">
        <v>932652.06</v>
      </c>
      <c r="N158" s="77">
        <v>114.96</v>
      </c>
      <c r="O158" s="77">
        <v>1072.1768081759999</v>
      </c>
      <c r="P158" s="77">
        <v>0.08</v>
      </c>
      <c r="Q158" s="77">
        <f>O158/'סכום נכסי הקרן'!$C$42*100</f>
        <v>9.5282429065989323E-3</v>
      </c>
    </row>
    <row r="159" spans="2:17">
      <c r="B159" t="s">
        <v>2943</v>
      </c>
      <c r="C159" t="s">
        <v>2683</v>
      </c>
      <c r="D159" t="s">
        <v>2951</v>
      </c>
      <c r="E159" t="s">
        <v>2945</v>
      </c>
      <c r="F159" t="s">
        <v>731</v>
      </c>
      <c r="G159" t="s">
        <v>482</v>
      </c>
      <c r="H159" t="s">
        <v>153</v>
      </c>
      <c r="I159" s="77">
        <v>9.24</v>
      </c>
      <c r="J159" t="s">
        <v>105</v>
      </c>
      <c r="K159" s="77">
        <v>3.4</v>
      </c>
      <c r="L159" s="77">
        <v>3.97</v>
      </c>
      <c r="M159" s="77">
        <v>1450381</v>
      </c>
      <c r="N159" s="77">
        <v>114.4</v>
      </c>
      <c r="O159" s="77">
        <v>1659.235864</v>
      </c>
      <c r="P159" s="77">
        <v>0.12</v>
      </c>
      <c r="Q159" s="77">
        <f>O159/'סכום נכסי הקרן'!$C$42*100</f>
        <v>1.4745331395880532E-2</v>
      </c>
    </row>
    <row r="160" spans="2:17">
      <c r="B160" t="s">
        <v>2943</v>
      </c>
      <c r="C160" t="s">
        <v>2683</v>
      </c>
      <c r="D160" t="s">
        <v>2952</v>
      </c>
      <c r="E160" t="s">
        <v>2945</v>
      </c>
      <c r="F160" t="s">
        <v>731</v>
      </c>
      <c r="G160" t="s">
        <v>482</v>
      </c>
      <c r="H160" t="s">
        <v>153</v>
      </c>
      <c r="I160" s="77">
        <v>1.01</v>
      </c>
      <c r="J160" t="s">
        <v>105</v>
      </c>
      <c r="K160" s="77">
        <v>3.4</v>
      </c>
      <c r="L160" s="77">
        <v>2.13</v>
      </c>
      <c r="M160" s="77">
        <v>651621</v>
      </c>
      <c r="N160" s="77">
        <v>113.63</v>
      </c>
      <c r="O160" s="77">
        <v>740.43694230000006</v>
      </c>
      <c r="P160" s="77">
        <v>0.05</v>
      </c>
      <c r="Q160" s="77">
        <f>O160/'סכום נכסי הקרן'!$C$42*100</f>
        <v>6.5801302448016356E-3</v>
      </c>
    </row>
    <row r="161" spans="2:17">
      <c r="B161" t="s">
        <v>2943</v>
      </c>
      <c r="C161" t="s">
        <v>2683</v>
      </c>
      <c r="D161" t="s">
        <v>2953</v>
      </c>
      <c r="E161" t="s">
        <v>2945</v>
      </c>
      <c r="F161" t="s">
        <v>731</v>
      </c>
      <c r="G161" t="s">
        <v>2954</v>
      </c>
      <c r="H161" t="s">
        <v>153</v>
      </c>
      <c r="I161" s="77">
        <v>9.35</v>
      </c>
      <c r="J161" t="s">
        <v>105</v>
      </c>
      <c r="K161" s="77">
        <v>3.4</v>
      </c>
      <c r="L161" s="77">
        <v>3.47</v>
      </c>
      <c r="M161" s="77">
        <v>538015.81999999995</v>
      </c>
      <c r="N161" s="77">
        <v>117.87</v>
      </c>
      <c r="O161" s="77">
        <v>634.15924703400003</v>
      </c>
      <c r="P161" s="77">
        <v>0.05</v>
      </c>
      <c r="Q161" s="77">
        <f>O161/'סכום נכסי הקרן'!$C$42*100</f>
        <v>5.6356594370710871E-3</v>
      </c>
    </row>
    <row r="162" spans="2:17">
      <c r="B162" t="s">
        <v>2943</v>
      </c>
      <c r="C162" t="s">
        <v>2683</v>
      </c>
      <c r="D162" t="s">
        <v>2955</v>
      </c>
      <c r="E162" t="s">
        <v>2945</v>
      </c>
      <c r="F162" t="s">
        <v>731</v>
      </c>
      <c r="G162" t="s">
        <v>2954</v>
      </c>
      <c r="H162" t="s">
        <v>153</v>
      </c>
      <c r="I162" s="77">
        <v>1</v>
      </c>
      <c r="J162" t="s">
        <v>105</v>
      </c>
      <c r="K162" s="77">
        <v>3.3</v>
      </c>
      <c r="L162" s="77">
        <v>1.36</v>
      </c>
      <c r="M162" s="77">
        <v>241717.25</v>
      </c>
      <c r="N162" s="77">
        <v>117</v>
      </c>
      <c r="O162" s="77">
        <v>282.80918250000002</v>
      </c>
      <c r="P162" s="77">
        <v>0.02</v>
      </c>
      <c r="Q162" s="77">
        <f>O162/'סכום נכסי הקרן'!$C$42*100</f>
        <v>2.5132744585856888E-3</v>
      </c>
    </row>
    <row r="163" spans="2:17">
      <c r="B163" t="s">
        <v>2943</v>
      </c>
      <c r="C163" t="s">
        <v>2683</v>
      </c>
      <c r="D163" t="s">
        <v>2956</v>
      </c>
      <c r="E163" t="s">
        <v>2945</v>
      </c>
      <c r="F163" t="s">
        <v>731</v>
      </c>
      <c r="G163" t="s">
        <v>2957</v>
      </c>
      <c r="H163" t="s">
        <v>153</v>
      </c>
      <c r="I163" s="77">
        <v>9.41</v>
      </c>
      <c r="J163" t="s">
        <v>105</v>
      </c>
      <c r="K163" s="77">
        <v>3.4</v>
      </c>
      <c r="L163" s="77">
        <v>3.38</v>
      </c>
      <c r="M163" s="77">
        <v>1718031.79</v>
      </c>
      <c r="N163" s="77">
        <v>106.39</v>
      </c>
      <c r="O163" s="77">
        <v>1827.814021381</v>
      </c>
      <c r="P163" s="77">
        <v>0.13</v>
      </c>
      <c r="Q163" s="77">
        <f>O163/'סכום נכסי הקרן'!$C$42*100</f>
        <v>1.6243455231449787E-2</v>
      </c>
    </row>
    <row r="164" spans="2:17">
      <c r="B164" t="s">
        <v>2943</v>
      </c>
      <c r="C164" t="s">
        <v>2683</v>
      </c>
      <c r="D164" t="s">
        <v>2958</v>
      </c>
      <c r="E164" t="s">
        <v>2945</v>
      </c>
      <c r="F164" t="s">
        <v>731</v>
      </c>
      <c r="G164" t="s">
        <v>2957</v>
      </c>
      <c r="H164" t="s">
        <v>153</v>
      </c>
      <c r="I164" s="77">
        <v>1.24</v>
      </c>
      <c r="J164" t="s">
        <v>105</v>
      </c>
      <c r="K164" s="77">
        <v>3.4</v>
      </c>
      <c r="L164" s="77">
        <v>3.13</v>
      </c>
      <c r="M164" s="77">
        <v>771869.35</v>
      </c>
      <c r="N164" s="77">
        <v>105.77</v>
      </c>
      <c r="O164" s="77">
        <v>816.40621149499998</v>
      </c>
      <c r="P164" s="77">
        <v>0.06</v>
      </c>
      <c r="Q164" s="77">
        <f>O164/'סכום נכסי הקרן'!$C$42*100</f>
        <v>7.2552555084773075E-3</v>
      </c>
    </row>
    <row r="165" spans="2:17">
      <c r="B165" t="s">
        <v>2943</v>
      </c>
      <c r="C165" t="s">
        <v>2683</v>
      </c>
      <c r="D165" t="s">
        <v>2959</v>
      </c>
      <c r="E165" t="s">
        <v>2945</v>
      </c>
      <c r="F165" t="s">
        <v>731</v>
      </c>
      <c r="G165" t="s">
        <v>324</v>
      </c>
      <c r="H165" t="s">
        <v>153</v>
      </c>
      <c r="I165" s="77">
        <v>1</v>
      </c>
      <c r="J165" t="s">
        <v>105</v>
      </c>
      <c r="K165" s="77">
        <v>3.4</v>
      </c>
      <c r="L165" s="77">
        <v>3.34</v>
      </c>
      <c r="M165" s="77">
        <v>478949.21</v>
      </c>
      <c r="N165" s="77">
        <v>101.24</v>
      </c>
      <c r="O165" s="77">
        <v>484.88818020399998</v>
      </c>
      <c r="P165" s="77">
        <v>0.03</v>
      </c>
      <c r="Q165" s="77">
        <f>O165/'סכום נכסי הקרן'!$C$42*100</f>
        <v>4.309114250831682E-3</v>
      </c>
    </row>
    <row r="166" spans="2:17">
      <c r="B166" t="s">
        <v>2943</v>
      </c>
      <c r="C166" t="s">
        <v>2683</v>
      </c>
      <c r="D166" t="s">
        <v>2960</v>
      </c>
      <c r="E166" t="s">
        <v>2945</v>
      </c>
      <c r="F166" t="s">
        <v>731</v>
      </c>
      <c r="G166" t="s">
        <v>324</v>
      </c>
      <c r="H166" t="s">
        <v>153</v>
      </c>
      <c r="I166" s="77">
        <v>9.32</v>
      </c>
      <c r="J166" t="s">
        <v>105</v>
      </c>
      <c r="K166" s="77">
        <v>3.4</v>
      </c>
      <c r="L166" s="77">
        <v>3.31</v>
      </c>
      <c r="M166" s="77">
        <v>1066048.46</v>
      </c>
      <c r="N166" s="77">
        <v>101.61</v>
      </c>
      <c r="O166" s="77">
        <v>1083.211840206</v>
      </c>
      <c r="P166" s="77">
        <v>0.08</v>
      </c>
      <c r="Q166" s="77">
        <f>O166/'סכום נכסי הקרן'!$C$42*100</f>
        <v>9.6263092561619436E-3</v>
      </c>
    </row>
    <row r="167" spans="2:17">
      <c r="B167" t="s">
        <v>2961</v>
      </c>
      <c r="C167" t="s">
        <v>2683</v>
      </c>
      <c r="D167" t="s">
        <v>2962</v>
      </c>
      <c r="E167" t="s">
        <v>2963</v>
      </c>
      <c r="F167" t="s">
        <v>739</v>
      </c>
      <c r="G167" t="s">
        <v>2561</v>
      </c>
      <c r="H167" t="s">
        <v>216</v>
      </c>
      <c r="I167" s="77">
        <v>2.89</v>
      </c>
      <c r="J167" t="s">
        <v>109</v>
      </c>
      <c r="K167" s="77">
        <v>4.9400000000000004</v>
      </c>
      <c r="L167" s="77">
        <v>5.19</v>
      </c>
      <c r="M167" s="77">
        <v>30708.26</v>
      </c>
      <c r="N167" s="77">
        <v>100</v>
      </c>
      <c r="O167" s="77">
        <v>106.46553742</v>
      </c>
      <c r="P167" s="77">
        <v>0.01</v>
      </c>
      <c r="Q167" s="77">
        <f>O167/'סכום נכסי הקרן'!$C$42*100</f>
        <v>9.4614012724740602E-4</v>
      </c>
    </row>
    <row r="168" spans="2:17">
      <c r="B168" t="s">
        <v>2961</v>
      </c>
      <c r="C168" t="s">
        <v>2683</v>
      </c>
      <c r="D168" t="s">
        <v>2964</v>
      </c>
      <c r="E168" t="s">
        <v>2963</v>
      </c>
      <c r="F168" t="s">
        <v>739</v>
      </c>
      <c r="G168" t="s">
        <v>2567</v>
      </c>
      <c r="H168" t="s">
        <v>216</v>
      </c>
      <c r="I168" s="77">
        <v>2.9</v>
      </c>
      <c r="J168" t="s">
        <v>109</v>
      </c>
      <c r="K168" s="77">
        <v>4.9400000000000004</v>
      </c>
      <c r="L168" s="77">
        <v>5.37</v>
      </c>
      <c r="M168" s="77">
        <v>172462.17</v>
      </c>
      <c r="N168" s="77">
        <v>100.93</v>
      </c>
      <c r="O168" s="77">
        <v>603.48705838352703</v>
      </c>
      <c r="P168" s="77">
        <v>0.04</v>
      </c>
      <c r="Q168" s="77">
        <f>O168/'סכום נכסי הקרן'!$C$42*100</f>
        <v>5.3630812002447223E-3</v>
      </c>
    </row>
    <row r="169" spans="2:17">
      <c r="B169" t="s">
        <v>2961</v>
      </c>
      <c r="C169" t="s">
        <v>2683</v>
      </c>
      <c r="D169" t="s">
        <v>2965</v>
      </c>
      <c r="E169" t="s">
        <v>2963</v>
      </c>
      <c r="F169" t="s">
        <v>739</v>
      </c>
      <c r="G169" t="s">
        <v>2498</v>
      </c>
      <c r="H169" t="s">
        <v>216</v>
      </c>
      <c r="I169" s="77">
        <v>2.92</v>
      </c>
      <c r="J169" t="s">
        <v>109</v>
      </c>
      <c r="K169" s="77">
        <v>4.9400000000000004</v>
      </c>
      <c r="L169" s="77">
        <v>5.4</v>
      </c>
      <c r="M169" s="77">
        <v>245422.16</v>
      </c>
      <c r="N169" s="77">
        <v>100.1</v>
      </c>
      <c r="O169" s="77">
        <v>851.72950734871995</v>
      </c>
      <c r="P169" s="77">
        <v>0.06</v>
      </c>
      <c r="Q169" s="77">
        <f>O169/'סכום נכסי הקרן'!$C$42*100</f>
        <v>7.5691673004404988E-3</v>
      </c>
    </row>
    <row r="170" spans="2:17">
      <c r="B170" t="s">
        <v>2966</v>
      </c>
      <c r="C170" t="s">
        <v>2683</v>
      </c>
      <c r="D170" t="s">
        <v>2967</v>
      </c>
      <c r="E170" t="s">
        <v>2968</v>
      </c>
      <c r="F170" t="s">
        <v>2969</v>
      </c>
      <c r="G170" t="s">
        <v>307</v>
      </c>
      <c r="H170" t="s">
        <v>154</v>
      </c>
      <c r="I170" s="77">
        <v>9.08</v>
      </c>
      <c r="J170" t="s">
        <v>105</v>
      </c>
      <c r="K170" s="77">
        <v>4.03</v>
      </c>
      <c r="L170" s="77">
        <v>1.24</v>
      </c>
      <c r="M170" s="77">
        <v>3117215.11</v>
      </c>
      <c r="N170" s="77">
        <v>118.32</v>
      </c>
      <c r="O170" s="77">
        <v>3688.288918152</v>
      </c>
      <c r="P170" s="77">
        <v>0.27</v>
      </c>
      <c r="Q170" s="77">
        <f>O170/'סכום נכסי הקרן'!$C$42*100</f>
        <v>3.277716180193712E-2</v>
      </c>
    </row>
    <row r="171" spans="2:17">
      <c r="B171" t="s">
        <v>2802</v>
      </c>
      <c r="C171" t="s">
        <v>2683</v>
      </c>
      <c r="D171" t="s">
        <v>2970</v>
      </c>
      <c r="E171" t="s">
        <v>2971</v>
      </c>
      <c r="F171" t="s">
        <v>805</v>
      </c>
      <c r="G171" t="s">
        <v>485</v>
      </c>
      <c r="H171" t="s">
        <v>216</v>
      </c>
      <c r="I171" s="77">
        <v>2.06</v>
      </c>
      <c r="J171" t="s">
        <v>105</v>
      </c>
      <c r="K171" s="77">
        <v>2.9</v>
      </c>
      <c r="L171" s="77">
        <v>1.59</v>
      </c>
      <c r="M171" s="77">
        <v>16034620.51</v>
      </c>
      <c r="N171" s="77">
        <v>107.67</v>
      </c>
      <c r="O171" s="77">
        <v>17264.475903117</v>
      </c>
      <c r="P171" s="77">
        <v>1.25</v>
      </c>
      <c r="Q171" s="77">
        <f>O171/'סכום נכסי הקרן'!$C$42*100</f>
        <v>0.15342629947375222</v>
      </c>
    </row>
    <row r="172" spans="2:17">
      <c r="B172" t="s">
        <v>2972</v>
      </c>
      <c r="C172" t="s">
        <v>2683</v>
      </c>
      <c r="D172" t="s">
        <v>2973</v>
      </c>
      <c r="E172" t="s">
        <v>1005</v>
      </c>
      <c r="F172" t="s">
        <v>1100</v>
      </c>
      <c r="G172" t="s">
        <v>2974</v>
      </c>
      <c r="H172" t="s">
        <v>154</v>
      </c>
      <c r="I172" s="77">
        <v>12.97</v>
      </c>
      <c r="J172" t="s">
        <v>105</v>
      </c>
      <c r="K172" s="77">
        <v>6.7</v>
      </c>
      <c r="L172" s="77">
        <v>2.98</v>
      </c>
      <c r="M172" s="77">
        <v>7675317.3300000001</v>
      </c>
      <c r="N172" s="77">
        <v>147.34</v>
      </c>
      <c r="O172" s="77">
        <v>11308.812554022001</v>
      </c>
      <c r="P172" s="77">
        <v>0.82</v>
      </c>
      <c r="Q172" s="77">
        <f>O172/'סכום נכסי הקרן'!$C$42*100</f>
        <v>0.10049938795377227</v>
      </c>
    </row>
    <row r="173" spans="2:17">
      <c r="B173" t="s">
        <v>2975</v>
      </c>
      <c r="C173" t="s">
        <v>2683</v>
      </c>
      <c r="D173" t="s">
        <v>2976</v>
      </c>
      <c r="E173" t="s">
        <v>1610</v>
      </c>
      <c r="F173" t="s">
        <v>2977</v>
      </c>
      <c r="G173" t="s">
        <v>2978</v>
      </c>
      <c r="H173" t="s">
        <v>154</v>
      </c>
      <c r="I173" s="77">
        <v>1.91</v>
      </c>
      <c r="J173" t="s">
        <v>105</v>
      </c>
      <c r="K173" s="77">
        <v>6.2</v>
      </c>
      <c r="L173" s="77">
        <v>1.33</v>
      </c>
      <c r="M173" s="77">
        <v>14485129.25</v>
      </c>
      <c r="N173" s="77">
        <v>9.9999999999999995E-7</v>
      </c>
      <c r="O173" s="77">
        <v>1.4485129250000001E-4</v>
      </c>
      <c r="P173" s="77">
        <v>0</v>
      </c>
      <c r="Q173" s="77">
        <f>O173/'סכום נכסי הקרן'!$C$42*100</f>
        <v>1.2872674448375619E-9</v>
      </c>
    </row>
    <row r="174" spans="2:17">
      <c r="B174" t="s">
        <v>2979</v>
      </c>
      <c r="C174" t="s">
        <v>2683</v>
      </c>
      <c r="D174" t="s">
        <v>2980</v>
      </c>
      <c r="E174" t="s">
        <v>2981</v>
      </c>
      <c r="F174" t="s">
        <v>270</v>
      </c>
      <c r="G174" t="s">
        <v>2982</v>
      </c>
      <c r="H174" t="s">
        <v>869</v>
      </c>
      <c r="I174" s="77">
        <v>10.34</v>
      </c>
      <c r="J174" t="s">
        <v>105</v>
      </c>
      <c r="K174" s="77">
        <v>4.8</v>
      </c>
      <c r="L174" s="77">
        <v>4.78</v>
      </c>
      <c r="M174" s="77">
        <v>2476735.94</v>
      </c>
      <c r="N174" s="77">
        <v>109.38</v>
      </c>
      <c r="O174" s="77">
        <v>2709.0537711719999</v>
      </c>
      <c r="P174" s="77">
        <v>0.2</v>
      </c>
      <c r="Q174" s="77">
        <f>O174/'סכום נכסי הקרן'!$C$42*100</f>
        <v>2.4074874761260006E-2</v>
      </c>
    </row>
    <row r="175" spans="2:17">
      <c r="B175" t="s">
        <v>2979</v>
      </c>
      <c r="C175" t="s">
        <v>2683</v>
      </c>
      <c r="D175" t="s">
        <v>2983</v>
      </c>
      <c r="E175" t="s">
        <v>2981</v>
      </c>
      <c r="F175" t="s">
        <v>270</v>
      </c>
      <c r="G175" t="s">
        <v>2984</v>
      </c>
      <c r="H175" t="s">
        <v>869</v>
      </c>
      <c r="I175" s="77">
        <v>9.9600000000000009</v>
      </c>
      <c r="J175" t="s">
        <v>105</v>
      </c>
      <c r="K175" s="77">
        <v>4.8</v>
      </c>
      <c r="L175" s="77">
        <v>3.58</v>
      </c>
      <c r="M175" s="77">
        <v>527863.4</v>
      </c>
      <c r="N175" s="77">
        <v>105.97</v>
      </c>
      <c r="O175" s="77">
        <v>559.37684497999999</v>
      </c>
      <c r="P175" s="77">
        <v>0.04</v>
      </c>
      <c r="Q175" s="77">
        <f>O175/'סכום נכסי הקרן'!$C$42*100</f>
        <v>4.9710816487101867E-3</v>
      </c>
    </row>
    <row r="176" spans="2:17">
      <c r="B176" t="s">
        <v>2979</v>
      </c>
      <c r="C176" t="s">
        <v>2683</v>
      </c>
      <c r="D176" t="s">
        <v>2985</v>
      </c>
      <c r="E176" t="s">
        <v>2981</v>
      </c>
      <c r="F176" t="s">
        <v>270</v>
      </c>
      <c r="G176" t="s">
        <v>2984</v>
      </c>
      <c r="H176" t="s">
        <v>869</v>
      </c>
      <c r="I176" s="77">
        <v>0.01</v>
      </c>
      <c r="J176" t="s">
        <v>105</v>
      </c>
      <c r="K176" s="77">
        <v>3.1</v>
      </c>
      <c r="L176" s="77">
        <v>1.98</v>
      </c>
      <c r="M176" s="77">
        <v>350555.24</v>
      </c>
      <c r="N176" s="77">
        <v>100.06</v>
      </c>
      <c r="O176" s="77">
        <v>350.76557314399997</v>
      </c>
      <c r="P176" s="77">
        <v>0.03</v>
      </c>
      <c r="Q176" s="77">
        <f>O176/'סכום נכסי הקרן'!$C$42*100</f>
        <v>3.1171907083815615E-3</v>
      </c>
    </row>
    <row r="177" spans="2:17">
      <c r="B177" s="78" t="s">
        <v>2986</v>
      </c>
      <c r="I177" s="79">
        <v>0.6</v>
      </c>
      <c r="L177" s="79">
        <v>1.75</v>
      </c>
      <c r="M177" s="79">
        <v>3542190.06</v>
      </c>
      <c r="O177" s="79">
        <v>3609.276916884</v>
      </c>
      <c r="P177" s="79">
        <v>0.26</v>
      </c>
      <c r="Q177" s="79">
        <f>O177/'סכום נכסי הקרן'!$C$42*100</f>
        <v>3.2074996324305903E-2</v>
      </c>
    </row>
    <row r="178" spans="2:17">
      <c r="B178" t="s">
        <v>2703</v>
      </c>
      <c r="C178" t="s">
        <v>2683</v>
      </c>
      <c r="D178" t="s">
        <v>2987</v>
      </c>
      <c r="E178" t="s">
        <v>1055</v>
      </c>
      <c r="F178" t="s">
        <v>2843</v>
      </c>
      <c r="G178" t="s">
        <v>2988</v>
      </c>
      <c r="H178" t="s">
        <v>154</v>
      </c>
      <c r="I178" s="77">
        <v>0.22</v>
      </c>
      <c r="J178" t="s">
        <v>105</v>
      </c>
      <c r="K178" s="77">
        <v>4.25</v>
      </c>
      <c r="L178" s="77">
        <v>2.5299999999999998</v>
      </c>
      <c r="M178" s="77">
        <v>814239.42</v>
      </c>
      <c r="N178" s="77">
        <v>100.5</v>
      </c>
      <c r="O178" s="77">
        <v>818.31061709999994</v>
      </c>
      <c r="P178" s="77">
        <v>0.06</v>
      </c>
      <c r="Q178" s="77">
        <f>O178/'סכום נכסי הקרן'!$C$42*100</f>
        <v>7.2721796193690527E-3</v>
      </c>
    </row>
    <row r="179" spans="2:17">
      <c r="B179" t="s">
        <v>2703</v>
      </c>
      <c r="C179" t="s">
        <v>2683</v>
      </c>
      <c r="D179" t="s">
        <v>2989</v>
      </c>
      <c r="E179" t="s">
        <v>1055</v>
      </c>
      <c r="F179" t="s">
        <v>2969</v>
      </c>
      <c r="G179" t="s">
        <v>2990</v>
      </c>
      <c r="H179" t="s">
        <v>154</v>
      </c>
      <c r="I179" s="77">
        <v>0.71</v>
      </c>
      <c r="J179" t="s">
        <v>105</v>
      </c>
      <c r="K179" s="77">
        <v>4.5</v>
      </c>
      <c r="L179" s="77">
        <v>1.52</v>
      </c>
      <c r="M179" s="77">
        <v>2727950.64</v>
      </c>
      <c r="N179" s="77">
        <v>102.31</v>
      </c>
      <c r="O179" s="77">
        <v>2790.9662997840001</v>
      </c>
      <c r="P179" s="77">
        <v>0.2</v>
      </c>
      <c r="Q179" s="77">
        <f>O179/'סכום נכסי הקרן'!$C$42*100</f>
        <v>2.4802816704936854E-2</v>
      </c>
    </row>
    <row r="180" spans="2:17">
      <c r="B180" s="78" t="s">
        <v>2991</v>
      </c>
      <c r="I180" s="79">
        <v>0</v>
      </c>
      <c r="L180" s="79">
        <v>0</v>
      </c>
      <c r="M180" s="79">
        <v>0</v>
      </c>
      <c r="O180" s="79">
        <v>0</v>
      </c>
      <c r="P180" s="79">
        <v>0</v>
      </c>
      <c r="Q180" s="79">
        <f>O180/'סכום נכסי הקרן'!$C$42*100</f>
        <v>0</v>
      </c>
    </row>
    <row r="181" spans="2:17">
      <c r="B181" s="78" t="s">
        <v>2992</v>
      </c>
      <c r="I181" s="79">
        <v>0</v>
      </c>
      <c r="L181" s="79">
        <v>0</v>
      </c>
      <c r="M181" s="79">
        <v>0</v>
      </c>
      <c r="O181" s="79">
        <v>0</v>
      </c>
      <c r="P181" s="79">
        <v>0</v>
      </c>
      <c r="Q181" s="79">
        <f>O181/'סכום נכסי הקרן'!$C$42*100</f>
        <v>0</v>
      </c>
    </row>
    <row r="182" spans="2:17">
      <c r="B182" t="s">
        <v>270</v>
      </c>
      <c r="D182" t="s">
        <v>270</v>
      </c>
      <c r="F182" t="s">
        <v>270</v>
      </c>
      <c r="I182" s="77">
        <v>0</v>
      </c>
      <c r="J182" t="s">
        <v>270</v>
      </c>
      <c r="K182" s="77">
        <v>0</v>
      </c>
      <c r="L182" s="77">
        <v>0</v>
      </c>
      <c r="M182" s="77">
        <v>0</v>
      </c>
      <c r="N182" s="77">
        <v>0</v>
      </c>
      <c r="O182" s="77">
        <v>0</v>
      </c>
      <c r="P182" s="77">
        <v>0</v>
      </c>
      <c r="Q182" s="77">
        <f>O182/'סכום נכסי הקרן'!$C$42*100</f>
        <v>0</v>
      </c>
    </row>
    <row r="183" spans="2:17">
      <c r="B183" s="78" t="s">
        <v>2993</v>
      </c>
      <c r="I183" s="79">
        <v>0</v>
      </c>
      <c r="L183" s="79">
        <v>0</v>
      </c>
      <c r="M183" s="79">
        <v>0</v>
      </c>
      <c r="O183" s="79">
        <v>0</v>
      </c>
      <c r="P183" s="79">
        <v>0</v>
      </c>
      <c r="Q183" s="79">
        <f>O183/'סכום נכסי הקרן'!$C$42*100</f>
        <v>0</v>
      </c>
    </row>
    <row r="184" spans="2:17">
      <c r="B184" t="s">
        <v>270</v>
      </c>
      <c r="D184" t="s">
        <v>270</v>
      </c>
      <c r="F184" t="s">
        <v>270</v>
      </c>
      <c r="I184" s="77">
        <v>0</v>
      </c>
      <c r="J184" t="s">
        <v>270</v>
      </c>
      <c r="K184" s="77">
        <v>0</v>
      </c>
      <c r="L184" s="77">
        <v>0</v>
      </c>
      <c r="M184" s="77">
        <v>0</v>
      </c>
      <c r="N184" s="77">
        <v>0</v>
      </c>
      <c r="O184" s="77">
        <v>0</v>
      </c>
      <c r="P184" s="77">
        <v>0</v>
      </c>
      <c r="Q184" s="77">
        <f>O184/'סכום נכסי הקרן'!$C$42*100</f>
        <v>0</v>
      </c>
    </row>
    <row r="185" spans="2:17">
      <c r="B185" s="78" t="s">
        <v>2994</v>
      </c>
      <c r="I185" s="79">
        <v>0</v>
      </c>
      <c r="L185" s="79">
        <v>0</v>
      </c>
      <c r="M185" s="79">
        <v>0</v>
      </c>
      <c r="O185" s="79">
        <v>0</v>
      </c>
      <c r="P185" s="79">
        <v>0</v>
      </c>
      <c r="Q185" s="79">
        <f>O185/'סכום נכסי הקרן'!$C$42*100</f>
        <v>0</v>
      </c>
    </row>
    <row r="186" spans="2:17">
      <c r="B186" t="s">
        <v>270</v>
      </c>
      <c r="D186" t="s">
        <v>270</v>
      </c>
      <c r="F186" t="s">
        <v>270</v>
      </c>
      <c r="I186" s="77">
        <v>0</v>
      </c>
      <c r="J186" t="s">
        <v>270</v>
      </c>
      <c r="K186" s="77">
        <v>0</v>
      </c>
      <c r="L186" s="77">
        <v>0</v>
      </c>
      <c r="M186" s="77">
        <v>0</v>
      </c>
      <c r="N186" s="77">
        <v>0</v>
      </c>
      <c r="O186" s="77">
        <v>0</v>
      </c>
      <c r="P186" s="77">
        <v>0</v>
      </c>
      <c r="Q186" s="77">
        <f>O186/'סכום נכסי הקרן'!$C$42*100</f>
        <v>0</v>
      </c>
    </row>
    <row r="187" spans="2:17">
      <c r="B187" s="78" t="s">
        <v>2995</v>
      </c>
      <c r="I187" s="79">
        <v>0</v>
      </c>
      <c r="L187" s="79">
        <v>0</v>
      </c>
      <c r="M187" s="79">
        <v>0</v>
      </c>
      <c r="O187" s="79">
        <v>0</v>
      </c>
      <c r="P187" s="79">
        <v>0</v>
      </c>
      <c r="Q187" s="79">
        <f>O187/'סכום נכסי הקרן'!$C$42*100</f>
        <v>0</v>
      </c>
    </row>
    <row r="188" spans="2:17">
      <c r="B188" t="s">
        <v>270</v>
      </c>
      <c r="D188" t="s">
        <v>270</v>
      </c>
      <c r="F188" t="s">
        <v>270</v>
      </c>
      <c r="I188" s="77">
        <v>0</v>
      </c>
      <c r="J188" t="s">
        <v>270</v>
      </c>
      <c r="K188" s="77">
        <v>0</v>
      </c>
      <c r="L188" s="77">
        <v>0</v>
      </c>
      <c r="M188" s="77">
        <v>0</v>
      </c>
      <c r="N188" s="77">
        <v>0</v>
      </c>
      <c r="O188" s="77">
        <v>0</v>
      </c>
      <c r="P188" s="77">
        <v>0</v>
      </c>
      <c r="Q188" s="77">
        <f>O188/'סכום נכסי הקרן'!$C$42*100</f>
        <v>0</v>
      </c>
    </row>
    <row r="189" spans="2:17">
      <c r="B189" s="78" t="s">
        <v>275</v>
      </c>
      <c r="I189" s="79">
        <v>5.2</v>
      </c>
      <c r="L189" s="79">
        <v>4.79</v>
      </c>
      <c r="M189" s="79">
        <v>44022125.859999999</v>
      </c>
      <c r="O189" s="79">
        <v>158616.86719182733</v>
      </c>
      <c r="P189" s="79">
        <v>11.44</v>
      </c>
      <c r="Q189" s="79">
        <f>O189/'סכום נכסי הקרן'!$C$42*100</f>
        <v>1.4095996370771939</v>
      </c>
    </row>
    <row r="190" spans="2:17">
      <c r="B190" s="78" t="s">
        <v>2996</v>
      </c>
      <c r="I190" s="79">
        <v>0</v>
      </c>
      <c r="L190" s="79">
        <v>0</v>
      </c>
      <c r="M190" s="79">
        <v>0</v>
      </c>
      <c r="O190" s="79">
        <v>0</v>
      </c>
      <c r="P190" s="79">
        <v>0</v>
      </c>
      <c r="Q190" s="79">
        <f>O190/'סכום נכסי הקרן'!$C$42*100</f>
        <v>0</v>
      </c>
    </row>
    <row r="191" spans="2:17">
      <c r="B191" t="s">
        <v>270</v>
      </c>
      <c r="D191" t="s">
        <v>270</v>
      </c>
      <c r="F191" t="s">
        <v>270</v>
      </c>
      <c r="I191" s="77">
        <v>0</v>
      </c>
      <c r="J191" t="s">
        <v>270</v>
      </c>
      <c r="K191" s="77">
        <v>0</v>
      </c>
      <c r="L191" s="77">
        <v>0</v>
      </c>
      <c r="M191" s="77">
        <v>0</v>
      </c>
      <c r="N191" s="77">
        <v>0</v>
      </c>
      <c r="O191" s="77">
        <v>0</v>
      </c>
      <c r="P191" s="77">
        <v>0</v>
      </c>
      <c r="Q191" s="77">
        <f>O191/'סכום נכסי הקרן'!$C$42*100</f>
        <v>0</v>
      </c>
    </row>
    <row r="192" spans="2:17">
      <c r="B192" s="78" t="s">
        <v>2706</v>
      </c>
      <c r="I192" s="79">
        <v>0</v>
      </c>
      <c r="L192" s="79">
        <v>0</v>
      </c>
      <c r="M192" s="79">
        <v>0</v>
      </c>
      <c r="O192" s="79">
        <v>0</v>
      </c>
      <c r="P192" s="79">
        <v>0</v>
      </c>
      <c r="Q192" s="79">
        <f>O192/'סכום נכסי הקרן'!$C$42*100</f>
        <v>0</v>
      </c>
    </row>
    <row r="193" spans="2:17">
      <c r="B193" t="s">
        <v>270</v>
      </c>
      <c r="D193" t="s">
        <v>270</v>
      </c>
      <c r="F193" t="s">
        <v>270</v>
      </c>
      <c r="I193" s="77">
        <v>0</v>
      </c>
      <c r="J193" t="s">
        <v>270</v>
      </c>
      <c r="K193" s="77">
        <v>0</v>
      </c>
      <c r="L193" s="77">
        <v>0</v>
      </c>
      <c r="M193" s="77">
        <v>0</v>
      </c>
      <c r="N193" s="77">
        <v>0</v>
      </c>
      <c r="O193" s="77">
        <v>0</v>
      </c>
      <c r="P193" s="77">
        <v>0</v>
      </c>
      <c r="Q193" s="77">
        <f>O193/'סכום נכסי הקרן'!$C$42*100</f>
        <v>0</v>
      </c>
    </row>
    <row r="194" spans="2:17">
      <c r="B194" s="78" t="s">
        <v>2707</v>
      </c>
      <c r="I194" s="79">
        <v>5.2</v>
      </c>
      <c r="L194" s="79">
        <v>4.79</v>
      </c>
      <c r="M194" s="79">
        <v>44022125.859999999</v>
      </c>
      <c r="O194" s="79">
        <v>158616.86719182733</v>
      </c>
      <c r="P194" s="79">
        <v>11.44</v>
      </c>
      <c r="Q194" s="79">
        <f>O194/'סכום נכסי הקרן'!$C$42*100</f>
        <v>1.4095996370771939</v>
      </c>
    </row>
    <row r="195" spans="2:17">
      <c r="B195" t="s">
        <v>2997</v>
      </c>
      <c r="C195" t="s">
        <v>2683</v>
      </c>
      <c r="D195" t="s">
        <v>2998</v>
      </c>
      <c r="E195" t="s">
        <v>2999</v>
      </c>
      <c r="F195" t="s">
        <v>2761</v>
      </c>
      <c r="G195" t="s">
        <v>3000</v>
      </c>
      <c r="H195" t="s">
        <v>154</v>
      </c>
      <c r="I195" s="77">
        <v>1.49</v>
      </c>
      <c r="J195" t="s">
        <v>109</v>
      </c>
      <c r="K195" s="77">
        <v>4.9000000000000004</v>
      </c>
      <c r="L195" s="77">
        <v>2.78</v>
      </c>
      <c r="M195" s="77">
        <v>1951405.03</v>
      </c>
      <c r="N195" s="77">
        <v>100.6</v>
      </c>
      <c r="O195" s="77">
        <v>6806.1143664440597</v>
      </c>
      <c r="P195" s="77">
        <v>0.49</v>
      </c>
      <c r="Q195" s="77">
        <f>O195/'סכום נכסי הקרן'!$C$42*100</f>
        <v>6.0484717109201259E-2</v>
      </c>
    </row>
    <row r="196" spans="2:17">
      <c r="B196" t="s">
        <v>3001</v>
      </c>
      <c r="C196" t="s">
        <v>2683</v>
      </c>
      <c r="D196" t="s">
        <v>3002</v>
      </c>
      <c r="E196" t="s">
        <v>3003</v>
      </c>
      <c r="F196" t="s">
        <v>2761</v>
      </c>
      <c r="G196" t="s">
        <v>3004</v>
      </c>
      <c r="H196" t="s">
        <v>154</v>
      </c>
      <c r="I196" s="77">
        <v>2.94</v>
      </c>
      <c r="J196" t="s">
        <v>109</v>
      </c>
      <c r="K196" s="77">
        <v>3.88</v>
      </c>
      <c r="L196" s="77">
        <v>3.92</v>
      </c>
      <c r="M196" s="77">
        <v>107289.77</v>
      </c>
      <c r="N196" s="77">
        <v>101.17</v>
      </c>
      <c r="O196" s="77">
        <v>376.32572409130302</v>
      </c>
      <c r="P196" s="77">
        <v>0.03</v>
      </c>
      <c r="Q196" s="77">
        <f>O196/'סכום נכסי הקרן'!$C$42*100</f>
        <v>3.344339183426043E-3</v>
      </c>
    </row>
    <row r="197" spans="2:17">
      <c r="B197" t="s">
        <v>3001</v>
      </c>
      <c r="C197" t="s">
        <v>2683</v>
      </c>
      <c r="D197" t="s">
        <v>3005</v>
      </c>
      <c r="E197" t="s">
        <v>3003</v>
      </c>
      <c r="F197" t="s">
        <v>2761</v>
      </c>
      <c r="G197" t="s">
        <v>3006</v>
      </c>
      <c r="H197" t="s">
        <v>154</v>
      </c>
      <c r="I197" s="77">
        <v>4.24</v>
      </c>
      <c r="J197" t="s">
        <v>109</v>
      </c>
      <c r="K197" s="77">
        <v>3.88</v>
      </c>
      <c r="L197" s="77">
        <v>4.72</v>
      </c>
      <c r="M197" s="77">
        <v>320779.15000000002</v>
      </c>
      <c r="N197" s="77">
        <v>101.16999999999955</v>
      </c>
      <c r="O197" s="77">
        <v>1125.15336641268</v>
      </c>
      <c r="P197" s="77">
        <v>0.08</v>
      </c>
      <c r="Q197" s="77">
        <f>O197/'סכום נכסי הקרן'!$C$42*100</f>
        <v>9.9990360737197536E-3</v>
      </c>
    </row>
    <row r="198" spans="2:17">
      <c r="B198" t="s">
        <v>3001</v>
      </c>
      <c r="C198" t="s">
        <v>2683</v>
      </c>
      <c r="D198" t="s">
        <v>3007</v>
      </c>
      <c r="E198" t="s">
        <v>3003</v>
      </c>
      <c r="F198" t="s">
        <v>2761</v>
      </c>
      <c r="G198" t="s">
        <v>3008</v>
      </c>
      <c r="H198" t="s">
        <v>154</v>
      </c>
      <c r="I198" s="77">
        <v>4.24</v>
      </c>
      <c r="J198" t="s">
        <v>109</v>
      </c>
      <c r="K198" s="77">
        <v>2.5</v>
      </c>
      <c r="L198" s="77">
        <v>4.72</v>
      </c>
      <c r="M198" s="77">
        <v>23433.77</v>
      </c>
      <c r="N198" s="77">
        <v>101.17</v>
      </c>
      <c r="O198" s="77">
        <v>82.195445692902993</v>
      </c>
      <c r="P198" s="77">
        <v>0.01</v>
      </c>
      <c r="Q198" s="77">
        <f>O198/'סכום נכסי הקרן'!$C$42*100</f>
        <v>7.3045617700917521E-4</v>
      </c>
    </row>
    <row r="199" spans="2:17">
      <c r="B199" t="s">
        <v>3001</v>
      </c>
      <c r="C199" t="s">
        <v>2683</v>
      </c>
      <c r="D199" t="s">
        <v>3009</v>
      </c>
      <c r="E199" t="s">
        <v>3003</v>
      </c>
      <c r="F199" t="s">
        <v>2761</v>
      </c>
      <c r="G199" t="s">
        <v>2928</v>
      </c>
      <c r="H199" t="s">
        <v>154</v>
      </c>
      <c r="I199" s="77">
        <v>3.12</v>
      </c>
      <c r="J199" t="s">
        <v>109</v>
      </c>
      <c r="K199" s="77">
        <v>2.5</v>
      </c>
      <c r="L199" s="77">
        <v>2.2200000000000002</v>
      </c>
      <c r="M199" s="77">
        <v>31662.42</v>
      </c>
      <c r="N199" s="77">
        <v>101.17</v>
      </c>
      <c r="O199" s="77">
        <v>111.057961378638</v>
      </c>
      <c r="P199" s="77">
        <v>0.01</v>
      </c>
      <c r="Q199" s="77">
        <f>O199/'סכום נכסי הקרן'!$C$42*100</f>
        <v>9.8695217491930878E-4</v>
      </c>
    </row>
    <row r="200" spans="2:17">
      <c r="B200" t="s">
        <v>3001</v>
      </c>
      <c r="C200" t="s">
        <v>2683</v>
      </c>
      <c r="D200" t="s">
        <v>3010</v>
      </c>
      <c r="E200" t="s">
        <v>3003</v>
      </c>
      <c r="F200" t="s">
        <v>2761</v>
      </c>
      <c r="G200" t="s">
        <v>412</v>
      </c>
      <c r="H200" t="s">
        <v>154</v>
      </c>
      <c r="I200" s="77">
        <v>3.12</v>
      </c>
      <c r="J200" t="s">
        <v>109</v>
      </c>
      <c r="K200" s="77">
        <v>2.5</v>
      </c>
      <c r="L200" s="77">
        <v>2.3199999999999998</v>
      </c>
      <c r="M200" s="77">
        <v>32734.93</v>
      </c>
      <c r="N200" s="77">
        <v>101.17</v>
      </c>
      <c r="O200" s="77">
        <v>114.819858737027</v>
      </c>
      <c r="P200" s="77">
        <v>0.01</v>
      </c>
      <c r="Q200" s="77">
        <f>O200/'סכום נכסי הקרן'!$C$42*100</f>
        <v>1.0203834817215907E-3</v>
      </c>
    </row>
    <row r="201" spans="2:17">
      <c r="B201" t="s">
        <v>3001</v>
      </c>
      <c r="C201" t="s">
        <v>2683</v>
      </c>
      <c r="D201" t="s">
        <v>3011</v>
      </c>
      <c r="E201" t="s">
        <v>3003</v>
      </c>
      <c r="F201" t="s">
        <v>2761</v>
      </c>
      <c r="G201" t="s">
        <v>1284</v>
      </c>
      <c r="H201" t="s">
        <v>154</v>
      </c>
      <c r="I201" s="77">
        <v>3.11</v>
      </c>
      <c r="J201" t="s">
        <v>109</v>
      </c>
      <c r="K201" s="77">
        <v>2.5</v>
      </c>
      <c r="L201" s="77">
        <v>2.9</v>
      </c>
      <c r="M201" s="77">
        <v>483900</v>
      </c>
      <c r="N201" s="77">
        <v>100</v>
      </c>
      <c r="O201" s="77">
        <v>1677.6813</v>
      </c>
      <c r="P201" s="77">
        <v>0.12</v>
      </c>
      <c r="Q201" s="77">
        <f>O201/'סכום נכסי הקרן'!$C$42*100</f>
        <v>1.4909252675827928E-2</v>
      </c>
    </row>
    <row r="202" spans="2:17">
      <c r="B202" t="s">
        <v>3012</v>
      </c>
      <c r="C202" t="s">
        <v>2683</v>
      </c>
      <c r="D202" t="s">
        <v>3013</v>
      </c>
      <c r="E202" t="s">
        <v>3014</v>
      </c>
      <c r="F202" t="s">
        <v>2761</v>
      </c>
      <c r="G202" t="s">
        <v>3015</v>
      </c>
      <c r="H202" t="s">
        <v>154</v>
      </c>
      <c r="I202" s="77">
        <v>4.63</v>
      </c>
      <c r="J202" t="s">
        <v>109</v>
      </c>
      <c r="K202" s="77">
        <v>3.71</v>
      </c>
      <c r="L202" s="77">
        <v>5.2</v>
      </c>
      <c r="M202" s="77">
        <v>3494728.68</v>
      </c>
      <c r="N202" s="77">
        <v>103.0799999999996</v>
      </c>
      <c r="O202" s="77">
        <v>12489.404043033601</v>
      </c>
      <c r="P202" s="77">
        <v>0.9</v>
      </c>
      <c r="Q202" s="77">
        <f>O202/'סכום נכסי הקרן'!$C$42*100</f>
        <v>0.11099109267540554</v>
      </c>
    </row>
    <row r="203" spans="2:17">
      <c r="B203" t="s">
        <v>3016</v>
      </c>
      <c r="C203" t="s">
        <v>2683</v>
      </c>
      <c r="D203" t="s">
        <v>3017</v>
      </c>
      <c r="E203" t="s">
        <v>3018</v>
      </c>
      <c r="F203" t="s">
        <v>2761</v>
      </c>
      <c r="G203" t="s">
        <v>3019</v>
      </c>
      <c r="H203" t="s">
        <v>154</v>
      </c>
      <c r="I203" s="77">
        <v>4.07</v>
      </c>
      <c r="J203" t="s">
        <v>109</v>
      </c>
      <c r="K203" s="77">
        <v>4.6900000000000004</v>
      </c>
      <c r="L203" s="77">
        <v>4.82</v>
      </c>
      <c r="M203" s="77">
        <v>3173603.08</v>
      </c>
      <c r="N203" s="77">
        <v>100</v>
      </c>
      <c r="O203" s="77">
        <v>11002.88187836</v>
      </c>
      <c r="P203" s="77">
        <v>0.79</v>
      </c>
      <c r="Q203" s="77">
        <f>O203/'סכום נכסי הקרן'!$C$42*100</f>
        <v>9.7780636934295839E-2</v>
      </c>
    </row>
    <row r="204" spans="2:17">
      <c r="B204" t="s">
        <v>3020</v>
      </c>
      <c r="C204" t="s">
        <v>2683</v>
      </c>
      <c r="D204" t="s">
        <v>3021</v>
      </c>
      <c r="E204" t="s">
        <v>3022</v>
      </c>
      <c r="F204" t="s">
        <v>2761</v>
      </c>
      <c r="G204" t="s">
        <v>3023</v>
      </c>
      <c r="H204" t="s">
        <v>154</v>
      </c>
      <c r="I204" s="77">
        <v>8.2100000000000009</v>
      </c>
      <c r="J204" t="s">
        <v>116</v>
      </c>
      <c r="K204" s="77">
        <v>2.4</v>
      </c>
      <c r="L204" s="77">
        <v>3.48</v>
      </c>
      <c r="M204" s="77">
        <v>1983834.58</v>
      </c>
      <c r="N204" s="77">
        <v>100.92999999999961</v>
      </c>
      <c r="O204" s="77">
        <v>9374.4945907189503</v>
      </c>
      <c r="P204" s="77">
        <v>0.68</v>
      </c>
      <c r="Q204" s="77">
        <f>O204/'סכום נכסי הקרן'!$C$42*100</f>
        <v>8.3309451301156509E-2</v>
      </c>
    </row>
    <row r="205" spans="2:17">
      <c r="B205" t="s">
        <v>3020</v>
      </c>
      <c r="C205" t="s">
        <v>2683</v>
      </c>
      <c r="D205" t="s">
        <v>3024</v>
      </c>
      <c r="E205" t="s">
        <v>3022</v>
      </c>
      <c r="F205" t="s">
        <v>2761</v>
      </c>
      <c r="G205" t="s">
        <v>3025</v>
      </c>
      <c r="H205" t="s">
        <v>154</v>
      </c>
      <c r="I205" s="77">
        <v>7.94</v>
      </c>
      <c r="J205" t="s">
        <v>116</v>
      </c>
      <c r="K205" s="77">
        <v>3.05</v>
      </c>
      <c r="L205" s="77">
        <v>3.92</v>
      </c>
      <c r="M205" s="77">
        <v>55796.44</v>
      </c>
      <c r="N205" s="77">
        <v>100.55</v>
      </c>
      <c r="O205" s="77">
        <v>262.670135874398</v>
      </c>
      <c r="P205" s="77">
        <v>0.02</v>
      </c>
      <c r="Q205" s="77">
        <f>O205/'סכום נכסי הקרן'!$C$42*100</f>
        <v>2.3343023649041411E-3</v>
      </c>
    </row>
    <row r="206" spans="2:17">
      <c r="B206" t="s">
        <v>3020</v>
      </c>
      <c r="C206" t="s">
        <v>2683</v>
      </c>
      <c r="D206" t="s">
        <v>3026</v>
      </c>
      <c r="E206" t="s">
        <v>3022</v>
      </c>
      <c r="F206" t="s">
        <v>2761</v>
      </c>
      <c r="G206" t="s">
        <v>1115</v>
      </c>
      <c r="H206" t="s">
        <v>154</v>
      </c>
      <c r="I206" s="77">
        <v>7.94</v>
      </c>
      <c r="J206" t="s">
        <v>116</v>
      </c>
      <c r="K206" s="77">
        <v>3.05</v>
      </c>
      <c r="L206" s="77">
        <v>3.92</v>
      </c>
      <c r="M206" s="77">
        <v>2621679.73</v>
      </c>
      <c r="N206" s="77">
        <v>100.55000000000018</v>
      </c>
      <c r="O206" s="77">
        <v>12341.951760690399</v>
      </c>
      <c r="P206" s="77">
        <v>0.89</v>
      </c>
      <c r="Q206" s="77">
        <f>O206/'סכום נכסי הקרן'!$C$42*100</f>
        <v>0.10968071070054398</v>
      </c>
    </row>
    <row r="207" spans="2:17">
      <c r="B207" t="s">
        <v>2961</v>
      </c>
      <c r="C207" t="s">
        <v>2683</v>
      </c>
      <c r="D207" t="s">
        <v>3027</v>
      </c>
      <c r="E207" t="s">
        <v>3028</v>
      </c>
      <c r="F207" t="s">
        <v>2761</v>
      </c>
      <c r="G207" t="s">
        <v>2935</v>
      </c>
      <c r="H207" t="s">
        <v>154</v>
      </c>
      <c r="I207" s="77">
        <v>5.73</v>
      </c>
      <c r="J207" t="s">
        <v>109</v>
      </c>
      <c r="K207" s="77">
        <v>5.78</v>
      </c>
      <c r="L207" s="77">
        <v>5.42</v>
      </c>
      <c r="M207" s="77">
        <v>670332.44999999995</v>
      </c>
      <c r="N207" s="77">
        <v>102.7</v>
      </c>
      <c r="O207" s="77">
        <v>2386.79175446205</v>
      </c>
      <c r="P207" s="77">
        <v>0.17</v>
      </c>
      <c r="Q207" s="77">
        <f>O207/'סכום נכסי הקרן'!$C$42*100</f>
        <v>2.1210990044329251E-2</v>
      </c>
    </row>
    <row r="208" spans="2:17">
      <c r="B208" t="s">
        <v>2961</v>
      </c>
      <c r="C208" t="s">
        <v>2683</v>
      </c>
      <c r="D208" t="s">
        <v>3029</v>
      </c>
      <c r="E208" t="s">
        <v>3028</v>
      </c>
      <c r="F208" t="s">
        <v>2761</v>
      </c>
      <c r="G208" t="s">
        <v>1076</v>
      </c>
      <c r="H208" t="s">
        <v>154</v>
      </c>
      <c r="I208" s="77">
        <v>4.72</v>
      </c>
      <c r="J208" t="s">
        <v>109</v>
      </c>
      <c r="K208" s="77">
        <v>3.67</v>
      </c>
      <c r="L208" s="77">
        <v>5.75</v>
      </c>
      <c r="M208" s="77">
        <v>1899303.46</v>
      </c>
      <c r="N208" s="77">
        <v>100</v>
      </c>
      <c r="O208" s="77">
        <v>6584.8850958200001</v>
      </c>
      <c r="P208" s="77">
        <v>0.48</v>
      </c>
      <c r="Q208" s="77">
        <f>O208/'סכום נכסי הקרן'!$C$42*100</f>
        <v>5.8518692277772774E-2</v>
      </c>
    </row>
    <row r="209" spans="2:17">
      <c r="B209" t="s">
        <v>2961</v>
      </c>
      <c r="C209" t="s">
        <v>2683</v>
      </c>
      <c r="D209" t="s">
        <v>3030</v>
      </c>
      <c r="E209" t="s">
        <v>3031</v>
      </c>
      <c r="F209" t="s">
        <v>2761</v>
      </c>
      <c r="G209" t="s">
        <v>3015</v>
      </c>
      <c r="H209" t="s">
        <v>154</v>
      </c>
      <c r="I209" s="77">
        <v>5.83</v>
      </c>
      <c r="J209" t="s">
        <v>109</v>
      </c>
      <c r="K209" s="77">
        <v>3.52</v>
      </c>
      <c r="L209" s="77">
        <v>5.64</v>
      </c>
      <c r="M209" s="77">
        <v>2319350.2799999998</v>
      </c>
      <c r="N209" s="77">
        <v>102.23599780821918</v>
      </c>
      <c r="O209" s="77">
        <v>8220.9881952429896</v>
      </c>
      <c r="P209" s="77">
        <v>0.59</v>
      </c>
      <c r="Q209" s="77">
        <f>O209/'סכום נכסי הקרן'!$C$42*100</f>
        <v>7.3058446945719877E-2</v>
      </c>
    </row>
    <row r="210" spans="2:17">
      <c r="B210" t="s">
        <v>2961</v>
      </c>
      <c r="C210" t="s">
        <v>2683</v>
      </c>
      <c r="D210" t="s">
        <v>3032</v>
      </c>
      <c r="E210" t="s">
        <v>3031</v>
      </c>
      <c r="F210" t="s">
        <v>2761</v>
      </c>
      <c r="G210" t="s">
        <v>1284</v>
      </c>
      <c r="H210" t="s">
        <v>154</v>
      </c>
      <c r="I210" s="77">
        <v>4.6900000000000004</v>
      </c>
      <c r="J210" t="s">
        <v>109</v>
      </c>
      <c r="K210" s="77">
        <v>3.52</v>
      </c>
      <c r="L210" s="77">
        <v>0</v>
      </c>
      <c r="M210" s="77">
        <v>455826.06</v>
      </c>
      <c r="N210" s="77">
        <v>100.28852164383584</v>
      </c>
      <c r="O210" s="77">
        <v>1584.90859878894</v>
      </c>
      <c r="P210" s="77">
        <v>0.11</v>
      </c>
      <c r="Q210" s="77">
        <f>O210/'סכום נכסי הקרן'!$C$42*100</f>
        <v>1.4084798326974676E-2</v>
      </c>
    </row>
    <row r="211" spans="2:17">
      <c r="B211" t="s">
        <v>3033</v>
      </c>
      <c r="C211" t="s">
        <v>2683</v>
      </c>
      <c r="D211" t="s">
        <v>3034</v>
      </c>
      <c r="E211" t="s">
        <v>3035</v>
      </c>
      <c r="F211" t="s">
        <v>2297</v>
      </c>
      <c r="G211" t="s">
        <v>2455</v>
      </c>
      <c r="H211" t="s">
        <v>154</v>
      </c>
      <c r="I211" s="77">
        <v>3.53</v>
      </c>
      <c r="J211" t="s">
        <v>109</v>
      </c>
      <c r="K211" s="77">
        <v>3.67</v>
      </c>
      <c r="L211" s="77">
        <v>5.93</v>
      </c>
      <c r="M211" s="77">
        <v>1055125.45</v>
      </c>
      <c r="N211" s="77">
        <v>100</v>
      </c>
      <c r="O211" s="77">
        <v>3658.1199351499999</v>
      </c>
      <c r="P211" s="77">
        <v>0.26</v>
      </c>
      <c r="Q211" s="77">
        <f>O211/'סכום נכסי הקרן'!$C$42*100</f>
        <v>3.2509055463415266E-2</v>
      </c>
    </row>
    <row r="212" spans="2:17">
      <c r="B212" t="s">
        <v>3033</v>
      </c>
      <c r="C212" t="s">
        <v>2683</v>
      </c>
      <c r="D212" t="s">
        <v>3036</v>
      </c>
      <c r="E212" t="s">
        <v>3035</v>
      </c>
      <c r="F212" t="s">
        <v>2297</v>
      </c>
      <c r="G212" t="s">
        <v>2455</v>
      </c>
      <c r="H212" t="s">
        <v>154</v>
      </c>
      <c r="I212" s="77">
        <v>3.53</v>
      </c>
      <c r="J212" t="s">
        <v>109</v>
      </c>
      <c r="K212" s="77">
        <v>3.67</v>
      </c>
      <c r="L212" s="77">
        <v>5.93</v>
      </c>
      <c r="M212" s="77">
        <v>3022492.96</v>
      </c>
      <c r="N212" s="77">
        <v>100</v>
      </c>
      <c r="O212" s="77">
        <v>10478.983092320001</v>
      </c>
      <c r="P212" s="77">
        <v>0.76</v>
      </c>
      <c r="Q212" s="77">
        <f>O212/'סכום נכסי הקרן'!$C$42*100</f>
        <v>9.3124842429326463E-2</v>
      </c>
    </row>
    <row r="213" spans="2:17">
      <c r="B213" t="s">
        <v>3037</v>
      </c>
      <c r="C213" t="s">
        <v>2683</v>
      </c>
      <c r="D213" t="s">
        <v>3038</v>
      </c>
      <c r="E213" t="s">
        <v>3039</v>
      </c>
      <c r="F213" t="s">
        <v>2843</v>
      </c>
      <c r="G213" t="s">
        <v>2572</v>
      </c>
      <c r="H213" t="s">
        <v>1087</v>
      </c>
      <c r="I213" s="77">
        <v>3.96</v>
      </c>
      <c r="J213" t="s">
        <v>109</v>
      </c>
      <c r="K213" s="77">
        <v>7</v>
      </c>
      <c r="L213" s="77">
        <v>7.38</v>
      </c>
      <c r="M213" s="77">
        <v>813404.51</v>
      </c>
      <c r="N213" s="77">
        <v>104.34</v>
      </c>
      <c r="O213" s="77">
        <v>2942.4646232997802</v>
      </c>
      <c r="P213" s="77">
        <v>0.21</v>
      </c>
      <c r="Q213" s="77">
        <f>O213/'סכום נכסי הקרן'!$C$42*100</f>
        <v>2.6149155121691629E-2</v>
      </c>
    </row>
    <row r="214" spans="2:17">
      <c r="B214" t="s">
        <v>3037</v>
      </c>
      <c r="C214" t="s">
        <v>2683</v>
      </c>
      <c r="D214" t="s">
        <v>3040</v>
      </c>
      <c r="E214" t="s">
        <v>3039</v>
      </c>
      <c r="F214" t="s">
        <v>2843</v>
      </c>
      <c r="G214" t="s">
        <v>2633</v>
      </c>
      <c r="H214" t="s">
        <v>1087</v>
      </c>
      <c r="I214" s="77">
        <v>2.41</v>
      </c>
      <c r="J214" t="s">
        <v>109</v>
      </c>
      <c r="K214" s="77">
        <v>5.86</v>
      </c>
      <c r="L214" s="77">
        <v>5.5</v>
      </c>
      <c r="M214" s="77">
        <v>2440222.06</v>
      </c>
      <c r="N214" s="77">
        <v>101.21999999999996</v>
      </c>
      <c r="O214" s="77">
        <v>8563.4649305806397</v>
      </c>
      <c r="P214" s="77">
        <v>0.62</v>
      </c>
      <c r="Q214" s="77">
        <f>O214/'סכום נכסי הקרן'!$C$42*100</f>
        <v>7.6101976239836513E-2</v>
      </c>
    </row>
    <row r="215" spans="2:17">
      <c r="B215" t="s">
        <v>2961</v>
      </c>
      <c r="C215" t="s">
        <v>2683</v>
      </c>
      <c r="D215" t="s">
        <v>3041</v>
      </c>
      <c r="E215" t="s">
        <v>2963</v>
      </c>
      <c r="F215" t="s">
        <v>739</v>
      </c>
      <c r="G215" t="s">
        <v>2489</v>
      </c>
      <c r="H215" t="s">
        <v>216</v>
      </c>
      <c r="I215" s="77">
        <v>2.98</v>
      </c>
      <c r="J215" t="s">
        <v>109</v>
      </c>
      <c r="K215" s="77">
        <v>4.8099999999999996</v>
      </c>
      <c r="L215" s="77">
        <v>3.43</v>
      </c>
      <c r="M215" s="77">
        <v>1274216.68</v>
      </c>
      <c r="N215" s="77">
        <v>101.01999999999995</v>
      </c>
      <c r="O215" s="77">
        <v>4462.7698637015101</v>
      </c>
      <c r="P215" s="77">
        <v>0.32</v>
      </c>
      <c r="Q215" s="77">
        <f>O215/'סכום נכסי הקרן'!$C$42*100</f>
        <v>3.9659834994880121E-2</v>
      </c>
    </row>
    <row r="216" spans="2:17">
      <c r="B216" t="s">
        <v>3042</v>
      </c>
      <c r="C216" t="s">
        <v>2683</v>
      </c>
      <c r="D216" t="s">
        <v>3043</v>
      </c>
      <c r="E216" t="s">
        <v>3044</v>
      </c>
      <c r="F216" t="s">
        <v>836</v>
      </c>
      <c r="G216" t="s">
        <v>3045</v>
      </c>
      <c r="H216" t="s">
        <v>216</v>
      </c>
      <c r="I216" s="77">
        <v>7.97</v>
      </c>
      <c r="J216" t="s">
        <v>109</v>
      </c>
      <c r="K216" s="77">
        <v>4.12</v>
      </c>
      <c r="L216" s="77">
        <v>7.25</v>
      </c>
      <c r="M216" s="77">
        <v>2293440</v>
      </c>
      <c r="N216" s="77">
        <v>100.74</v>
      </c>
      <c r="O216" s="77">
        <v>8010.1965179520002</v>
      </c>
      <c r="P216" s="77">
        <v>0.57999999999999996</v>
      </c>
      <c r="Q216" s="77">
        <f>O216/'סכום נכסי הקרן'!$C$42*100</f>
        <v>7.1185179133357104E-2</v>
      </c>
    </row>
    <row r="217" spans="2:17">
      <c r="B217" t="s">
        <v>2961</v>
      </c>
      <c r="C217" t="s">
        <v>2683</v>
      </c>
      <c r="D217" t="s">
        <v>3046</v>
      </c>
      <c r="E217" t="s">
        <v>3028</v>
      </c>
      <c r="F217" t="s">
        <v>836</v>
      </c>
      <c r="G217" t="s">
        <v>2455</v>
      </c>
      <c r="H217" t="s">
        <v>216</v>
      </c>
      <c r="I217" s="77">
        <v>11.58</v>
      </c>
      <c r="J217" t="s">
        <v>109</v>
      </c>
      <c r="K217" s="77">
        <v>3.67</v>
      </c>
      <c r="L217" s="77">
        <v>4.6100000000000003</v>
      </c>
      <c r="M217" s="77">
        <v>339464.43</v>
      </c>
      <c r="N217" s="77">
        <v>99.99000000000008</v>
      </c>
      <c r="O217" s="77">
        <v>1176.8054864921201</v>
      </c>
      <c r="P217" s="77">
        <v>0.08</v>
      </c>
      <c r="Q217" s="77">
        <f>O217/'סכום נכסי הקרן'!$C$42*100</f>
        <v>1.0458059196589738E-2</v>
      </c>
    </row>
    <row r="218" spans="2:17">
      <c r="B218" t="s">
        <v>2961</v>
      </c>
      <c r="C218" t="s">
        <v>2683</v>
      </c>
      <c r="D218" t="s">
        <v>3047</v>
      </c>
      <c r="E218" t="s">
        <v>3028</v>
      </c>
      <c r="F218" t="s">
        <v>836</v>
      </c>
      <c r="G218" t="s">
        <v>3048</v>
      </c>
      <c r="H218" t="s">
        <v>216</v>
      </c>
      <c r="I218" s="77">
        <v>11.58</v>
      </c>
      <c r="J218" t="s">
        <v>109</v>
      </c>
      <c r="K218" s="77">
        <v>4.5</v>
      </c>
      <c r="L218" s="77">
        <v>4.6100000000000003</v>
      </c>
      <c r="M218" s="77">
        <v>356008.86</v>
      </c>
      <c r="N218" s="77">
        <v>99.990000000000165</v>
      </c>
      <c r="O218" s="77">
        <v>1234.15928934824</v>
      </c>
      <c r="P218" s="77">
        <v>0.09</v>
      </c>
      <c r="Q218" s="77">
        <f>O218/'סכום נכסי הקרן'!$C$42*100</f>
        <v>1.0967752151206038E-2</v>
      </c>
    </row>
    <row r="219" spans="2:17">
      <c r="B219" t="s">
        <v>2961</v>
      </c>
      <c r="C219" t="s">
        <v>2683</v>
      </c>
      <c r="D219" t="s">
        <v>3049</v>
      </c>
      <c r="E219" t="s">
        <v>3028</v>
      </c>
      <c r="F219" t="s">
        <v>836</v>
      </c>
      <c r="G219" t="s">
        <v>2928</v>
      </c>
      <c r="H219" t="s">
        <v>216</v>
      </c>
      <c r="I219" s="77">
        <v>11.43</v>
      </c>
      <c r="J219" t="s">
        <v>109</v>
      </c>
      <c r="K219" s="77">
        <v>4.5</v>
      </c>
      <c r="L219" s="77">
        <v>4.62</v>
      </c>
      <c r="M219" s="77">
        <v>308908.02</v>
      </c>
      <c r="N219" s="77">
        <v>99.990000000000379</v>
      </c>
      <c r="O219" s="77">
        <v>1070.8770069294701</v>
      </c>
      <c r="P219" s="77">
        <v>0.08</v>
      </c>
      <c r="Q219" s="77">
        <f>O219/'סכום נכסי הקרן'!$C$42*100</f>
        <v>9.5166918061528171E-3</v>
      </c>
    </row>
    <row r="220" spans="2:17">
      <c r="B220" t="s">
        <v>3050</v>
      </c>
      <c r="C220" t="s">
        <v>2683</v>
      </c>
      <c r="D220" t="s">
        <v>3051</v>
      </c>
      <c r="E220" t="s">
        <v>3052</v>
      </c>
      <c r="F220" t="s">
        <v>845</v>
      </c>
      <c r="G220" t="s">
        <v>2611</v>
      </c>
      <c r="H220" t="s">
        <v>216</v>
      </c>
      <c r="I220" s="77">
        <v>8.01</v>
      </c>
      <c r="J220" t="s">
        <v>109</v>
      </c>
      <c r="K220" s="77">
        <v>5.35</v>
      </c>
      <c r="L220" s="77">
        <v>5.41</v>
      </c>
      <c r="M220" s="77">
        <v>3321860</v>
      </c>
      <c r="N220" s="77">
        <v>101.42</v>
      </c>
      <c r="O220" s="77">
        <v>11680.428438404</v>
      </c>
      <c r="P220" s="77">
        <v>0.84</v>
      </c>
      <c r="Q220" s="77">
        <f>O220/'סכום נכסי הקרן'!$C$42*100</f>
        <v>0.10380187163681891</v>
      </c>
    </row>
    <row r="221" spans="2:17">
      <c r="B221" t="s">
        <v>3053</v>
      </c>
      <c r="C221" t="s">
        <v>2683</v>
      </c>
      <c r="D221" t="s">
        <v>3054</v>
      </c>
      <c r="E221" t="s">
        <v>3055</v>
      </c>
      <c r="F221" t="s">
        <v>1086</v>
      </c>
      <c r="G221" t="s">
        <v>3056</v>
      </c>
      <c r="H221" t="s">
        <v>1087</v>
      </c>
      <c r="I221" s="77">
        <v>5.99</v>
      </c>
      <c r="J221" t="s">
        <v>109</v>
      </c>
      <c r="K221" s="77">
        <v>5.0199999999999996</v>
      </c>
      <c r="L221" s="77">
        <v>4.24</v>
      </c>
      <c r="M221" s="77">
        <v>1952167</v>
      </c>
      <c r="N221" s="77">
        <v>106.55</v>
      </c>
      <c r="O221" s="77">
        <v>7211.4776647794997</v>
      </c>
      <c r="P221" s="77">
        <v>0.52</v>
      </c>
      <c r="Q221" s="77">
        <f>O221/'סכום נכסי הקרן'!$C$42*100</f>
        <v>6.4087108004534057E-2</v>
      </c>
    </row>
    <row r="222" spans="2:17">
      <c r="B222" t="s">
        <v>3057</v>
      </c>
      <c r="C222" t="s">
        <v>2683</v>
      </c>
      <c r="D222" t="s">
        <v>3058</v>
      </c>
      <c r="E222" t="s">
        <v>3031</v>
      </c>
      <c r="F222" t="s">
        <v>270</v>
      </c>
      <c r="G222" t="s">
        <v>639</v>
      </c>
      <c r="H222" t="s">
        <v>869</v>
      </c>
      <c r="I222" s="77">
        <v>3.46</v>
      </c>
      <c r="J222" t="s">
        <v>119</v>
      </c>
      <c r="K222" s="77">
        <v>3.73</v>
      </c>
      <c r="L222" s="77">
        <v>3.87</v>
      </c>
      <c r="M222" s="77">
        <v>573360</v>
      </c>
      <c r="N222" s="77">
        <v>100.13</v>
      </c>
      <c r="O222" s="77">
        <v>1587.2865214464</v>
      </c>
      <c r="P222" s="77">
        <v>0.11</v>
      </c>
      <c r="Q222" s="77">
        <f>O222/'סכום נכסי הקרן'!$C$42*100</f>
        <v>1.4105930498945384E-2</v>
      </c>
    </row>
    <row r="223" spans="2:17">
      <c r="B223" t="s">
        <v>3057</v>
      </c>
      <c r="C223" t="s">
        <v>2683</v>
      </c>
      <c r="D223" t="s">
        <v>3059</v>
      </c>
      <c r="E223" t="s">
        <v>3031</v>
      </c>
      <c r="F223" t="s">
        <v>270</v>
      </c>
      <c r="G223" t="s">
        <v>639</v>
      </c>
      <c r="H223" t="s">
        <v>869</v>
      </c>
      <c r="I223" s="77">
        <v>9.6</v>
      </c>
      <c r="J223" t="s">
        <v>119</v>
      </c>
      <c r="K223" s="77">
        <v>3.91</v>
      </c>
      <c r="L223" s="77">
        <v>4.3099999999999996</v>
      </c>
      <c r="M223" s="77">
        <v>286680</v>
      </c>
      <c r="N223" s="77">
        <v>100.17</v>
      </c>
      <c r="O223" s="77">
        <v>793.96030586879999</v>
      </c>
      <c r="P223" s="77">
        <v>0.06</v>
      </c>
      <c r="Q223" s="77">
        <f>O223/'סכום נכסי הקרן'!$C$42*100</f>
        <v>7.0557827727921671E-3</v>
      </c>
    </row>
    <row r="224" spans="2:17">
      <c r="B224" t="s">
        <v>3057</v>
      </c>
      <c r="C224" t="s">
        <v>2683</v>
      </c>
      <c r="D224" t="s">
        <v>3060</v>
      </c>
      <c r="E224" t="s">
        <v>3031</v>
      </c>
      <c r="F224" t="s">
        <v>270</v>
      </c>
      <c r="G224" t="s">
        <v>639</v>
      </c>
      <c r="H224" t="s">
        <v>869</v>
      </c>
      <c r="I224" s="77">
        <v>9.32</v>
      </c>
      <c r="J224" t="s">
        <v>119</v>
      </c>
      <c r="K224" s="77">
        <v>4.5</v>
      </c>
      <c r="L224" s="77">
        <v>4.7699999999999996</v>
      </c>
      <c r="M224" s="77">
        <v>1146720</v>
      </c>
      <c r="N224" s="77">
        <v>98.47</v>
      </c>
      <c r="O224" s="77">
        <v>3121.9435487231999</v>
      </c>
      <c r="P224" s="77">
        <v>0.23</v>
      </c>
      <c r="Q224" s="77">
        <f>O224/'סכום נכסי הקרן'!$C$42*100</f>
        <v>2.7744152126858126E-2</v>
      </c>
    </row>
    <row r="225" spans="2:17">
      <c r="B225" t="s">
        <v>3061</v>
      </c>
      <c r="C225" t="s">
        <v>2683</v>
      </c>
      <c r="D225" t="s">
        <v>3062</v>
      </c>
      <c r="E225" t="s">
        <v>3063</v>
      </c>
      <c r="F225" t="s">
        <v>270</v>
      </c>
      <c r="G225" t="s">
        <v>3064</v>
      </c>
      <c r="H225" t="s">
        <v>869</v>
      </c>
      <c r="I225" s="77">
        <v>1.76</v>
      </c>
      <c r="J225" t="s">
        <v>109</v>
      </c>
      <c r="K225" s="77">
        <v>4.1399999999999997</v>
      </c>
      <c r="L225" s="77">
        <v>2.8</v>
      </c>
      <c r="M225" s="77">
        <v>2006760.41</v>
      </c>
      <c r="N225" s="77">
        <v>99.540000000000035</v>
      </c>
      <c r="O225" s="77">
        <v>6925.4341250992402</v>
      </c>
      <c r="P225" s="77">
        <v>0.5</v>
      </c>
      <c r="Q225" s="77">
        <f>O225/'סכום נכסי הקרן'!$C$42*100</f>
        <v>6.1545090394049151E-2</v>
      </c>
    </row>
    <row r="226" spans="2:17">
      <c r="B226" t="s">
        <v>3065</v>
      </c>
      <c r="C226" t="s">
        <v>2683</v>
      </c>
      <c r="D226" t="s">
        <v>3066</v>
      </c>
      <c r="E226" t="s">
        <v>3067</v>
      </c>
      <c r="F226" t="s">
        <v>270</v>
      </c>
      <c r="G226" t="s">
        <v>3068</v>
      </c>
      <c r="H226" t="s">
        <v>869</v>
      </c>
      <c r="I226" s="77">
        <v>2.89</v>
      </c>
      <c r="J226" t="s">
        <v>109</v>
      </c>
      <c r="K226" s="77">
        <v>2.5</v>
      </c>
      <c r="L226" s="77">
        <v>4.6500000000000004</v>
      </c>
      <c r="M226" s="77">
        <v>3205635.65</v>
      </c>
      <c r="N226" s="77">
        <v>100.38000000000009</v>
      </c>
      <c r="O226" s="77">
        <v>11156.1717659845</v>
      </c>
      <c r="P226" s="77">
        <v>0.8</v>
      </c>
      <c r="Q226" s="77">
        <f>O226/'סכום נכסי הקרן'!$C$42*100</f>
        <v>9.914289665981281E-2</v>
      </c>
    </row>
    <row r="227" spans="2:17">
      <c r="B227" s="78" t="s">
        <v>2995</v>
      </c>
      <c r="I227" s="79">
        <v>0</v>
      </c>
      <c r="L227" s="79">
        <v>0</v>
      </c>
      <c r="M227" s="79">
        <v>0</v>
      </c>
      <c r="O227" s="79">
        <v>0</v>
      </c>
      <c r="P227" s="79">
        <v>0</v>
      </c>
      <c r="Q227" s="79">
        <f>O227/'סכום נכסי הקרן'!$C$42*100</f>
        <v>0</v>
      </c>
    </row>
    <row r="228" spans="2:17">
      <c r="B228" t="s">
        <v>270</v>
      </c>
      <c r="D228" t="s">
        <v>270</v>
      </c>
      <c r="F228" t="s">
        <v>270</v>
      </c>
      <c r="I228" s="77">
        <v>0</v>
      </c>
      <c r="J228" t="s">
        <v>270</v>
      </c>
      <c r="K228" s="77">
        <v>0</v>
      </c>
      <c r="L228" s="77">
        <v>0</v>
      </c>
      <c r="M228" s="77">
        <v>0</v>
      </c>
      <c r="N228" s="77">
        <v>0</v>
      </c>
      <c r="O228" s="77">
        <v>0</v>
      </c>
      <c r="P228" s="77">
        <v>0</v>
      </c>
      <c r="Q228" s="77">
        <f>O228/'סכום נכסי הקרן'!$C$42*100</f>
        <v>0</v>
      </c>
    </row>
    <row r="229" spans="2:17">
      <c r="B229" t="s">
        <v>277</v>
      </c>
    </row>
    <row r="230" spans="2:17">
      <c r="B230" t="s">
        <v>388</v>
      </c>
    </row>
    <row r="231" spans="2:17">
      <c r="B231" t="s">
        <v>389</v>
      </c>
    </row>
    <row r="232" spans="2:17">
      <c r="B232" t="s">
        <v>390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3"/>
  <sheetViews>
    <sheetView rightToLeft="1" topLeftCell="D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3120</v>
      </c>
    </row>
    <row r="3" spans="2:64" s="1" customFormat="1">
      <c r="B3" s="2" t="s">
        <v>2</v>
      </c>
      <c r="C3" s="26" t="s">
        <v>3121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0.76</v>
      </c>
      <c r="H11" s="7"/>
      <c r="I11" s="7"/>
      <c r="J11" s="76">
        <v>0.44</v>
      </c>
      <c r="K11" s="76">
        <v>470828993.69</v>
      </c>
      <c r="L11" s="7"/>
      <c r="M11" s="76">
        <v>490546.36893133575</v>
      </c>
      <c r="N11" s="76">
        <v>100</v>
      </c>
      <c r="O11" s="76">
        <f>M11/'סכום נכסי הקרן'!$C$42*100</f>
        <v>4.3593975587658944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208</v>
      </c>
      <c r="G12" s="79">
        <v>0.76</v>
      </c>
      <c r="J12" s="79">
        <v>0.44</v>
      </c>
      <c r="K12" s="79">
        <v>470828993.69</v>
      </c>
      <c r="M12" s="79">
        <v>490546.36893133575</v>
      </c>
      <c r="N12" s="79">
        <v>100</v>
      </c>
      <c r="O12" s="79">
        <f>M12/'סכום נכסי הקרן'!$C$42*100</f>
        <v>4.3593975587658944</v>
      </c>
    </row>
    <row r="13" spans="2:64">
      <c r="B13" s="78" t="s">
        <v>2217</v>
      </c>
      <c r="G13" s="79">
        <v>0.04</v>
      </c>
      <c r="J13" s="79">
        <v>1.82</v>
      </c>
      <c r="K13" s="79">
        <v>1366666.71</v>
      </c>
      <c r="M13" s="79">
        <v>1759.0333886830001</v>
      </c>
      <c r="N13" s="79">
        <v>0.36</v>
      </c>
      <c r="O13" s="79">
        <f>M13/'סכום נכסי הקרן'!$C$42*100</f>
        <v>1.5632214090419132E-2</v>
      </c>
    </row>
    <row r="14" spans="2:64">
      <c r="B14" t="s">
        <v>3069</v>
      </c>
      <c r="C14" t="s">
        <v>3070</v>
      </c>
      <c r="D14" t="s">
        <v>221</v>
      </c>
      <c r="E14" t="s">
        <v>215</v>
      </c>
      <c r="F14" t="s">
        <v>216</v>
      </c>
      <c r="G14" s="77">
        <v>0.02</v>
      </c>
      <c r="H14" t="s">
        <v>105</v>
      </c>
      <c r="I14" s="77">
        <v>6.22</v>
      </c>
      <c r="J14" s="77">
        <v>1.84</v>
      </c>
      <c r="K14" s="77">
        <v>1300000</v>
      </c>
      <c r="L14" s="77">
        <v>128.76</v>
      </c>
      <c r="M14" s="77">
        <v>1673.88</v>
      </c>
      <c r="N14" s="77">
        <v>0.34</v>
      </c>
      <c r="O14" s="77">
        <f>M14/'סכום נכסי הקרן'!$C$42*100</f>
        <v>1.4875471204819923E-2</v>
      </c>
    </row>
    <row r="15" spans="2:64">
      <c r="B15" t="s">
        <v>3071</v>
      </c>
      <c r="C15" t="s">
        <v>3072</v>
      </c>
      <c r="D15" t="s">
        <v>221</v>
      </c>
      <c r="E15" t="s">
        <v>469</v>
      </c>
      <c r="F15" t="s">
        <v>216</v>
      </c>
      <c r="G15" s="77">
        <v>0.52</v>
      </c>
      <c r="H15" t="s">
        <v>105</v>
      </c>
      <c r="I15" s="77">
        <v>5.85</v>
      </c>
      <c r="J15" s="77">
        <v>1.34</v>
      </c>
      <c r="K15" s="77">
        <v>66666.710000000006</v>
      </c>
      <c r="L15" s="77">
        <v>127.73</v>
      </c>
      <c r="M15" s="77">
        <v>85.153388683000003</v>
      </c>
      <c r="N15" s="77">
        <v>0.02</v>
      </c>
      <c r="O15" s="77">
        <f>M15/'סכום נכסי הקרן'!$C$42*100</f>
        <v>7.5674288559920977E-4</v>
      </c>
    </row>
    <row r="16" spans="2:64">
      <c r="B16" s="78" t="s">
        <v>2218</v>
      </c>
      <c r="G16" s="79">
        <v>0.8</v>
      </c>
      <c r="J16" s="79">
        <v>0.46</v>
      </c>
      <c r="K16" s="79">
        <v>462000000</v>
      </c>
      <c r="M16" s="79">
        <v>462932.5</v>
      </c>
      <c r="N16" s="79">
        <v>94.37</v>
      </c>
      <c r="O16" s="79">
        <f>M16/'סכום נכסי הקרן'!$C$42*100</f>
        <v>4.113998060509295</v>
      </c>
    </row>
    <row r="17" spans="2:15">
      <c r="B17" t="s">
        <v>3073</v>
      </c>
      <c r="C17" t="s">
        <v>3074</v>
      </c>
      <c r="D17" t="s">
        <v>223</v>
      </c>
      <c r="E17" t="s">
        <v>219</v>
      </c>
      <c r="F17" t="s">
        <v>216</v>
      </c>
      <c r="G17" s="77">
        <v>0.69</v>
      </c>
      <c r="H17" t="s">
        <v>105</v>
      </c>
      <c r="I17" s="77">
        <v>0.45</v>
      </c>
      <c r="J17" s="77">
        <v>0.38</v>
      </c>
      <c r="K17" s="77">
        <v>17000000</v>
      </c>
      <c r="L17" s="77">
        <v>100.25</v>
      </c>
      <c r="M17" s="77">
        <v>17042.5</v>
      </c>
      <c r="N17" s="77">
        <v>3.47</v>
      </c>
      <c r="O17" s="77">
        <f>M17/'סכום נכסי הקרן'!$C$42*100</f>
        <v>0.1514536394533321</v>
      </c>
    </row>
    <row r="18" spans="2:15">
      <c r="B18" t="s">
        <v>3075</v>
      </c>
      <c r="C18" t="s">
        <v>3076</v>
      </c>
      <c r="D18" t="s">
        <v>218</v>
      </c>
      <c r="E18" t="s">
        <v>219</v>
      </c>
      <c r="F18" t="s">
        <v>216</v>
      </c>
      <c r="G18" s="77">
        <v>0.92</v>
      </c>
      <c r="H18" t="s">
        <v>105</v>
      </c>
      <c r="I18" s="77">
        <v>0.56999999999999995</v>
      </c>
      <c r="J18" s="77">
        <v>0.54</v>
      </c>
      <c r="K18" s="77">
        <v>32000000</v>
      </c>
      <c r="L18" s="77">
        <v>100.43</v>
      </c>
      <c r="M18" s="77">
        <v>32137.599999999999</v>
      </c>
      <c r="N18" s="77">
        <v>6.55</v>
      </c>
      <c r="O18" s="77">
        <f>M18/'סכום נכסי הקרן'!$C$42*100</f>
        <v>0.28560108454131761</v>
      </c>
    </row>
    <row r="19" spans="2:15">
      <c r="B19" t="s">
        <v>3075</v>
      </c>
      <c r="C19" t="s">
        <v>3077</v>
      </c>
      <c r="D19" t="s">
        <v>218</v>
      </c>
      <c r="E19" t="s">
        <v>219</v>
      </c>
      <c r="F19" t="s">
        <v>216</v>
      </c>
      <c r="G19" s="77">
        <v>0.94</v>
      </c>
      <c r="H19" t="s">
        <v>105</v>
      </c>
      <c r="I19" s="77">
        <v>0.45</v>
      </c>
      <c r="J19" s="77">
        <v>0.45</v>
      </c>
      <c r="K19" s="77">
        <v>27000000</v>
      </c>
      <c r="L19" s="77">
        <v>100.39</v>
      </c>
      <c r="M19" s="77">
        <v>27105.3</v>
      </c>
      <c r="N19" s="77">
        <v>5.53</v>
      </c>
      <c r="O19" s="77">
        <f>M19/'סכום נכסי הקרן'!$C$42*100</f>
        <v>0.24087993741965102</v>
      </c>
    </row>
    <row r="20" spans="2:15">
      <c r="B20" t="s">
        <v>3075</v>
      </c>
      <c r="C20" t="s">
        <v>3078</v>
      </c>
      <c r="D20" t="s">
        <v>218</v>
      </c>
      <c r="E20" t="s">
        <v>219</v>
      </c>
      <c r="F20" t="s">
        <v>216</v>
      </c>
      <c r="G20" s="77">
        <v>0.52</v>
      </c>
      <c r="H20" t="s">
        <v>105</v>
      </c>
      <c r="I20" s="77">
        <v>0.47</v>
      </c>
      <c r="J20" s="77">
        <v>0.32</v>
      </c>
      <c r="K20" s="77">
        <v>26000000</v>
      </c>
      <c r="L20" s="77">
        <v>100.38</v>
      </c>
      <c r="M20" s="77">
        <v>26098.799999999999</v>
      </c>
      <c r="N20" s="77">
        <v>5.32</v>
      </c>
      <c r="O20" s="77">
        <f>M20/'סכום נכסי הקרן'!$C$42*100</f>
        <v>0.23193535252249514</v>
      </c>
    </row>
    <row r="21" spans="2:15">
      <c r="B21" t="s">
        <v>3075</v>
      </c>
      <c r="C21" t="s">
        <v>3079</v>
      </c>
      <c r="D21" t="s">
        <v>218</v>
      </c>
      <c r="E21" t="s">
        <v>219</v>
      </c>
      <c r="F21" t="s">
        <v>216</v>
      </c>
      <c r="G21" s="77">
        <v>0.6</v>
      </c>
      <c r="H21" t="s">
        <v>105</v>
      </c>
      <c r="I21" s="77">
        <v>0.45</v>
      </c>
      <c r="J21" s="77">
        <v>0.33</v>
      </c>
      <c r="K21" s="77">
        <v>30000000</v>
      </c>
      <c r="L21" s="77">
        <v>100.3</v>
      </c>
      <c r="M21" s="77">
        <v>30090</v>
      </c>
      <c r="N21" s="77">
        <v>6.13</v>
      </c>
      <c r="O21" s="77">
        <f>M21/'סכום נכסי הקרן'!$C$42*100</f>
        <v>0.26740443075550901</v>
      </c>
    </row>
    <row r="22" spans="2:15">
      <c r="B22" t="s">
        <v>3075</v>
      </c>
      <c r="C22" t="s">
        <v>3080</v>
      </c>
      <c r="D22" t="s">
        <v>218</v>
      </c>
      <c r="E22" t="s">
        <v>219</v>
      </c>
      <c r="F22" t="s">
        <v>216</v>
      </c>
      <c r="G22" s="77">
        <v>0.69</v>
      </c>
      <c r="H22" t="s">
        <v>105</v>
      </c>
      <c r="I22" s="77">
        <v>0.45</v>
      </c>
      <c r="J22" s="77">
        <v>0.35</v>
      </c>
      <c r="K22" s="77">
        <v>30000000</v>
      </c>
      <c r="L22" s="77">
        <v>100.27</v>
      </c>
      <c r="M22" s="77">
        <v>30081</v>
      </c>
      <c r="N22" s="77">
        <v>6.13</v>
      </c>
      <c r="O22" s="77">
        <f>M22/'סכום נכסי הקרן'!$C$42*100</f>
        <v>0.26732444937043759</v>
      </c>
    </row>
    <row r="23" spans="2:15">
      <c r="B23" t="s">
        <v>3075</v>
      </c>
      <c r="C23" t="s">
        <v>3081</v>
      </c>
      <c r="D23" t="s">
        <v>218</v>
      </c>
      <c r="E23" t="s">
        <v>219</v>
      </c>
      <c r="F23" t="s">
        <v>216</v>
      </c>
      <c r="G23" s="77">
        <v>0.61</v>
      </c>
      <c r="H23" t="s">
        <v>105</v>
      </c>
      <c r="I23" s="77">
        <v>0.45</v>
      </c>
      <c r="J23" s="77">
        <v>0.46</v>
      </c>
      <c r="K23" s="77">
        <v>45000000</v>
      </c>
      <c r="L23" s="77">
        <v>100.17</v>
      </c>
      <c r="M23" s="77">
        <v>45076.5</v>
      </c>
      <c r="N23" s="77">
        <v>9.19</v>
      </c>
      <c r="O23" s="77">
        <f>M23/'סכום נכסי הקרן'!$C$42*100</f>
        <v>0.40058676713029923</v>
      </c>
    </row>
    <row r="24" spans="2:15">
      <c r="B24" t="s">
        <v>3075</v>
      </c>
      <c r="C24" t="s">
        <v>3082</v>
      </c>
      <c r="D24" t="s">
        <v>218</v>
      </c>
      <c r="E24" t="s">
        <v>219</v>
      </c>
      <c r="F24" t="s">
        <v>216</v>
      </c>
      <c r="G24" s="77">
        <v>0.94</v>
      </c>
      <c r="H24" t="s">
        <v>105</v>
      </c>
      <c r="I24" s="77">
        <v>0.48</v>
      </c>
      <c r="J24" s="77">
        <v>0.42</v>
      </c>
      <c r="K24" s="77">
        <v>46000000</v>
      </c>
      <c r="L24" s="77">
        <v>100.14</v>
      </c>
      <c r="M24" s="77">
        <v>46064.4</v>
      </c>
      <c r="N24" s="77">
        <v>9.39</v>
      </c>
      <c r="O24" s="77">
        <f>M24/'סכום נכסי הקרן'!$C$42*100</f>
        <v>0.40936605716497415</v>
      </c>
    </row>
    <row r="25" spans="2:15">
      <c r="B25" t="s">
        <v>3075</v>
      </c>
      <c r="C25" t="s">
        <v>3083</v>
      </c>
      <c r="D25" t="s">
        <v>218</v>
      </c>
      <c r="E25" t="s">
        <v>219</v>
      </c>
      <c r="F25" t="s">
        <v>216</v>
      </c>
      <c r="G25" s="77">
        <v>0.84</v>
      </c>
      <c r="H25" t="s">
        <v>105</v>
      </c>
      <c r="I25" s="77">
        <v>0.55000000000000004</v>
      </c>
      <c r="J25" s="77">
        <v>0.59</v>
      </c>
      <c r="K25" s="77">
        <v>40000000</v>
      </c>
      <c r="L25" s="77">
        <v>100.06</v>
      </c>
      <c r="M25" s="77">
        <v>40024</v>
      </c>
      <c r="N25" s="77">
        <v>8.16</v>
      </c>
      <c r="O25" s="77">
        <f>M25/'סכום נכסי הקרן'!$C$42*100</f>
        <v>0.35568610623325003</v>
      </c>
    </row>
    <row r="26" spans="2:15">
      <c r="B26" t="s">
        <v>3075</v>
      </c>
      <c r="C26" t="s">
        <v>3084</v>
      </c>
      <c r="D26" t="s">
        <v>218</v>
      </c>
      <c r="E26" t="s">
        <v>219</v>
      </c>
      <c r="F26" t="s">
        <v>216</v>
      </c>
      <c r="G26" s="77">
        <v>0.85</v>
      </c>
      <c r="H26" t="s">
        <v>105</v>
      </c>
      <c r="I26" s="77">
        <v>0.55000000000000004</v>
      </c>
      <c r="J26" s="77">
        <v>0.56000000000000005</v>
      </c>
      <c r="K26" s="77">
        <v>30000000</v>
      </c>
      <c r="L26" s="77">
        <v>100.07</v>
      </c>
      <c r="M26" s="77">
        <v>30021</v>
      </c>
      <c r="N26" s="77">
        <v>6.12</v>
      </c>
      <c r="O26" s="77">
        <f>M26/'סכום נכסי הקרן'!$C$42*100</f>
        <v>0.26679124013662803</v>
      </c>
    </row>
    <row r="27" spans="2:15">
      <c r="B27" t="s">
        <v>3085</v>
      </c>
      <c r="C27" t="s">
        <v>3086</v>
      </c>
      <c r="D27" t="s">
        <v>214</v>
      </c>
      <c r="E27" t="s">
        <v>215</v>
      </c>
      <c r="F27" t="s">
        <v>216</v>
      </c>
      <c r="G27" s="77">
        <v>0.83</v>
      </c>
      <c r="H27" t="s">
        <v>105</v>
      </c>
      <c r="I27" s="77">
        <v>0.56999999999999995</v>
      </c>
      <c r="J27" s="77">
        <v>0.47</v>
      </c>
      <c r="K27" s="77">
        <v>28000000</v>
      </c>
      <c r="L27" s="77">
        <v>100.59</v>
      </c>
      <c r="M27" s="77">
        <v>28165.200000000001</v>
      </c>
      <c r="N27" s="77">
        <v>5.74</v>
      </c>
      <c r="O27" s="77">
        <f>M27/'סכום נכסי הקרן'!$C$42*100</f>
        <v>0.25029907853489741</v>
      </c>
    </row>
    <row r="28" spans="2:15">
      <c r="B28" t="s">
        <v>3085</v>
      </c>
      <c r="C28" t="s">
        <v>3087</v>
      </c>
      <c r="D28" t="s">
        <v>214</v>
      </c>
      <c r="E28" t="s">
        <v>215</v>
      </c>
      <c r="F28" t="s">
        <v>216</v>
      </c>
      <c r="G28" s="77">
        <v>0.84</v>
      </c>
      <c r="H28" t="s">
        <v>105</v>
      </c>
      <c r="I28" s="77">
        <v>0.45</v>
      </c>
      <c r="J28" s="77">
        <v>0.48</v>
      </c>
      <c r="K28" s="77">
        <v>10000000</v>
      </c>
      <c r="L28" s="77">
        <v>100.05</v>
      </c>
      <c r="M28" s="77">
        <v>10005</v>
      </c>
      <c r="N28" s="77">
        <v>2.04</v>
      </c>
      <c r="O28" s="77">
        <f>M28/'סכום נכסי הקרן'!$C$42*100</f>
        <v>8.8912639737749016E-2</v>
      </c>
    </row>
    <row r="29" spans="2:15">
      <c r="B29" t="s">
        <v>3088</v>
      </c>
      <c r="C29" t="s">
        <v>3089</v>
      </c>
      <c r="D29" t="s">
        <v>221</v>
      </c>
      <c r="E29" t="s">
        <v>215</v>
      </c>
      <c r="F29" t="s">
        <v>216</v>
      </c>
      <c r="G29" s="77">
        <v>0.84</v>
      </c>
      <c r="H29" t="s">
        <v>105</v>
      </c>
      <c r="I29" s="77">
        <v>0.44</v>
      </c>
      <c r="J29" s="77">
        <v>0.48</v>
      </c>
      <c r="K29" s="77">
        <v>46000000</v>
      </c>
      <c r="L29" s="77">
        <v>100.07</v>
      </c>
      <c r="M29" s="77">
        <v>46032.2</v>
      </c>
      <c r="N29" s="77">
        <v>9.3800000000000008</v>
      </c>
      <c r="O29" s="77">
        <f>M29/'סכום נכסי הקרן'!$C$42*100</f>
        <v>0.40907990154282958</v>
      </c>
    </row>
    <row r="30" spans="2:15">
      <c r="B30" t="s">
        <v>3088</v>
      </c>
      <c r="C30" t="s">
        <v>3090</v>
      </c>
      <c r="D30" t="s">
        <v>221</v>
      </c>
      <c r="E30" t="s">
        <v>215</v>
      </c>
      <c r="F30" t="s">
        <v>216</v>
      </c>
      <c r="G30" s="77">
        <v>0.93</v>
      </c>
      <c r="H30" t="s">
        <v>105</v>
      </c>
      <c r="I30" s="77">
        <v>0.42</v>
      </c>
      <c r="J30" s="77">
        <v>0.47</v>
      </c>
      <c r="K30" s="77">
        <v>55000000</v>
      </c>
      <c r="L30" s="77">
        <v>99.98</v>
      </c>
      <c r="M30" s="77">
        <v>54989</v>
      </c>
      <c r="N30" s="77">
        <v>11.21</v>
      </c>
      <c r="O30" s="77">
        <f>M30/'סכום נכסי הקרן'!$C$42*100</f>
        <v>0.48867737596592509</v>
      </c>
    </row>
    <row r="31" spans="2:15">
      <c r="B31" s="78" t="s">
        <v>3091</v>
      </c>
      <c r="G31" s="79">
        <v>0.01</v>
      </c>
      <c r="J31" s="79">
        <v>0.01</v>
      </c>
      <c r="K31" s="79">
        <v>7442221.8399999999</v>
      </c>
      <c r="M31" s="79">
        <v>25802.183119279998</v>
      </c>
      <c r="N31" s="79">
        <v>5.26</v>
      </c>
      <c r="O31" s="79">
        <f>M31/'סכום נכסי הקרן'!$C$42*100</f>
        <v>0.22929937152743343</v>
      </c>
    </row>
    <row r="32" spans="2:15">
      <c r="B32" t="s">
        <v>3092</v>
      </c>
      <c r="C32" t="s">
        <v>3093</v>
      </c>
      <c r="D32" t="s">
        <v>223</v>
      </c>
      <c r="E32" t="s">
        <v>219</v>
      </c>
      <c r="F32" t="s">
        <v>216</v>
      </c>
      <c r="G32" s="77">
        <v>0.01</v>
      </c>
      <c r="H32" t="s">
        <v>109</v>
      </c>
      <c r="I32" s="77">
        <v>0</v>
      </c>
      <c r="J32" s="77">
        <v>0.01</v>
      </c>
      <c r="K32" s="77">
        <v>-680000</v>
      </c>
      <c r="L32" s="77">
        <v>100</v>
      </c>
      <c r="M32" s="77">
        <v>-2357.56</v>
      </c>
      <c r="N32" s="77">
        <v>-0.48</v>
      </c>
      <c r="O32" s="77">
        <f>M32/'סכום נכסי הקרן'!$C$42*100</f>
        <v>-2.0951212687668922E-2</v>
      </c>
    </row>
    <row r="33" spans="2:15">
      <c r="B33" t="s">
        <v>3094</v>
      </c>
      <c r="C33" t="s">
        <v>3095</v>
      </c>
      <c r="D33" t="s">
        <v>223</v>
      </c>
      <c r="E33" t="s">
        <v>219</v>
      </c>
      <c r="F33" t="s">
        <v>216</v>
      </c>
      <c r="G33" s="77">
        <v>0.01</v>
      </c>
      <c r="H33" t="s">
        <v>109</v>
      </c>
      <c r="I33" s="77">
        <v>0</v>
      </c>
      <c r="J33" s="77">
        <v>0.01</v>
      </c>
      <c r="K33" s="77">
        <v>8122221.8399999999</v>
      </c>
      <c r="L33" s="77">
        <v>100</v>
      </c>
      <c r="M33" s="77">
        <v>28159.74311928</v>
      </c>
      <c r="N33" s="77">
        <v>5.74</v>
      </c>
      <c r="O33" s="77">
        <f>M33/'סכום נכסי הקרן'!$C$42*100</f>
        <v>0.25025058421510238</v>
      </c>
    </row>
    <row r="34" spans="2:15">
      <c r="B34" s="78" t="s">
        <v>3096</v>
      </c>
      <c r="G34" s="79">
        <v>0.35</v>
      </c>
      <c r="J34" s="79">
        <v>5.76</v>
      </c>
      <c r="K34" s="79">
        <v>20105.14</v>
      </c>
      <c r="M34" s="79">
        <v>52.6524233727297</v>
      </c>
      <c r="N34" s="79">
        <v>0.01</v>
      </c>
      <c r="O34" s="79">
        <f>M34/'סכום נכסי הקרן'!$C$42*100</f>
        <v>4.6791263874652194E-4</v>
      </c>
    </row>
    <row r="35" spans="2:15">
      <c r="B35" t="s">
        <v>3097</v>
      </c>
      <c r="C35" t="s">
        <v>3098</v>
      </c>
      <c r="D35" t="s">
        <v>221</v>
      </c>
      <c r="E35" t="s">
        <v>219</v>
      </c>
      <c r="F35" t="s">
        <v>216</v>
      </c>
      <c r="G35" s="77">
        <v>0.35</v>
      </c>
      <c r="H35" t="s">
        <v>123</v>
      </c>
      <c r="I35" s="77">
        <v>0</v>
      </c>
      <c r="J35" s="77">
        <v>5.76</v>
      </c>
      <c r="K35" s="77">
        <v>20105.14</v>
      </c>
      <c r="L35" s="77">
        <v>96.715187751177851</v>
      </c>
      <c r="M35" s="77">
        <v>52.6524233727297</v>
      </c>
      <c r="N35" s="77">
        <v>0.01</v>
      </c>
      <c r="O35" s="77">
        <f>M35/'סכום נכסי הקרן'!$C$42*100</f>
        <v>4.6791263874652194E-4</v>
      </c>
    </row>
    <row r="36" spans="2:15">
      <c r="B36" s="78" t="s">
        <v>1080</v>
      </c>
      <c r="G36" s="79">
        <v>0</v>
      </c>
      <c r="J36" s="79">
        <v>0</v>
      </c>
      <c r="K36" s="79">
        <v>0</v>
      </c>
      <c r="M36" s="79">
        <v>0</v>
      </c>
      <c r="N36" s="79">
        <v>0</v>
      </c>
      <c r="O36" s="79">
        <f>M36/'סכום נכסי הקרן'!$C$42*100</f>
        <v>0</v>
      </c>
    </row>
    <row r="37" spans="2:15">
      <c r="B37" t="s">
        <v>270</v>
      </c>
      <c r="C37" t="s">
        <v>270</v>
      </c>
      <c r="E37" t="s">
        <v>270</v>
      </c>
      <c r="G37" s="77">
        <v>0</v>
      </c>
      <c r="H37" t="s">
        <v>270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f>M37/'סכום נכסי הקרן'!$C$42*100</f>
        <v>0</v>
      </c>
    </row>
    <row r="38" spans="2:15">
      <c r="B38" s="78" t="s">
        <v>275</v>
      </c>
      <c r="G38" s="79">
        <v>0</v>
      </c>
      <c r="J38" s="79">
        <v>0</v>
      </c>
      <c r="K38" s="79">
        <v>0</v>
      </c>
      <c r="M38" s="79">
        <v>0</v>
      </c>
      <c r="N38" s="79">
        <v>0</v>
      </c>
      <c r="O38" s="79">
        <f>M38/'סכום נכסי הקרן'!$C$42*100</f>
        <v>0</v>
      </c>
    </row>
    <row r="39" spans="2:15">
      <c r="B39" t="s">
        <v>270</v>
      </c>
      <c r="C39" t="s">
        <v>270</v>
      </c>
      <c r="E39" t="s">
        <v>270</v>
      </c>
      <c r="G39" s="77">
        <v>0</v>
      </c>
      <c r="H39" t="s">
        <v>270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f>M39/'סכום נכסי הקרן'!$C$42*100</f>
        <v>0</v>
      </c>
    </row>
    <row r="40" spans="2:15">
      <c r="B40" t="s">
        <v>277</v>
      </c>
    </row>
    <row r="41" spans="2:15">
      <c r="B41" t="s">
        <v>388</v>
      </c>
    </row>
    <row r="42" spans="2:15">
      <c r="B42" t="s">
        <v>389</v>
      </c>
    </row>
    <row r="43" spans="2:15">
      <c r="B43" t="s">
        <v>390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3120</v>
      </c>
    </row>
    <row r="3" spans="2:55" s="1" customFormat="1">
      <c r="B3" s="2" t="s">
        <v>2</v>
      </c>
      <c r="C3" s="26" t="s">
        <v>3121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3099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270</v>
      </c>
      <c r="E14" s="77">
        <v>0</v>
      </c>
      <c r="F14" t="s">
        <v>270</v>
      </c>
      <c r="G14" s="77">
        <v>0</v>
      </c>
      <c r="H14" s="77">
        <v>0</v>
      </c>
      <c r="I14" s="77">
        <v>0</v>
      </c>
    </row>
    <row r="15" spans="2:55">
      <c r="B15" s="78" t="s">
        <v>3100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270</v>
      </c>
      <c r="E16" s="77">
        <v>0</v>
      </c>
      <c r="F16" t="s">
        <v>270</v>
      </c>
      <c r="G16" s="77">
        <v>0</v>
      </c>
      <c r="H16" s="77">
        <v>0</v>
      </c>
      <c r="I16" s="77">
        <v>0</v>
      </c>
    </row>
    <row r="17" spans="2:9">
      <c r="B17" s="78" t="s">
        <v>275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3099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270</v>
      </c>
      <c r="E19" s="77">
        <v>0</v>
      </c>
      <c r="F19" t="s">
        <v>270</v>
      </c>
      <c r="G19" s="77">
        <v>0</v>
      </c>
      <c r="H19" s="77">
        <v>0</v>
      </c>
      <c r="I19" s="77">
        <v>0</v>
      </c>
    </row>
    <row r="20" spans="2:9">
      <c r="B20" s="78" t="s">
        <v>3100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270</v>
      </c>
      <c r="E21" s="77">
        <v>0</v>
      </c>
      <c r="F21" t="s">
        <v>270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3120</v>
      </c>
    </row>
    <row r="3" spans="2:60" s="1" customFormat="1">
      <c r="B3" s="2" t="s">
        <v>2</v>
      </c>
      <c r="C3" s="26" t="s">
        <v>3121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270</v>
      </c>
      <c r="D13" t="s">
        <v>270</v>
      </c>
      <c r="E13" s="19"/>
      <c r="F13" s="77">
        <v>0</v>
      </c>
      <c r="G13" t="s">
        <v>270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275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270</v>
      </c>
      <c r="D15" t="s">
        <v>270</v>
      </c>
      <c r="E15" s="19"/>
      <c r="F15" s="77">
        <v>0</v>
      </c>
      <c r="G15" t="s">
        <v>270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9" workbookViewId="0">
      <selection activeCell="K11" sqref="K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3120</v>
      </c>
    </row>
    <row r="3" spans="2:60" s="1" customFormat="1">
      <c r="B3" s="2" t="s">
        <v>2</v>
      </c>
      <c r="C3" s="26" t="s">
        <v>3121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f>H12+H23</f>
        <v>16.62</v>
      </c>
      <c r="I11" s="76">
        <f>I12+I23</f>
        <v>27590.9385007604</v>
      </c>
      <c r="J11" s="76">
        <f>I11/$I$11*100</f>
        <v>100</v>
      </c>
      <c r="K11" s="76">
        <f>I11/'סכום נכסי הקרן'!$C$42*100</f>
        <v>0.24519571963463252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C12" s="15"/>
      <c r="D12" s="15"/>
      <c r="E12" s="15"/>
      <c r="F12" s="15"/>
      <c r="G12" s="15"/>
      <c r="H12" s="79">
        <f>SUM(H13:H22)</f>
        <v>16.62</v>
      </c>
      <c r="I12" s="79">
        <f>SUM(I13:I22)</f>
        <v>27590.9385007604</v>
      </c>
      <c r="J12" s="79">
        <f t="shared" ref="J12:J24" si="0">I12/$I$11*100</f>
        <v>100</v>
      </c>
      <c r="K12" s="79">
        <f>I12/'סכום נכסי הקרן'!$C$42*100</f>
        <v>0.24519571963463252</v>
      </c>
    </row>
    <row r="13" spans="2:60">
      <c r="B13" t="s">
        <v>3101</v>
      </c>
      <c r="C13" t="s">
        <v>3102</v>
      </c>
      <c r="D13" t="s">
        <v>270</v>
      </c>
      <c r="E13" t="s">
        <v>869</v>
      </c>
      <c r="F13" s="77">
        <v>0</v>
      </c>
      <c r="G13" t="s">
        <v>105</v>
      </c>
      <c r="H13" s="77">
        <v>0</v>
      </c>
      <c r="I13" s="77">
        <f>-6912.87476-2358-1434</f>
        <v>-10704.874759999999</v>
      </c>
      <c r="J13" s="77">
        <f t="shared" si="0"/>
        <v>-38.79851625817286</v>
      </c>
      <c r="K13" s="77">
        <f>I13/'סכום נכסי הקרן'!$C$42*100</f>
        <v>-9.5132301146786849E-2</v>
      </c>
    </row>
    <row r="14" spans="2:60">
      <c r="B14" t="s">
        <v>3103</v>
      </c>
      <c r="C14" t="s">
        <v>3104</v>
      </c>
      <c r="D14" t="s">
        <v>270</v>
      </c>
      <c r="E14" t="s">
        <v>869</v>
      </c>
      <c r="F14" s="77">
        <v>0</v>
      </c>
      <c r="G14" t="s">
        <v>105</v>
      </c>
      <c r="H14" s="77">
        <v>0</v>
      </c>
      <c r="I14" s="77">
        <v>-476.12072999999998</v>
      </c>
      <c r="J14" s="77">
        <f t="shared" si="0"/>
        <v>-1.7256416630658584</v>
      </c>
      <c r="K14" s="77">
        <f>I14/'סכום נכסי הקרן'!$C$42*100</f>
        <v>-4.2311994940693719E-3</v>
      </c>
    </row>
    <row r="15" spans="2:60">
      <c r="B15" t="s">
        <v>3105</v>
      </c>
      <c r="C15" t="s">
        <v>3106</v>
      </c>
      <c r="D15" t="s">
        <v>270</v>
      </c>
      <c r="E15" t="s">
        <v>869</v>
      </c>
      <c r="F15" s="77">
        <v>0</v>
      </c>
      <c r="G15" t="s">
        <v>105</v>
      </c>
      <c r="H15" s="77">
        <v>0</v>
      </c>
      <c r="I15" s="77">
        <f>3127.05025+28267+3362+1572.73</f>
        <v>36328.780250000003</v>
      </c>
      <c r="J15" s="77">
        <f t="shared" si="0"/>
        <v>131.66924441152588</v>
      </c>
      <c r="K15" s="77">
        <f>I15/'סכום נכסי הקרן'!$C$42*100</f>
        <v>0.32284735137232401</v>
      </c>
    </row>
    <row r="16" spans="2:60">
      <c r="B16" t="s">
        <v>3107</v>
      </c>
      <c r="C16" t="s">
        <v>3108</v>
      </c>
      <c r="D16" t="s">
        <v>270</v>
      </c>
      <c r="E16" t="s">
        <v>216</v>
      </c>
      <c r="F16" s="77">
        <v>0</v>
      </c>
      <c r="G16" t="s">
        <v>105</v>
      </c>
      <c r="H16" s="77">
        <v>0</v>
      </c>
      <c r="I16" s="77">
        <v>349.68184000000002</v>
      </c>
      <c r="J16" s="77">
        <f t="shared" si="0"/>
        <v>1.267379288277428</v>
      </c>
      <c r="K16" s="77">
        <f>I16/'סכום נכסי הקרן'!$C$42*100</f>
        <v>3.1075597663921231E-3</v>
      </c>
    </row>
    <row r="17" spans="2:11">
      <c r="B17" t="s">
        <v>3109</v>
      </c>
      <c r="C17" t="s">
        <v>3110</v>
      </c>
      <c r="D17" t="s">
        <v>270</v>
      </c>
      <c r="E17" t="s">
        <v>216</v>
      </c>
      <c r="F17" s="77">
        <v>0</v>
      </c>
      <c r="G17" t="s">
        <v>105</v>
      </c>
      <c r="H17" s="77">
        <v>0</v>
      </c>
      <c r="I17" s="77">
        <v>98.809200000000004</v>
      </c>
      <c r="J17" s="77">
        <f t="shared" si="0"/>
        <v>0.3581219246937789</v>
      </c>
      <c r="K17" s="77">
        <f>I17/'סכום נכסי הקרן'!$C$42*100</f>
        <v>8.7809963042230791E-4</v>
      </c>
    </row>
    <row r="18" spans="2:11">
      <c r="B18" t="s">
        <v>3111</v>
      </c>
      <c r="C18" t="s">
        <v>3112</v>
      </c>
      <c r="D18" t="s">
        <v>270</v>
      </c>
      <c r="E18" t="s">
        <v>216</v>
      </c>
      <c r="F18" s="77">
        <v>0</v>
      </c>
      <c r="G18" t="s">
        <v>105</v>
      </c>
      <c r="H18" s="77">
        <v>0</v>
      </c>
      <c r="I18" s="77">
        <v>308.94806</v>
      </c>
      <c r="J18" s="77">
        <f t="shared" si="0"/>
        <v>1.1197446581655259</v>
      </c>
      <c r="K18" s="77">
        <f>I18/'סכום נכסי הקרן'!$C$42*100</f>
        <v>2.745565972659317E-3</v>
      </c>
    </row>
    <row r="19" spans="2:11">
      <c r="B19" t="s">
        <v>3113</v>
      </c>
      <c r="C19" t="s">
        <v>3114</v>
      </c>
      <c r="D19" t="s">
        <v>270</v>
      </c>
      <c r="E19" t="s">
        <v>869</v>
      </c>
      <c r="F19" s="77">
        <v>5.6</v>
      </c>
      <c r="G19" t="s">
        <v>105</v>
      </c>
      <c r="H19" s="77">
        <v>16.62</v>
      </c>
      <c r="I19" s="77">
        <v>1685.7142607604001</v>
      </c>
      <c r="J19" s="77">
        <f t="shared" si="0"/>
        <v>6.1096662613123591</v>
      </c>
      <c r="K19" s="77">
        <f>I19/'סכום נכסי הקרן'!$C$42*100</f>
        <v>1.4980640156699187E-2</v>
      </c>
    </row>
    <row r="20" spans="2:11">
      <c r="B20" t="s">
        <v>3115</v>
      </c>
      <c r="C20" t="s">
        <v>3116</v>
      </c>
      <c r="D20" t="s">
        <v>270</v>
      </c>
      <c r="E20" t="s">
        <v>216</v>
      </c>
      <c r="F20" s="77">
        <v>0</v>
      </c>
      <c r="G20" t="s">
        <v>105</v>
      </c>
      <c r="H20" s="77">
        <v>0</v>
      </c>
      <c r="I20" s="77">
        <v>2.9999999999999997E-4</v>
      </c>
      <c r="J20" s="77">
        <f t="shared" si="0"/>
        <v>1.0873135032783754E-6</v>
      </c>
      <c r="K20" s="77">
        <f>I20/'סכום נכסי הקרן'!$C$42*100</f>
        <v>2.6660461690479461E-9</v>
      </c>
    </row>
    <row r="21" spans="2:11">
      <c r="B21" t="s">
        <v>3117</v>
      </c>
      <c r="C21" t="s">
        <v>3116</v>
      </c>
      <c r="D21" t="s">
        <v>270</v>
      </c>
      <c r="E21" t="s">
        <v>216</v>
      </c>
      <c r="F21" s="77">
        <v>0</v>
      </c>
      <c r="G21" t="s">
        <v>105</v>
      </c>
      <c r="H21" s="77">
        <v>0</v>
      </c>
      <c r="I21" s="77">
        <v>3.0000000000000001E-5</v>
      </c>
      <c r="J21" s="77">
        <f t="shared" si="0"/>
        <v>1.0873135032783756E-7</v>
      </c>
      <c r="K21" s="77">
        <f>I21/'סכום נכסי הקרן'!$C$42*100</f>
        <v>2.6660461690479468E-10</v>
      </c>
    </row>
    <row r="22" spans="2:11">
      <c r="B22" t="s">
        <v>3118</v>
      </c>
      <c r="C22" t="s">
        <v>3119</v>
      </c>
      <c r="D22" t="s">
        <v>270</v>
      </c>
      <c r="E22" t="s">
        <v>216</v>
      </c>
      <c r="F22" s="77">
        <v>0</v>
      </c>
      <c r="G22" t="s">
        <v>105</v>
      </c>
      <c r="H22" s="77">
        <v>0</v>
      </c>
      <c r="I22" s="77">
        <v>5.0000000000000002E-5</v>
      </c>
      <c r="J22" s="77">
        <f t="shared" si="0"/>
        <v>1.8121891721306258E-7</v>
      </c>
      <c r="K22" s="77">
        <f>I22/'סכום נכסי הקרן'!$C$42*100</f>
        <v>4.4434102817465778E-10</v>
      </c>
    </row>
    <row r="23" spans="2:11">
      <c r="B23" s="78" t="s">
        <v>275</v>
      </c>
      <c r="D23" s="19"/>
      <c r="E23" s="19"/>
      <c r="F23" s="19"/>
      <c r="G23" s="19"/>
      <c r="H23" s="79">
        <v>0</v>
      </c>
      <c r="I23" s="79">
        <v>0</v>
      </c>
      <c r="J23" s="79">
        <f t="shared" si="0"/>
        <v>0</v>
      </c>
      <c r="K23" s="79">
        <f>I23/'סכום נכסי הקרן'!$C$42*100</f>
        <v>0</v>
      </c>
    </row>
    <row r="24" spans="2:11">
      <c r="B24" t="s">
        <v>270</v>
      </c>
      <c r="C24" t="s">
        <v>270</v>
      </c>
      <c r="D24" t="s">
        <v>270</v>
      </c>
      <c r="E24" s="19"/>
      <c r="F24" s="77">
        <v>0</v>
      </c>
      <c r="G24" t="s">
        <v>270</v>
      </c>
      <c r="H24" s="77">
        <v>0</v>
      </c>
      <c r="I24" s="77">
        <v>0</v>
      </c>
      <c r="J24" s="77">
        <f t="shared" si="0"/>
        <v>0</v>
      </c>
      <c r="K24" s="77">
        <f>I24/'סכום נכסי הקרן'!$C$42*100</f>
        <v>0</v>
      </c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4"/>
  <sheetViews>
    <sheetView rightToLeft="1" workbookViewId="0">
      <selection activeCell="E11" sqref="E11"/>
    </sheetView>
  </sheetViews>
  <sheetFormatPr defaultColWidth="9.140625" defaultRowHeight="18"/>
  <cols>
    <col min="1" max="1" width="3.8554687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3120</v>
      </c>
    </row>
    <row r="3" spans="2:17" s="1" customFormat="1">
      <c r="B3" s="2" t="s">
        <v>2</v>
      </c>
      <c r="C3" s="26" t="s">
        <v>3121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C12+C49</f>
        <v>648950.97541876789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208</v>
      </c>
      <c r="C12" s="79">
        <f>SUM(C13:C48)</f>
        <v>189039.53677717972</v>
      </c>
    </row>
    <row r="13" spans="2:17">
      <c r="B13" t="s">
        <v>3122</v>
      </c>
      <c r="C13" s="77">
        <v>614.37499999999886</v>
      </c>
      <c r="D13" s="81">
        <v>44196</v>
      </c>
    </row>
    <row r="14" spans="2:17">
      <c r="B14" t="s">
        <v>3123</v>
      </c>
      <c r="C14" s="77">
        <v>96.679979999999958</v>
      </c>
      <c r="D14" s="81">
        <v>43109</v>
      </c>
    </row>
    <row r="15" spans="2:17">
      <c r="B15" t="s">
        <v>3124</v>
      </c>
      <c r="C15" s="77">
        <v>1888.9646137500004</v>
      </c>
      <c r="D15" s="81">
        <v>43131</v>
      </c>
    </row>
    <row r="16" spans="2:17">
      <c r="B16" t="s">
        <v>3125</v>
      </c>
      <c r="C16" s="77">
        <v>1179.2861819999991</v>
      </c>
      <c r="D16" s="81">
        <v>43205</v>
      </c>
    </row>
    <row r="17" spans="2:4">
      <c r="B17" t="s">
        <v>3126</v>
      </c>
      <c r="C17" s="77">
        <v>1363.76484</v>
      </c>
      <c r="D17" s="81">
        <v>43297</v>
      </c>
    </row>
    <row r="18" spans="2:4">
      <c r="B18" t="s">
        <v>3126</v>
      </c>
      <c r="C18" s="77">
        <v>3035.4764700000001</v>
      </c>
      <c r="D18" s="81">
        <v>43297</v>
      </c>
    </row>
    <row r="19" spans="2:4">
      <c r="B19" t="s">
        <v>3127</v>
      </c>
      <c r="C19" s="77">
        <v>2.5829149999999998</v>
      </c>
      <c r="D19" s="81">
        <v>43343</v>
      </c>
    </row>
    <row r="20" spans="2:4">
      <c r="B20" t="s">
        <v>3128</v>
      </c>
      <c r="C20" s="77">
        <v>409.78438690265978</v>
      </c>
      <c r="D20" s="81">
        <v>43378</v>
      </c>
    </row>
    <row r="21" spans="2:4">
      <c r="B21" t="s">
        <v>3128</v>
      </c>
      <c r="C21" s="77">
        <v>2983.4255793702</v>
      </c>
      <c r="D21" s="81">
        <v>43378</v>
      </c>
    </row>
    <row r="22" spans="2:4">
      <c r="B22" t="s">
        <v>3128</v>
      </c>
      <c r="C22" s="77">
        <v>1085.5314568440813</v>
      </c>
      <c r="D22" s="81">
        <v>43378</v>
      </c>
    </row>
    <row r="23" spans="2:4">
      <c r="B23" t="s">
        <v>3129</v>
      </c>
      <c r="C23" s="77">
        <v>3279.4419450833302</v>
      </c>
      <c r="D23" s="81">
        <v>43465</v>
      </c>
    </row>
    <row r="24" spans="2:4">
      <c r="B24" t="s">
        <v>3130</v>
      </c>
      <c r="C24" s="77">
        <v>4732.7712999999994</v>
      </c>
      <c r="D24" s="81">
        <v>43824</v>
      </c>
    </row>
    <row r="25" spans="2:4">
      <c r="B25" t="s">
        <v>3131</v>
      </c>
      <c r="C25" s="77">
        <v>16493.488710000001</v>
      </c>
      <c r="D25" s="81">
        <v>43826</v>
      </c>
    </row>
    <row r="26" spans="2:4">
      <c r="B26" t="s">
        <v>3131</v>
      </c>
      <c r="C26" s="77">
        <v>611.77629000000002</v>
      </c>
      <c r="D26" s="81">
        <v>43826</v>
      </c>
    </row>
    <row r="27" spans="2:4">
      <c r="B27" t="s">
        <v>3132</v>
      </c>
      <c r="C27" s="77">
        <v>11103.430117324999</v>
      </c>
      <c r="D27" s="81">
        <v>43830</v>
      </c>
    </row>
    <row r="28" spans="2:4">
      <c r="B28" t="s">
        <v>3133</v>
      </c>
      <c r="C28" s="77">
        <v>3709.1520787112013</v>
      </c>
      <c r="D28" s="81">
        <v>43830</v>
      </c>
    </row>
    <row r="29" spans="2:4">
      <c r="B29" t="s">
        <v>3134</v>
      </c>
      <c r="C29" s="77">
        <v>10726.017380000001</v>
      </c>
      <c r="D29" s="81">
        <v>43908</v>
      </c>
    </row>
    <row r="30" spans="2:4">
      <c r="B30" t="s">
        <v>3135</v>
      </c>
      <c r="C30" s="77">
        <v>15864.58893</v>
      </c>
      <c r="D30" s="81">
        <v>44246</v>
      </c>
    </row>
    <row r="31" spans="2:4">
      <c r="B31" t="s">
        <v>3136</v>
      </c>
      <c r="C31" s="77">
        <v>410.23399999999998</v>
      </c>
      <c r="D31" s="81">
        <v>44516</v>
      </c>
    </row>
    <row r="32" spans="2:4">
      <c r="B32" t="s">
        <v>3137</v>
      </c>
      <c r="C32" s="77">
        <v>7979.2299899999989</v>
      </c>
      <c r="D32" s="81">
        <v>44727</v>
      </c>
    </row>
    <row r="33" spans="2:4">
      <c r="B33" t="s">
        <v>3131</v>
      </c>
      <c r="C33" s="77">
        <v>1804.7400500000001</v>
      </c>
      <c r="D33" s="81">
        <v>44739</v>
      </c>
    </row>
    <row r="34" spans="2:4">
      <c r="B34" t="s">
        <v>3138</v>
      </c>
      <c r="C34" s="77">
        <v>994.29966999999999</v>
      </c>
      <c r="D34" s="81">
        <v>44761</v>
      </c>
    </row>
    <row r="35" spans="2:4">
      <c r="B35" t="s">
        <v>3138</v>
      </c>
      <c r="C35" s="77">
        <v>22140.82819</v>
      </c>
      <c r="D35" s="81">
        <v>44914</v>
      </c>
    </row>
    <row r="36" spans="2:4">
      <c r="B36" t="s">
        <v>3138</v>
      </c>
      <c r="C36" s="77">
        <v>1279.44427</v>
      </c>
      <c r="D36" s="81">
        <v>44914</v>
      </c>
    </row>
    <row r="37" spans="2:4">
      <c r="B37" t="s">
        <v>3138</v>
      </c>
      <c r="C37" s="77">
        <v>3259.9989500000001</v>
      </c>
      <c r="D37" s="81">
        <v>44914</v>
      </c>
    </row>
    <row r="38" spans="2:4">
      <c r="B38" t="s">
        <v>3139</v>
      </c>
      <c r="C38" s="77">
        <v>23.970837999999958</v>
      </c>
      <c r="D38" s="81">
        <v>44927</v>
      </c>
    </row>
    <row r="39" spans="2:4">
      <c r="B39" t="s">
        <v>3128</v>
      </c>
      <c r="C39" s="77">
        <v>583.32363581445884</v>
      </c>
      <c r="D39" s="81">
        <v>45143</v>
      </c>
    </row>
    <row r="40" spans="2:4">
      <c r="B40" t="s">
        <v>3140</v>
      </c>
      <c r="C40" s="77">
        <v>8927.7469169766991</v>
      </c>
      <c r="D40" s="81">
        <v>45534</v>
      </c>
    </row>
    <row r="41" spans="2:4">
      <c r="B41" t="s">
        <v>3141</v>
      </c>
      <c r="C41" s="77">
        <v>230.20917000000009</v>
      </c>
      <c r="D41" s="81">
        <v>45534</v>
      </c>
    </row>
    <row r="42" spans="2:4">
      <c r="B42" t="s">
        <v>3142</v>
      </c>
      <c r="C42" s="77">
        <v>12567.875</v>
      </c>
      <c r="D42" s="81">
        <v>45640</v>
      </c>
    </row>
    <row r="43" spans="2:4">
      <c r="B43" t="s">
        <v>3143</v>
      </c>
      <c r="C43" s="77">
        <v>13444.080514429999</v>
      </c>
      <c r="D43" s="81">
        <v>46054</v>
      </c>
    </row>
    <row r="44" spans="2:4">
      <c r="B44" t="s">
        <v>3138</v>
      </c>
      <c r="C44" s="77">
        <v>1466.9994899999999</v>
      </c>
      <c r="D44" s="81">
        <v>46100</v>
      </c>
    </row>
    <row r="45" spans="2:4">
      <c r="B45" t="s">
        <v>3144</v>
      </c>
      <c r="C45" s="77">
        <v>6737.7677895921079</v>
      </c>
      <c r="D45" s="81">
        <v>46132</v>
      </c>
    </row>
    <row r="46" spans="2:4">
      <c r="B46" t="s">
        <v>3145</v>
      </c>
      <c r="C46" s="77">
        <v>11526.825527379999</v>
      </c>
      <c r="D46" s="81">
        <v>46752</v>
      </c>
    </row>
    <row r="47" spans="2:4">
      <c r="B47" t="s">
        <v>3146</v>
      </c>
      <c r="C47" s="77">
        <v>16481.424600000002</v>
      </c>
      <c r="D47" s="81">
        <v>47177</v>
      </c>
    </row>
    <row r="48" spans="2:4">
      <c r="B48"/>
      <c r="C48" s="77"/>
    </row>
    <row r="49" spans="2:4">
      <c r="B49" s="78" t="s">
        <v>275</v>
      </c>
      <c r="C49" s="79">
        <f>SUM(C50:C105)</f>
        <v>459911.4386415882</v>
      </c>
    </row>
    <row r="50" spans="2:4">
      <c r="B50" t="s">
        <v>3147</v>
      </c>
      <c r="C50" s="77">
        <v>3271.6439700000001</v>
      </c>
      <c r="D50" s="81">
        <v>43190</v>
      </c>
    </row>
    <row r="51" spans="2:4">
      <c r="B51" t="s">
        <v>3148</v>
      </c>
      <c r="C51" s="77">
        <v>73.617467532467131</v>
      </c>
      <c r="D51" s="81">
        <v>43343</v>
      </c>
    </row>
    <row r="52" spans="2:4">
      <c r="B52" t="s">
        <v>3149</v>
      </c>
      <c r="C52" s="77">
        <v>422.65915999999999</v>
      </c>
      <c r="D52" s="81">
        <v>43374</v>
      </c>
    </row>
    <row r="53" spans="2:4">
      <c r="B53" t="s">
        <v>3150</v>
      </c>
      <c r="C53" s="77">
        <v>43.337499999999999</v>
      </c>
      <c r="D53" s="81">
        <v>43435</v>
      </c>
    </row>
    <row r="54" spans="2:4">
      <c r="B54" t="s">
        <v>3151</v>
      </c>
      <c r="C54" s="77">
        <v>285.42787834354152</v>
      </c>
      <c r="D54" s="81">
        <v>43441</v>
      </c>
    </row>
    <row r="55" spans="2:4">
      <c r="B55" t="s">
        <v>3152</v>
      </c>
      <c r="C55" s="77">
        <v>5731.3233200000004</v>
      </c>
      <c r="D55" s="81">
        <v>43525</v>
      </c>
    </row>
    <row r="56" spans="2:4">
      <c r="B56" t="s">
        <v>3153</v>
      </c>
      <c r="C56" s="77">
        <v>1281.5592150000011</v>
      </c>
      <c r="D56" s="81">
        <v>43544</v>
      </c>
    </row>
    <row r="57" spans="2:4">
      <c r="B57" t="s">
        <v>3154</v>
      </c>
      <c r="C57" s="77">
        <v>1657.965207329999</v>
      </c>
      <c r="D57" s="81">
        <v>43629</v>
      </c>
    </row>
    <row r="58" spans="2:4">
      <c r="B58" t="s">
        <v>3155</v>
      </c>
      <c r="C58" s="77">
        <v>197.61733583999947</v>
      </c>
      <c r="D58" s="81">
        <v>43708</v>
      </c>
    </row>
    <row r="59" spans="2:4">
      <c r="B59" t="s">
        <v>3156</v>
      </c>
      <c r="C59" s="77">
        <v>836.65536999999995</v>
      </c>
      <c r="D59" s="81">
        <v>44075</v>
      </c>
    </row>
    <row r="60" spans="2:4">
      <c r="B60" t="s">
        <v>3157</v>
      </c>
      <c r="C60" s="77">
        <v>48.705664119999668</v>
      </c>
      <c r="D60" s="81">
        <v>44196</v>
      </c>
    </row>
    <row r="61" spans="2:4">
      <c r="B61" t="s">
        <v>3158</v>
      </c>
      <c r="C61" s="77">
        <v>4930.4972934102716</v>
      </c>
      <c r="D61" s="81">
        <v>44335</v>
      </c>
    </row>
    <row r="62" spans="2:4">
      <c r="B62" t="s">
        <v>3159</v>
      </c>
      <c r="C62" s="77">
        <v>13255.722391480003</v>
      </c>
      <c r="D62" s="81">
        <v>44429</v>
      </c>
    </row>
    <row r="63" spans="2:4">
      <c r="B63" t="s">
        <v>3160</v>
      </c>
      <c r="C63" s="77">
        <v>6289.1801240499999</v>
      </c>
      <c r="D63" s="81">
        <v>44621</v>
      </c>
    </row>
    <row r="64" spans="2:4">
      <c r="B64" t="s">
        <v>3161</v>
      </c>
      <c r="C64" s="77">
        <v>19751.902368084902</v>
      </c>
      <c r="D64" s="81">
        <v>44722</v>
      </c>
    </row>
    <row r="65" spans="2:4">
      <c r="B65" t="s">
        <v>3162</v>
      </c>
      <c r="C65" s="77">
        <v>8459.3194432299988</v>
      </c>
      <c r="D65" s="81">
        <v>44727</v>
      </c>
    </row>
    <row r="66" spans="2:4">
      <c r="B66" t="s">
        <v>3163</v>
      </c>
      <c r="C66" s="77">
        <v>73.816313040000324</v>
      </c>
      <c r="D66" s="81">
        <v>44727</v>
      </c>
    </row>
    <row r="67" spans="2:4">
      <c r="B67" t="s">
        <v>3164</v>
      </c>
      <c r="C67" s="77">
        <v>11846.941299999999</v>
      </c>
      <c r="D67" s="81">
        <v>44836</v>
      </c>
    </row>
    <row r="68" spans="2:4">
      <c r="B68" t="s">
        <v>3165</v>
      </c>
      <c r="C68" s="77">
        <v>21395.203927297152</v>
      </c>
      <c r="D68" s="81">
        <v>44926</v>
      </c>
    </row>
    <row r="69" spans="2:4">
      <c r="B69" t="s">
        <v>3166</v>
      </c>
      <c r="C69" s="77">
        <v>2045.0337682900004</v>
      </c>
      <c r="D69" s="81">
        <v>44992</v>
      </c>
    </row>
    <row r="70" spans="2:4">
      <c r="B70" t="s">
        <v>3167</v>
      </c>
      <c r="C70" s="77">
        <v>16904.611418266712</v>
      </c>
      <c r="D70" s="81">
        <v>45382</v>
      </c>
    </row>
    <row r="71" spans="2:4">
      <c r="B71" t="s">
        <v>2506</v>
      </c>
      <c r="C71" s="77">
        <v>5540.0723180099994</v>
      </c>
      <c r="D71" s="81">
        <v>45383</v>
      </c>
    </row>
    <row r="72" spans="2:4">
      <c r="B72" t="s">
        <v>3168</v>
      </c>
      <c r="C72" s="77">
        <v>18081.998388</v>
      </c>
      <c r="D72" s="81">
        <v>45485</v>
      </c>
    </row>
    <row r="73" spans="2:4">
      <c r="B73" t="s">
        <v>3169</v>
      </c>
      <c r="C73" s="77">
        <v>4253.3450695000001</v>
      </c>
      <c r="D73" s="81">
        <v>45536</v>
      </c>
    </row>
    <row r="74" spans="2:4">
      <c r="B74" t="s">
        <v>3170</v>
      </c>
      <c r="C74" s="77">
        <v>16486.659828575997</v>
      </c>
      <c r="D74" s="81">
        <v>45710</v>
      </c>
    </row>
    <row r="75" spans="2:4">
      <c r="B75" t="s">
        <v>3171</v>
      </c>
      <c r="C75" s="77">
        <v>12392.72826192</v>
      </c>
      <c r="D75" s="81">
        <v>45748</v>
      </c>
    </row>
    <row r="76" spans="2:4">
      <c r="B76" t="s">
        <v>3172</v>
      </c>
      <c r="C76" s="77">
        <v>8923.5213925319986</v>
      </c>
      <c r="D76" s="81">
        <v>45806</v>
      </c>
    </row>
    <row r="77" spans="2:4">
      <c r="B77" t="s">
        <v>3173</v>
      </c>
      <c r="C77" s="77">
        <v>11277.188080631999</v>
      </c>
      <c r="D77" s="81">
        <v>45838</v>
      </c>
    </row>
    <row r="78" spans="2:4">
      <c r="B78" t="s">
        <v>3174</v>
      </c>
      <c r="C78" s="77">
        <v>14499.344381150029</v>
      </c>
      <c r="D78" s="81">
        <v>46012</v>
      </c>
    </row>
    <row r="79" spans="2:4">
      <c r="B79" t="s">
        <v>3175</v>
      </c>
      <c r="C79" s="77">
        <v>6754.2392579947063</v>
      </c>
      <c r="D79" s="81">
        <v>46054</v>
      </c>
    </row>
    <row r="80" spans="2:4">
      <c r="B80" t="s">
        <v>3176</v>
      </c>
      <c r="C80" s="77">
        <v>7630.2985604219994</v>
      </c>
      <c r="D80" s="81">
        <v>46054</v>
      </c>
    </row>
    <row r="81" spans="2:4">
      <c r="B81" t="s">
        <v>3177</v>
      </c>
      <c r="C81" s="77">
        <v>8886.8986246599998</v>
      </c>
      <c r="D81" s="81">
        <v>46082</v>
      </c>
    </row>
    <row r="82" spans="2:4">
      <c r="B82" t="s">
        <v>3178</v>
      </c>
      <c r="C82" s="77">
        <v>20265.446407317628</v>
      </c>
      <c r="D82" s="81">
        <v>46201</v>
      </c>
    </row>
    <row r="83" spans="2:4">
      <c r="B83" t="s">
        <v>3179</v>
      </c>
      <c r="C83" s="77">
        <v>5185.9878764288087</v>
      </c>
      <c r="D83" s="81">
        <v>46201</v>
      </c>
    </row>
    <row r="84" spans="2:4">
      <c r="B84" t="s">
        <v>3180</v>
      </c>
      <c r="C84" s="77">
        <v>3359.2752631896033</v>
      </c>
      <c r="D84" s="81">
        <v>46201</v>
      </c>
    </row>
    <row r="85" spans="2:4">
      <c r="B85" t="s">
        <v>3181</v>
      </c>
      <c r="C85" s="77">
        <v>13401.217889420001</v>
      </c>
      <c r="D85" s="81">
        <v>46482</v>
      </c>
    </row>
    <row r="86" spans="2:4">
      <c r="B86" t="s">
        <v>3182</v>
      </c>
      <c r="C86" s="77">
        <v>4431.5640549599993</v>
      </c>
      <c r="D86" s="81">
        <v>46482</v>
      </c>
    </row>
    <row r="87" spans="2:4">
      <c r="B87" t="s">
        <v>3183</v>
      </c>
      <c r="C87" s="77">
        <v>6271.5206317211187</v>
      </c>
      <c r="D87" s="81">
        <v>46600</v>
      </c>
    </row>
    <row r="88" spans="2:4">
      <c r="B88" t="s">
        <v>3184</v>
      </c>
      <c r="C88" s="77">
        <v>19260.024791361728</v>
      </c>
      <c r="D88" s="81">
        <v>46601</v>
      </c>
    </row>
    <row r="89" spans="2:4">
      <c r="B89" t="s">
        <v>3185</v>
      </c>
      <c r="C89" s="77">
        <v>11207.105733287524</v>
      </c>
      <c r="D89" s="81">
        <v>46631</v>
      </c>
    </row>
    <row r="90" spans="2:4">
      <c r="B90" t="s">
        <v>3186</v>
      </c>
      <c r="C90" s="77">
        <v>1100.7999414998289</v>
      </c>
      <c r="D90" s="81">
        <v>46663</v>
      </c>
    </row>
    <row r="91" spans="2:4">
      <c r="B91" t="s">
        <v>3187</v>
      </c>
      <c r="C91" s="77">
        <v>9270.1112875006638</v>
      </c>
      <c r="D91" s="81">
        <v>46722</v>
      </c>
    </row>
    <row r="92" spans="2:4">
      <c r="B92" t="s">
        <v>3188</v>
      </c>
      <c r="C92" s="77">
        <v>11560.437004501164</v>
      </c>
      <c r="D92" s="81">
        <v>46938</v>
      </c>
    </row>
    <row r="93" spans="2:4">
      <c r="B93" t="s">
        <v>3189</v>
      </c>
      <c r="C93" s="77">
        <v>4.9528572711210471E-6</v>
      </c>
      <c r="D93" s="81">
        <v>46938</v>
      </c>
    </row>
    <row r="94" spans="2:4">
      <c r="B94" t="s">
        <v>3190</v>
      </c>
      <c r="C94" s="77">
        <v>9.3261226880953245</v>
      </c>
      <c r="D94" s="81">
        <v>46938</v>
      </c>
    </row>
    <row r="95" spans="2:4">
      <c r="B95" t="s">
        <v>3191</v>
      </c>
      <c r="C95" s="77">
        <v>97.190357219999996</v>
      </c>
      <c r="D95" s="81">
        <v>46938</v>
      </c>
    </row>
    <row r="96" spans="2:4">
      <c r="B96" t="s">
        <v>3192</v>
      </c>
      <c r="C96" s="77">
        <v>-9.7933008555361307E-4</v>
      </c>
      <c r="D96" s="81">
        <v>46938</v>
      </c>
    </row>
    <row r="97" spans="2:4">
      <c r="B97" t="s">
        <v>3193</v>
      </c>
      <c r="C97" s="77">
        <v>1563.3838095799999</v>
      </c>
      <c r="D97" s="81">
        <v>46938</v>
      </c>
    </row>
    <row r="98" spans="2:4">
      <c r="B98" t="s">
        <v>3194</v>
      </c>
      <c r="C98" s="77">
        <v>12339.31582171333</v>
      </c>
      <c r="D98" s="81">
        <v>47026</v>
      </c>
    </row>
    <row r="99" spans="2:4">
      <c r="B99" t="s">
        <v>3195</v>
      </c>
      <c r="C99" s="77">
        <v>8959.4538968486613</v>
      </c>
      <c r="D99" s="81">
        <v>47031</v>
      </c>
    </row>
    <row r="100" spans="2:4">
      <c r="B100" t="s">
        <v>3196</v>
      </c>
      <c r="C100" s="77">
        <v>7598.0344035857106</v>
      </c>
      <c r="D100" s="81">
        <v>47102</v>
      </c>
    </row>
    <row r="101" spans="2:4">
      <c r="B101" t="s">
        <v>3197</v>
      </c>
      <c r="C101" s="77">
        <v>17979.192849241492</v>
      </c>
      <c r="D101" s="81">
        <v>47178</v>
      </c>
    </row>
    <row r="102" spans="2:4">
      <c r="B102" t="s">
        <v>3198</v>
      </c>
      <c r="C102" s="77">
        <v>10563.333513798339</v>
      </c>
      <c r="D102" s="81">
        <v>47262</v>
      </c>
    </row>
    <row r="103" spans="2:4">
      <c r="B103" t="s">
        <v>3199</v>
      </c>
      <c r="C103" s="77">
        <v>32586.162823499999</v>
      </c>
      <c r="D103" s="81">
        <v>50041</v>
      </c>
    </row>
    <row r="104" spans="2:4">
      <c r="B104" t="s">
        <v>3200</v>
      </c>
      <c r="C104" s="77">
        <v>29373.520537889995</v>
      </c>
      <c r="D104" s="81">
        <v>51592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3120</v>
      </c>
    </row>
    <row r="3" spans="2:18" s="1" customFormat="1">
      <c r="B3" s="2" t="s">
        <v>2</v>
      </c>
      <c r="C3" s="26" t="s">
        <v>3121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391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270</v>
      </c>
      <c r="C14" t="s">
        <v>270</v>
      </c>
      <c r="D14" t="s">
        <v>270</v>
      </c>
      <c r="E14" t="s">
        <v>270</v>
      </c>
      <c r="H14" s="77">
        <v>0</v>
      </c>
      <c r="I14" t="s">
        <v>270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270</v>
      </c>
      <c r="C16" t="s">
        <v>270</v>
      </c>
      <c r="D16" t="s">
        <v>270</v>
      </c>
      <c r="E16" t="s">
        <v>270</v>
      </c>
      <c r="H16" s="77">
        <v>0</v>
      </c>
      <c r="I16" t="s">
        <v>270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392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270</v>
      </c>
      <c r="C18" t="s">
        <v>270</v>
      </c>
      <c r="D18" t="s">
        <v>270</v>
      </c>
      <c r="E18" t="s">
        <v>270</v>
      </c>
      <c r="H18" s="77">
        <v>0</v>
      </c>
      <c r="I18" t="s">
        <v>270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1080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270</v>
      </c>
      <c r="C20" t="s">
        <v>270</v>
      </c>
      <c r="D20" t="s">
        <v>270</v>
      </c>
      <c r="E20" t="s">
        <v>270</v>
      </c>
      <c r="H20" s="77">
        <v>0</v>
      </c>
      <c r="I20" t="s">
        <v>270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270</v>
      </c>
      <c r="C23" t="s">
        <v>270</v>
      </c>
      <c r="D23" t="s">
        <v>270</v>
      </c>
      <c r="E23" t="s">
        <v>270</v>
      </c>
      <c r="H23" s="77">
        <v>0</v>
      </c>
      <c r="I23" t="s">
        <v>270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270</v>
      </c>
      <c r="C25" t="s">
        <v>270</v>
      </c>
      <c r="D25" t="s">
        <v>270</v>
      </c>
      <c r="E25" t="s">
        <v>270</v>
      </c>
      <c r="H25" s="77">
        <v>0</v>
      </c>
      <c r="I25" t="s">
        <v>270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277</v>
      </c>
      <c r="D26" s="16"/>
    </row>
    <row r="27" spans="2:16">
      <c r="B27" t="s">
        <v>388</v>
      </c>
      <c r="D27" s="16"/>
    </row>
    <row r="28" spans="2:16">
      <c r="B28" t="s">
        <v>390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3120</v>
      </c>
    </row>
    <row r="3" spans="2:18" s="1" customFormat="1">
      <c r="B3" s="2" t="s">
        <v>2</v>
      </c>
      <c r="C3" s="26" t="s">
        <v>3121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2217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270</v>
      </c>
      <c r="C14" t="s">
        <v>270</v>
      </c>
      <c r="D14" t="s">
        <v>270</v>
      </c>
      <c r="E14" t="s">
        <v>270</v>
      </c>
      <c r="H14" s="77">
        <v>0</v>
      </c>
      <c r="I14" t="s">
        <v>270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2218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270</v>
      </c>
      <c r="C16" t="s">
        <v>270</v>
      </c>
      <c r="D16" t="s">
        <v>270</v>
      </c>
      <c r="E16" t="s">
        <v>270</v>
      </c>
      <c r="H16" s="77">
        <v>0</v>
      </c>
      <c r="I16" t="s">
        <v>270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392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270</v>
      </c>
      <c r="C18" t="s">
        <v>270</v>
      </c>
      <c r="D18" t="s">
        <v>270</v>
      </c>
      <c r="E18" t="s">
        <v>270</v>
      </c>
      <c r="H18" s="77">
        <v>0</v>
      </c>
      <c r="I18" t="s">
        <v>270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1080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270</v>
      </c>
      <c r="C20" t="s">
        <v>270</v>
      </c>
      <c r="D20" t="s">
        <v>270</v>
      </c>
      <c r="E20" t="s">
        <v>270</v>
      </c>
      <c r="H20" s="77">
        <v>0</v>
      </c>
      <c r="I20" t="s">
        <v>270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270</v>
      </c>
      <c r="C23" t="s">
        <v>270</v>
      </c>
      <c r="D23" t="s">
        <v>270</v>
      </c>
      <c r="E23" t="s">
        <v>270</v>
      </c>
      <c r="H23" s="77">
        <v>0</v>
      </c>
      <c r="I23" t="s">
        <v>270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270</v>
      </c>
      <c r="C25" t="s">
        <v>270</v>
      </c>
      <c r="D25" t="s">
        <v>270</v>
      </c>
      <c r="E25" t="s">
        <v>270</v>
      </c>
      <c r="H25" s="77">
        <v>0</v>
      </c>
      <c r="I25" t="s">
        <v>270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277</v>
      </c>
      <c r="D26" s="16"/>
    </row>
    <row r="27" spans="2:16">
      <c r="B27" t="s">
        <v>388</v>
      </c>
      <c r="D27" s="16"/>
    </row>
    <row r="28" spans="2:16">
      <c r="B28" t="s">
        <v>390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7" workbookViewId="0">
      <selection activeCell="R11" sqref="R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3120</v>
      </c>
    </row>
    <row r="3" spans="2:53" s="1" customFormat="1">
      <c r="B3" s="2" t="s">
        <v>2</v>
      </c>
      <c r="C3" s="26" t="s">
        <v>3121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3.99</v>
      </c>
      <c r="I11" s="7"/>
      <c r="J11" s="7"/>
      <c r="K11" s="76">
        <v>0.17</v>
      </c>
      <c r="L11" s="76">
        <v>2051950578</v>
      </c>
      <c r="M11" s="7"/>
      <c r="N11" s="76">
        <v>0</v>
      </c>
      <c r="O11" s="76">
        <v>2376181.5525292</v>
      </c>
      <c r="P11" s="7"/>
      <c r="Q11" s="76">
        <v>100</v>
      </c>
      <c r="R11" s="76">
        <f>O11/'סכום נכסי הקרן'!$C$42*100</f>
        <v>21.116699083609586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208</v>
      </c>
      <c r="C12" s="16"/>
      <c r="D12" s="16"/>
      <c r="H12" s="79">
        <v>3.99</v>
      </c>
      <c r="K12" s="79">
        <v>0.17</v>
      </c>
      <c r="L12" s="79">
        <v>2051950578</v>
      </c>
      <c r="N12" s="79">
        <v>0</v>
      </c>
      <c r="O12" s="79">
        <v>2376181.5525292</v>
      </c>
      <c r="Q12" s="79">
        <v>100</v>
      </c>
      <c r="R12" s="79">
        <f>O12/'סכום נכסי הקרן'!$C$42*100</f>
        <v>21.116699083609586</v>
      </c>
    </row>
    <row r="13" spans="2:53">
      <c r="B13" s="78" t="s">
        <v>278</v>
      </c>
      <c r="C13" s="16"/>
      <c r="D13" s="16"/>
      <c r="H13" s="79">
        <v>5.23</v>
      </c>
      <c r="K13" s="79">
        <v>-0.09</v>
      </c>
      <c r="L13" s="79">
        <v>859047377</v>
      </c>
      <c r="N13" s="79">
        <v>0</v>
      </c>
      <c r="O13" s="79">
        <v>1131890.5998688999</v>
      </c>
      <c r="Q13" s="79">
        <v>47.63</v>
      </c>
      <c r="R13" s="79">
        <f>O13/'סכום נכסי הקרן'!$C$42*100</f>
        <v>10.058908658539542</v>
      </c>
    </row>
    <row r="14" spans="2:53">
      <c r="B14" s="78" t="s">
        <v>279</v>
      </c>
      <c r="C14" s="16"/>
      <c r="D14" s="16"/>
      <c r="H14" s="79">
        <v>5.23</v>
      </c>
      <c r="K14" s="79">
        <v>-0.09</v>
      </c>
      <c r="L14" s="79">
        <v>859047377</v>
      </c>
      <c r="N14" s="79">
        <v>0</v>
      </c>
      <c r="O14" s="79">
        <v>1131890.5998688999</v>
      </c>
      <c r="Q14" s="79">
        <v>47.63</v>
      </c>
      <c r="R14" s="79">
        <f>O14/'סכום נכסי הקרן'!$C$42*100</f>
        <v>10.058908658539542</v>
      </c>
    </row>
    <row r="15" spans="2:53">
      <c r="B15" t="s">
        <v>280</v>
      </c>
      <c r="C15" t="s">
        <v>281</v>
      </c>
      <c r="D15" t="s">
        <v>103</v>
      </c>
      <c r="E15" t="s">
        <v>282</v>
      </c>
      <c r="F15" t="s">
        <v>154</v>
      </c>
      <c r="G15" t="s">
        <v>283</v>
      </c>
      <c r="H15" s="77">
        <v>3.37</v>
      </c>
      <c r="I15" t="s">
        <v>105</v>
      </c>
      <c r="J15" s="77">
        <v>4</v>
      </c>
      <c r="K15" s="77">
        <v>-0.48</v>
      </c>
      <c r="L15" s="77">
        <v>204996127</v>
      </c>
      <c r="M15" s="77">
        <v>152.55000000000001</v>
      </c>
      <c r="N15" s="77">
        <v>0</v>
      </c>
      <c r="O15" s="77">
        <v>312721.59173849999</v>
      </c>
      <c r="P15" s="77">
        <v>1.32</v>
      </c>
      <c r="Q15" s="77">
        <v>13.16</v>
      </c>
      <c r="R15" s="77">
        <f>O15/'סכום נכסי הקרן'!$C$42*100</f>
        <v>2.7791006721100127</v>
      </c>
    </row>
    <row r="16" spans="2:53">
      <c r="B16" t="s">
        <v>284</v>
      </c>
      <c r="C16" t="s">
        <v>285</v>
      </c>
      <c r="D16" t="s">
        <v>103</v>
      </c>
      <c r="E16" t="s">
        <v>282</v>
      </c>
      <c r="F16" t="s">
        <v>154</v>
      </c>
      <c r="G16" t="s">
        <v>286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9877034</v>
      </c>
      <c r="M16" s="77">
        <v>158.13999999999999</v>
      </c>
      <c r="N16" s="77">
        <v>0</v>
      </c>
      <c r="O16" s="77">
        <v>15619.541567599999</v>
      </c>
      <c r="P16" s="77">
        <v>0.09</v>
      </c>
      <c r="Q16" s="77">
        <v>0.66</v>
      </c>
      <c r="R16" s="77">
        <f>O16/'סכום נכסי הקרן'!$C$42*100</f>
        <v>0.13880806319528377</v>
      </c>
    </row>
    <row r="17" spans="2:18">
      <c r="B17" t="s">
        <v>287</v>
      </c>
      <c r="C17" t="s">
        <v>288</v>
      </c>
      <c r="D17" t="s">
        <v>103</v>
      </c>
      <c r="E17" t="s">
        <v>282</v>
      </c>
      <c r="F17" t="s">
        <v>154</v>
      </c>
      <c r="G17" t="s">
        <v>289</v>
      </c>
      <c r="H17" s="77">
        <v>0.32</v>
      </c>
      <c r="I17" t="s">
        <v>105</v>
      </c>
      <c r="J17" s="77">
        <v>3.5</v>
      </c>
      <c r="K17" s="77">
        <v>0.93</v>
      </c>
      <c r="L17" s="77">
        <v>81570860</v>
      </c>
      <c r="M17" s="77">
        <v>120.2</v>
      </c>
      <c r="N17" s="77">
        <v>0</v>
      </c>
      <c r="O17" s="77">
        <v>98048.173720000006</v>
      </c>
      <c r="P17" s="77">
        <v>0.41</v>
      </c>
      <c r="Q17" s="77">
        <v>4.13</v>
      </c>
      <c r="R17" s="77">
        <f>O17/'סכום נכסי הקרן'!$C$42*100</f>
        <v>0.8713365264278452</v>
      </c>
    </row>
    <row r="18" spans="2:18">
      <c r="B18" t="s">
        <v>290</v>
      </c>
      <c r="C18" t="s">
        <v>291</v>
      </c>
      <c r="D18" t="s">
        <v>103</v>
      </c>
      <c r="E18" t="s">
        <v>282</v>
      </c>
      <c r="F18" t="s">
        <v>154</v>
      </c>
      <c r="G18" t="s">
        <v>292</v>
      </c>
      <c r="H18" s="77">
        <v>5.51</v>
      </c>
      <c r="I18" t="s">
        <v>105</v>
      </c>
      <c r="J18" s="77">
        <v>1.75</v>
      </c>
      <c r="K18" s="77">
        <v>-0.26</v>
      </c>
      <c r="L18" s="77">
        <v>6918475</v>
      </c>
      <c r="M18" s="77">
        <v>113.12</v>
      </c>
      <c r="N18" s="77">
        <v>0</v>
      </c>
      <c r="O18" s="77">
        <v>7826.1789200000003</v>
      </c>
      <c r="P18" s="77">
        <v>0.05</v>
      </c>
      <c r="Q18" s="77">
        <v>0.33</v>
      </c>
      <c r="R18" s="77">
        <f>O18/'סכום נכסי הקרן'!$C$42*100</f>
        <v>6.9549847759832653E-2</v>
      </c>
    </row>
    <row r="19" spans="2:18">
      <c r="B19" t="s">
        <v>293</v>
      </c>
      <c r="C19" t="s">
        <v>294</v>
      </c>
      <c r="D19" t="s">
        <v>103</v>
      </c>
      <c r="E19" t="s">
        <v>282</v>
      </c>
      <c r="F19" t="s">
        <v>154</v>
      </c>
      <c r="G19" t="s">
        <v>295</v>
      </c>
      <c r="H19" s="77">
        <v>1.8</v>
      </c>
      <c r="I19" t="s">
        <v>105</v>
      </c>
      <c r="J19" s="77">
        <v>3</v>
      </c>
      <c r="K19" s="77">
        <v>-0.49</v>
      </c>
      <c r="L19" s="77">
        <v>59531103</v>
      </c>
      <c r="M19" s="77">
        <v>116.8</v>
      </c>
      <c r="N19" s="77">
        <v>0</v>
      </c>
      <c r="O19" s="77">
        <v>69532.328303999995</v>
      </c>
      <c r="P19" s="77">
        <v>0.39</v>
      </c>
      <c r="Q19" s="77">
        <v>2.93</v>
      </c>
      <c r="R19" s="77">
        <f>O19/'סכום נכסי הקרן'!$C$42*100</f>
        <v>0.61792132499954433</v>
      </c>
    </row>
    <row r="20" spans="2:18">
      <c r="B20" t="s">
        <v>296</v>
      </c>
      <c r="C20" t="s">
        <v>297</v>
      </c>
      <c r="D20" t="s">
        <v>103</v>
      </c>
      <c r="E20" t="s">
        <v>282</v>
      </c>
      <c r="F20" t="s">
        <v>154</v>
      </c>
      <c r="G20" t="s">
        <v>298</v>
      </c>
      <c r="H20" s="77">
        <v>7.63</v>
      </c>
      <c r="I20" t="s">
        <v>105</v>
      </c>
      <c r="J20" s="77">
        <v>0.75</v>
      </c>
      <c r="K20" s="77">
        <v>0.01</v>
      </c>
      <c r="L20" s="77">
        <v>5011515</v>
      </c>
      <c r="M20" s="77">
        <v>105.47</v>
      </c>
      <c r="N20" s="77">
        <v>0</v>
      </c>
      <c r="O20" s="77">
        <v>5285.6448705000003</v>
      </c>
      <c r="P20" s="77">
        <v>0.04</v>
      </c>
      <c r="Q20" s="77">
        <v>0.22</v>
      </c>
      <c r="R20" s="77">
        <f>O20/'סכום נכסי הקרן'!$C$42*100</f>
        <v>4.697257752648152E-2</v>
      </c>
    </row>
    <row r="21" spans="2:18">
      <c r="B21" t="s">
        <v>299</v>
      </c>
      <c r="C21" t="s">
        <v>300</v>
      </c>
      <c r="D21" t="s">
        <v>103</v>
      </c>
      <c r="E21" t="s">
        <v>282</v>
      </c>
      <c r="F21" t="s">
        <v>154</v>
      </c>
      <c r="G21" t="s">
        <v>301</v>
      </c>
      <c r="H21" s="77">
        <v>2.82</v>
      </c>
      <c r="I21" t="s">
        <v>105</v>
      </c>
      <c r="J21" s="77">
        <v>0.1</v>
      </c>
      <c r="K21" s="77">
        <v>-0.5</v>
      </c>
      <c r="L21" s="77">
        <v>171134621</v>
      </c>
      <c r="M21" s="77">
        <v>101.73</v>
      </c>
      <c r="N21" s="77">
        <v>0</v>
      </c>
      <c r="O21" s="77">
        <v>174095.2499433</v>
      </c>
      <c r="P21" s="77">
        <v>1.34</v>
      </c>
      <c r="Q21" s="77">
        <v>7.33</v>
      </c>
      <c r="R21" s="77">
        <f>O21/'סכום נכסי הקרן'!$C$42*100</f>
        <v>1.5471532472025991</v>
      </c>
    </row>
    <row r="22" spans="2:18">
      <c r="B22" t="s">
        <v>302</v>
      </c>
      <c r="C22" t="s">
        <v>303</v>
      </c>
      <c r="D22" t="s">
        <v>103</v>
      </c>
      <c r="E22" t="s">
        <v>282</v>
      </c>
      <c r="F22" t="s">
        <v>154</v>
      </c>
      <c r="G22" t="s">
        <v>304</v>
      </c>
      <c r="H22" s="77">
        <v>18.47</v>
      </c>
      <c r="I22" t="s">
        <v>105</v>
      </c>
      <c r="J22" s="77">
        <v>2.75</v>
      </c>
      <c r="K22" s="77">
        <v>1.17</v>
      </c>
      <c r="L22" s="77">
        <v>10237143</v>
      </c>
      <c r="M22" s="77">
        <v>141.55000000000001</v>
      </c>
      <c r="N22" s="77">
        <v>0</v>
      </c>
      <c r="O22" s="77">
        <v>14490.6759165</v>
      </c>
      <c r="P22" s="77">
        <v>0.06</v>
      </c>
      <c r="Q22" s="77">
        <v>0.61</v>
      </c>
      <c r="R22" s="77">
        <f>O22/'סכום נכסי הקרן'!$C$42*100</f>
        <v>0.12877603671366722</v>
      </c>
    </row>
    <row r="23" spans="2:18">
      <c r="B23" t="s">
        <v>305</v>
      </c>
      <c r="C23" t="s">
        <v>306</v>
      </c>
      <c r="D23" t="s">
        <v>103</v>
      </c>
      <c r="E23" t="s">
        <v>282</v>
      </c>
      <c r="F23" t="s">
        <v>154</v>
      </c>
      <c r="G23" t="s">
        <v>307</v>
      </c>
      <c r="H23" s="77">
        <v>14.23</v>
      </c>
      <c r="I23" t="s">
        <v>105</v>
      </c>
      <c r="J23" s="77">
        <v>4</v>
      </c>
      <c r="K23" s="77">
        <v>0.88</v>
      </c>
      <c r="L23" s="77">
        <v>102198007</v>
      </c>
      <c r="M23" s="77">
        <v>183.07</v>
      </c>
      <c r="N23" s="77">
        <v>0</v>
      </c>
      <c r="O23" s="77">
        <v>187093.89141489999</v>
      </c>
      <c r="P23" s="77">
        <v>0.63</v>
      </c>
      <c r="Q23" s="77">
        <v>7.87</v>
      </c>
      <c r="R23" s="77">
        <f>O23/'סכום נכסי הקרן'!$C$42*100</f>
        <v>1.6626698415298888</v>
      </c>
    </row>
    <row r="24" spans="2:18">
      <c r="B24" t="s">
        <v>308</v>
      </c>
      <c r="C24" t="s">
        <v>309</v>
      </c>
      <c r="D24" t="s">
        <v>103</v>
      </c>
      <c r="E24" t="s">
        <v>282</v>
      </c>
      <c r="F24" t="s">
        <v>154</v>
      </c>
      <c r="G24" t="s">
        <v>310</v>
      </c>
      <c r="H24" s="77">
        <v>4.51</v>
      </c>
      <c r="I24" t="s">
        <v>105</v>
      </c>
      <c r="J24" s="77">
        <v>2.75</v>
      </c>
      <c r="K24" s="77">
        <v>-0.41</v>
      </c>
      <c r="L24" s="77">
        <v>207572492</v>
      </c>
      <c r="M24" s="77">
        <v>119.08</v>
      </c>
      <c r="N24" s="77">
        <v>0</v>
      </c>
      <c r="O24" s="77">
        <v>247177.3234736</v>
      </c>
      <c r="P24" s="77">
        <v>1.28</v>
      </c>
      <c r="Q24" s="77">
        <v>10.4</v>
      </c>
      <c r="R24" s="77">
        <f>O24/'סכום נכסי הקרן'!$C$42*100</f>
        <v>2.1966205210743874</v>
      </c>
    </row>
    <row r="25" spans="2:18">
      <c r="B25" s="78" t="s">
        <v>311</v>
      </c>
      <c r="C25" s="16"/>
      <c r="D25" s="16"/>
      <c r="H25" s="79">
        <v>2.86</v>
      </c>
      <c r="K25" s="79">
        <v>0.4</v>
      </c>
      <c r="L25" s="79">
        <v>1192903201</v>
      </c>
      <c r="N25" s="79">
        <v>0</v>
      </c>
      <c r="O25" s="79">
        <v>1244290.9526603001</v>
      </c>
      <c r="Q25" s="79">
        <v>52.37</v>
      </c>
      <c r="R25" s="79">
        <f>O25/'סכום נכסי הקרן'!$C$42*100</f>
        <v>11.057790425070042</v>
      </c>
    </row>
    <row r="26" spans="2:18">
      <c r="B26" s="78" t="s">
        <v>312</v>
      </c>
      <c r="C26" s="16"/>
      <c r="D26" s="16"/>
      <c r="H26" s="79">
        <v>0.47</v>
      </c>
      <c r="K26" s="79">
        <v>0.12</v>
      </c>
      <c r="L26" s="79">
        <v>390580089</v>
      </c>
      <c r="N26" s="79">
        <v>0</v>
      </c>
      <c r="O26" s="79">
        <v>390375.96576729999</v>
      </c>
      <c r="Q26" s="79">
        <v>16.43</v>
      </c>
      <c r="R26" s="79">
        <f>O26/'סכום נכסי הקרן'!$C$42*100</f>
        <v>3.4692011600743413</v>
      </c>
    </row>
    <row r="27" spans="2:18">
      <c r="B27" t="s">
        <v>313</v>
      </c>
      <c r="C27" t="s">
        <v>314</v>
      </c>
      <c r="D27" t="s">
        <v>103</v>
      </c>
      <c r="E27" t="s">
        <v>282</v>
      </c>
      <c r="F27" t="s">
        <v>154</v>
      </c>
      <c r="G27" t="s">
        <v>315</v>
      </c>
      <c r="H27" s="77">
        <v>0.75</v>
      </c>
      <c r="I27" t="s">
        <v>105</v>
      </c>
      <c r="J27" s="77">
        <v>0</v>
      </c>
      <c r="K27" s="77">
        <v>0.09</v>
      </c>
      <c r="L27" s="77">
        <v>68400000</v>
      </c>
      <c r="M27" s="77">
        <v>99.93</v>
      </c>
      <c r="N27" s="77">
        <v>0</v>
      </c>
      <c r="O27" s="77">
        <v>68352.12</v>
      </c>
      <c r="P27" s="77">
        <v>0.98</v>
      </c>
      <c r="Q27" s="77">
        <v>2.88</v>
      </c>
      <c r="R27" s="77">
        <f>O27/'סכום נכסי הקרן'!$C$42*100</f>
        <v>0.60743302557435164</v>
      </c>
    </row>
    <row r="28" spans="2:18">
      <c r="B28" t="s">
        <v>316</v>
      </c>
      <c r="C28" t="s">
        <v>317</v>
      </c>
      <c r="D28" t="s">
        <v>103</v>
      </c>
      <c r="E28" t="s">
        <v>282</v>
      </c>
      <c r="F28" t="s">
        <v>154</v>
      </c>
      <c r="G28" t="s">
        <v>318</v>
      </c>
      <c r="H28" s="77">
        <v>0.85</v>
      </c>
      <c r="I28" t="s">
        <v>105</v>
      </c>
      <c r="J28" s="77">
        <v>0</v>
      </c>
      <c r="K28" s="77">
        <v>0.12</v>
      </c>
      <c r="L28" s="77">
        <v>23000000</v>
      </c>
      <c r="M28" s="77">
        <v>99.9</v>
      </c>
      <c r="N28" s="77">
        <v>0</v>
      </c>
      <c r="O28" s="77">
        <v>22977</v>
      </c>
      <c r="P28" s="77">
        <v>0.28999999999999998</v>
      </c>
      <c r="Q28" s="77">
        <v>0.97</v>
      </c>
      <c r="R28" s="77">
        <f>O28/'סכום נכסי הקרן'!$C$42*100</f>
        <v>0.20419247608738222</v>
      </c>
    </row>
    <row r="29" spans="2:18">
      <c r="B29" t="s">
        <v>319</v>
      </c>
      <c r="C29" t="s">
        <v>320</v>
      </c>
      <c r="D29" t="s">
        <v>103</v>
      </c>
      <c r="E29" t="s">
        <v>282</v>
      </c>
      <c r="F29" t="s">
        <v>154</v>
      </c>
      <c r="G29" t="s">
        <v>321</v>
      </c>
      <c r="H29" s="77">
        <v>0.01</v>
      </c>
      <c r="I29" t="s">
        <v>105</v>
      </c>
      <c r="J29" s="77">
        <v>0</v>
      </c>
      <c r="K29" s="77">
        <v>0.46</v>
      </c>
      <c r="L29" s="77">
        <v>8097793</v>
      </c>
      <c r="M29" s="77">
        <v>100</v>
      </c>
      <c r="N29" s="77">
        <v>0</v>
      </c>
      <c r="O29" s="77">
        <v>8097.7929999999997</v>
      </c>
      <c r="P29" s="77">
        <v>0.09</v>
      </c>
      <c r="Q29" s="77">
        <v>0.34</v>
      </c>
      <c r="R29" s="77">
        <f>O29/'סכום נכסי הקרן'!$C$42*100</f>
        <v>7.1963633351310924E-2</v>
      </c>
    </row>
    <row r="30" spans="2:18">
      <c r="B30" t="s">
        <v>322</v>
      </c>
      <c r="C30" t="s">
        <v>323</v>
      </c>
      <c r="D30" t="s">
        <v>103</v>
      </c>
      <c r="E30" t="s">
        <v>282</v>
      </c>
      <c r="F30" t="s">
        <v>154</v>
      </c>
      <c r="G30" t="s">
        <v>324</v>
      </c>
      <c r="H30" s="77">
        <v>0.92</v>
      </c>
      <c r="I30" t="s">
        <v>105</v>
      </c>
      <c r="J30" s="77">
        <v>0</v>
      </c>
      <c r="K30" s="77">
        <v>0.12</v>
      </c>
      <c r="L30" s="77">
        <v>72096415</v>
      </c>
      <c r="M30" s="77">
        <v>99.89</v>
      </c>
      <c r="N30" s="77">
        <v>0</v>
      </c>
      <c r="O30" s="77">
        <v>72017.108943500003</v>
      </c>
      <c r="P30" s="77">
        <v>0.9</v>
      </c>
      <c r="Q30" s="77">
        <v>3.03</v>
      </c>
      <c r="R30" s="77">
        <f>O30/'סכום נכסי הקרן'!$C$42*100</f>
        <v>0.6400031246824226</v>
      </c>
    </row>
    <row r="31" spans="2:18">
      <c r="B31" t="s">
        <v>325</v>
      </c>
      <c r="C31" t="s">
        <v>326</v>
      </c>
      <c r="D31" t="s">
        <v>103</v>
      </c>
      <c r="E31" t="s">
        <v>282</v>
      </c>
      <c r="F31" t="s">
        <v>154</v>
      </c>
      <c r="G31" t="s">
        <v>327</v>
      </c>
      <c r="H31" s="77">
        <v>0.18</v>
      </c>
      <c r="I31" t="s">
        <v>105</v>
      </c>
      <c r="J31" s="77">
        <v>0</v>
      </c>
      <c r="K31" s="77">
        <v>0.11</v>
      </c>
      <c r="L31" s="77">
        <v>168285881</v>
      </c>
      <c r="M31" s="77">
        <v>99.98</v>
      </c>
      <c r="N31" s="77">
        <v>0</v>
      </c>
      <c r="O31" s="77">
        <v>168252.22382380001</v>
      </c>
      <c r="P31" s="77">
        <v>2.4</v>
      </c>
      <c r="Q31" s="77">
        <v>7.08</v>
      </c>
      <c r="R31" s="77">
        <f>O31/'סכום נכסי הקרן'!$C$42*100</f>
        <v>1.4952273225307988</v>
      </c>
    </row>
    <row r="32" spans="2:18">
      <c r="B32" t="s">
        <v>328</v>
      </c>
      <c r="C32" t="s">
        <v>329</v>
      </c>
      <c r="D32" t="s">
        <v>103</v>
      </c>
      <c r="E32" t="s">
        <v>282</v>
      </c>
      <c r="F32" t="s">
        <v>154</v>
      </c>
      <c r="G32" t="s">
        <v>330</v>
      </c>
      <c r="H32" s="77">
        <v>0.33</v>
      </c>
      <c r="I32" t="s">
        <v>105</v>
      </c>
      <c r="J32" s="77">
        <v>0</v>
      </c>
      <c r="K32" s="77">
        <v>0.12</v>
      </c>
      <c r="L32" s="77">
        <v>45000000</v>
      </c>
      <c r="M32" s="77">
        <v>99.96</v>
      </c>
      <c r="N32" s="77">
        <v>0</v>
      </c>
      <c r="O32" s="77">
        <v>44982</v>
      </c>
      <c r="P32" s="77">
        <v>0.64</v>
      </c>
      <c r="Q32" s="77">
        <v>1.89</v>
      </c>
      <c r="R32" s="77">
        <f>O32/'סכום נכסי הקרן'!$C$42*100</f>
        <v>0.39974696258704912</v>
      </c>
    </row>
    <row r="33" spans="2:18">
      <c r="B33" t="s">
        <v>331</v>
      </c>
      <c r="C33" t="s">
        <v>332</v>
      </c>
      <c r="D33" t="s">
        <v>103</v>
      </c>
      <c r="E33" t="s">
        <v>282</v>
      </c>
      <c r="F33" t="s">
        <v>154</v>
      </c>
      <c r="G33" t="s">
        <v>333</v>
      </c>
      <c r="H33" s="77">
        <v>0.42</v>
      </c>
      <c r="I33" t="s">
        <v>105</v>
      </c>
      <c r="J33" s="77">
        <v>0</v>
      </c>
      <c r="K33" s="77">
        <v>0.09</v>
      </c>
      <c r="L33" s="77">
        <v>5700000</v>
      </c>
      <c r="M33" s="77">
        <v>99.96</v>
      </c>
      <c r="N33" s="77">
        <v>0</v>
      </c>
      <c r="O33" s="77">
        <v>5697.72</v>
      </c>
      <c r="P33" s="77">
        <v>0.08</v>
      </c>
      <c r="Q33" s="77">
        <v>0.24</v>
      </c>
      <c r="R33" s="77">
        <f>O33/'סכום נכסי הקרן'!$C$42*100</f>
        <v>5.0634615261026215E-2</v>
      </c>
    </row>
    <row r="34" spans="2:18">
      <c r="B34" s="78" t="s">
        <v>334</v>
      </c>
      <c r="C34" s="16"/>
      <c r="D34" s="16"/>
      <c r="H34" s="79">
        <v>4.33</v>
      </c>
      <c r="K34" s="79">
        <v>0.69</v>
      </c>
      <c r="L34" s="79">
        <v>540750212</v>
      </c>
      <c r="N34" s="79">
        <v>0</v>
      </c>
      <c r="O34" s="79">
        <v>592727.45613990002</v>
      </c>
      <c r="Q34" s="79">
        <v>24.94</v>
      </c>
      <c r="R34" s="79">
        <f>O34/'סכום נכסי הקרן'!$C$42*100</f>
        <v>5.2674625457710507</v>
      </c>
    </row>
    <row r="35" spans="2:18">
      <c r="B35" t="s">
        <v>335</v>
      </c>
      <c r="C35" t="s">
        <v>336</v>
      </c>
      <c r="D35" t="s">
        <v>103</v>
      </c>
      <c r="E35" t="s">
        <v>282</v>
      </c>
      <c r="F35" t="s">
        <v>154</v>
      </c>
      <c r="G35" t="s">
        <v>337</v>
      </c>
      <c r="H35" s="77">
        <v>0.08</v>
      </c>
      <c r="I35" t="s">
        <v>105</v>
      </c>
      <c r="J35" s="77">
        <v>4</v>
      </c>
      <c r="K35" s="77">
        <v>0.12</v>
      </c>
      <c r="L35" s="77">
        <v>21242940</v>
      </c>
      <c r="M35" s="77">
        <v>103.99</v>
      </c>
      <c r="N35" s="77">
        <v>0</v>
      </c>
      <c r="O35" s="77">
        <v>22090.533306000001</v>
      </c>
      <c r="P35" s="77">
        <v>0.14000000000000001</v>
      </c>
      <c r="Q35" s="77">
        <v>0.93</v>
      </c>
      <c r="R35" s="77">
        <f>O35/'סכום נכסי הקרן'!$C$42*100</f>
        <v>0.19631460564229122</v>
      </c>
    </row>
    <row r="36" spans="2:18">
      <c r="B36" t="s">
        <v>338</v>
      </c>
      <c r="C36" t="s">
        <v>339</v>
      </c>
      <c r="D36" t="s">
        <v>103</v>
      </c>
      <c r="E36" t="s">
        <v>282</v>
      </c>
      <c r="F36" t="s">
        <v>154</v>
      </c>
      <c r="G36" t="s">
        <v>340</v>
      </c>
      <c r="H36" s="77">
        <v>3.06</v>
      </c>
      <c r="I36" t="s">
        <v>105</v>
      </c>
      <c r="J36" s="77">
        <v>0.5</v>
      </c>
      <c r="K36" s="77">
        <v>0.34</v>
      </c>
      <c r="L36" s="77">
        <v>10451889</v>
      </c>
      <c r="M36" s="77">
        <v>100.56</v>
      </c>
      <c r="N36" s="77">
        <v>0</v>
      </c>
      <c r="O36" s="77">
        <v>10510.4195784</v>
      </c>
      <c r="P36" s="77">
        <v>0.64</v>
      </c>
      <c r="Q36" s="77">
        <v>0.44</v>
      </c>
      <c r="R36" s="77">
        <f>O36/'סכום נכסי הקרן'!$C$42*100</f>
        <v>9.3404212840266176E-2</v>
      </c>
    </row>
    <row r="37" spans="2:18">
      <c r="B37" t="s">
        <v>341</v>
      </c>
      <c r="C37" t="s">
        <v>342</v>
      </c>
      <c r="D37" t="s">
        <v>103</v>
      </c>
      <c r="E37" t="s">
        <v>282</v>
      </c>
      <c r="F37" t="s">
        <v>154</v>
      </c>
      <c r="G37" t="s">
        <v>343</v>
      </c>
      <c r="H37" s="77">
        <v>3.64</v>
      </c>
      <c r="I37" t="s">
        <v>105</v>
      </c>
      <c r="J37" s="77">
        <v>5.5</v>
      </c>
      <c r="K37" s="77">
        <v>0.51</v>
      </c>
      <c r="L37" s="77">
        <v>5043800</v>
      </c>
      <c r="M37" s="77">
        <v>125.16</v>
      </c>
      <c r="N37" s="77">
        <v>0</v>
      </c>
      <c r="O37" s="77">
        <v>6312.8200800000004</v>
      </c>
      <c r="P37" s="77">
        <v>0.03</v>
      </c>
      <c r="Q37" s="77">
        <v>0.27</v>
      </c>
      <c r="R37" s="77">
        <f>O37/'סכום נכסי הקרן'!$C$42*100</f>
        <v>5.6100899300576504E-2</v>
      </c>
    </row>
    <row r="38" spans="2:18">
      <c r="B38" t="s">
        <v>344</v>
      </c>
      <c r="C38" t="s">
        <v>345</v>
      </c>
      <c r="D38" t="s">
        <v>103</v>
      </c>
      <c r="E38" t="s">
        <v>282</v>
      </c>
      <c r="F38" t="s">
        <v>154</v>
      </c>
      <c r="G38" t="s">
        <v>346</v>
      </c>
      <c r="H38" s="77">
        <v>1.1000000000000001</v>
      </c>
      <c r="I38" t="s">
        <v>105</v>
      </c>
      <c r="J38" s="77">
        <v>6</v>
      </c>
      <c r="K38" s="77">
        <v>0.12</v>
      </c>
      <c r="L38" s="77">
        <v>23172484</v>
      </c>
      <c r="M38" s="77">
        <v>111.85</v>
      </c>
      <c r="N38" s="77">
        <v>0</v>
      </c>
      <c r="O38" s="77">
        <v>25918.423353999999</v>
      </c>
      <c r="P38" s="77">
        <v>0.13</v>
      </c>
      <c r="Q38" s="77">
        <v>1.0900000000000001</v>
      </c>
      <c r="R38" s="77">
        <f>O38/'סכום נכסי הקרן'!$C$42*100</f>
        <v>0.23033237763564843</v>
      </c>
    </row>
    <row r="39" spans="2:18">
      <c r="B39" t="s">
        <v>347</v>
      </c>
      <c r="C39" t="s">
        <v>348</v>
      </c>
      <c r="D39" t="s">
        <v>103</v>
      </c>
      <c r="E39" t="s">
        <v>282</v>
      </c>
      <c r="F39" t="s">
        <v>154</v>
      </c>
      <c r="G39" t="s">
        <v>349</v>
      </c>
      <c r="H39" s="77">
        <v>18.579999999999998</v>
      </c>
      <c r="I39" t="s">
        <v>105</v>
      </c>
      <c r="J39" s="77">
        <v>3.75</v>
      </c>
      <c r="K39" s="77">
        <v>2.98</v>
      </c>
      <c r="L39" s="77">
        <v>8000000</v>
      </c>
      <c r="M39" s="77">
        <v>117.83</v>
      </c>
      <c r="N39" s="77">
        <v>0</v>
      </c>
      <c r="O39" s="77">
        <v>9426.4</v>
      </c>
      <c r="P39" s="77">
        <v>0.34</v>
      </c>
      <c r="Q39" s="77">
        <v>0.4</v>
      </c>
      <c r="R39" s="77">
        <f>O39/'סכום נכסי הקרן'!$C$42*100</f>
        <v>8.3770725359711876E-2</v>
      </c>
    </row>
    <row r="40" spans="2:18">
      <c r="B40" t="s">
        <v>350</v>
      </c>
      <c r="C40" t="s">
        <v>351</v>
      </c>
      <c r="D40" t="s">
        <v>103</v>
      </c>
      <c r="E40" t="s">
        <v>282</v>
      </c>
      <c r="F40" t="s">
        <v>154</v>
      </c>
      <c r="G40" t="s">
        <v>352</v>
      </c>
      <c r="H40" s="77">
        <v>7.21</v>
      </c>
      <c r="I40" t="s">
        <v>105</v>
      </c>
      <c r="J40" s="77">
        <v>1.75</v>
      </c>
      <c r="K40" s="77">
        <v>1.35</v>
      </c>
      <c r="L40" s="77">
        <v>2484000</v>
      </c>
      <c r="M40" s="77">
        <v>103.49</v>
      </c>
      <c r="N40" s="77">
        <v>0</v>
      </c>
      <c r="O40" s="77">
        <v>2570.6916000000001</v>
      </c>
      <c r="P40" s="77">
        <v>0.02</v>
      </c>
      <c r="Q40" s="77">
        <v>0.11</v>
      </c>
      <c r="R40" s="77">
        <f>O40/'סכום נכסי הקרן'!$C$42*100</f>
        <v>2.2845274973279119E-2</v>
      </c>
    </row>
    <row r="41" spans="2:18">
      <c r="B41" t="s">
        <v>353</v>
      </c>
      <c r="C41" t="s">
        <v>354</v>
      </c>
      <c r="D41" t="s">
        <v>103</v>
      </c>
      <c r="E41" t="s">
        <v>282</v>
      </c>
      <c r="F41" t="s">
        <v>154</v>
      </c>
      <c r="G41" t="s">
        <v>355</v>
      </c>
      <c r="H41" s="77">
        <v>0.83</v>
      </c>
      <c r="I41" t="s">
        <v>105</v>
      </c>
      <c r="J41" s="77">
        <v>0.5</v>
      </c>
      <c r="K41" s="77">
        <v>0.12</v>
      </c>
      <c r="L41" s="77">
        <v>207552443</v>
      </c>
      <c r="M41" s="77">
        <v>100.4</v>
      </c>
      <c r="N41" s="77">
        <v>0</v>
      </c>
      <c r="O41" s="77">
        <v>208382.652772</v>
      </c>
      <c r="P41" s="77">
        <v>1.36</v>
      </c>
      <c r="Q41" s="77">
        <v>8.77</v>
      </c>
      <c r="R41" s="77">
        <f>O41/'סכום נכסי הקרן'!$C$42*100</f>
        <v>1.8518592437294634</v>
      </c>
    </row>
    <row r="42" spans="2:18">
      <c r="B42" t="s">
        <v>356</v>
      </c>
      <c r="C42" t="s">
        <v>357</v>
      </c>
      <c r="D42" t="s">
        <v>103</v>
      </c>
      <c r="E42" t="s">
        <v>282</v>
      </c>
      <c r="F42" t="s">
        <v>154</v>
      </c>
      <c r="G42" t="s">
        <v>295</v>
      </c>
      <c r="H42" s="77">
        <v>1.95</v>
      </c>
      <c r="I42" t="s">
        <v>105</v>
      </c>
      <c r="J42" s="77">
        <v>5</v>
      </c>
      <c r="K42" s="77">
        <v>0.18</v>
      </c>
      <c r="L42" s="77">
        <v>27341396</v>
      </c>
      <c r="M42" s="77">
        <v>114.6</v>
      </c>
      <c r="N42" s="77">
        <v>0</v>
      </c>
      <c r="O42" s="77">
        <v>31333.239816000001</v>
      </c>
      <c r="P42" s="77">
        <v>0.15</v>
      </c>
      <c r="Q42" s="77">
        <v>1.32</v>
      </c>
      <c r="R42" s="77">
        <f>O42/'סכום נכסי הקרן'!$C$42*100</f>
        <v>0.2784528799176913</v>
      </c>
    </row>
    <row r="43" spans="2:18">
      <c r="B43" t="s">
        <v>358</v>
      </c>
      <c r="C43" t="s">
        <v>359</v>
      </c>
      <c r="D43" t="s">
        <v>103</v>
      </c>
      <c r="E43" t="s">
        <v>282</v>
      </c>
      <c r="F43" t="s">
        <v>154</v>
      </c>
      <c r="G43" t="s">
        <v>360</v>
      </c>
      <c r="H43" s="77">
        <v>4.72</v>
      </c>
      <c r="I43" t="s">
        <v>105</v>
      </c>
      <c r="J43" s="77">
        <v>4.25</v>
      </c>
      <c r="K43" s="77">
        <v>0.78</v>
      </c>
      <c r="L43" s="77">
        <v>10869850</v>
      </c>
      <c r="M43" s="77">
        <v>121.01</v>
      </c>
      <c r="N43" s="77">
        <v>0</v>
      </c>
      <c r="O43" s="77">
        <v>13153.605485</v>
      </c>
      <c r="P43" s="77">
        <v>0.06</v>
      </c>
      <c r="Q43" s="77">
        <v>0.55000000000000004</v>
      </c>
      <c r="R43" s="77">
        <f>O43/'סכום נכסי הקרן'!$C$42*100</f>
        <v>0.11689373170817435</v>
      </c>
    </row>
    <row r="44" spans="2:18">
      <c r="B44" t="s">
        <v>361</v>
      </c>
      <c r="C44" t="s">
        <v>362</v>
      </c>
      <c r="D44" t="s">
        <v>103</v>
      </c>
      <c r="E44" t="s">
        <v>282</v>
      </c>
      <c r="F44" t="s">
        <v>154</v>
      </c>
      <c r="G44" t="s">
        <v>363</v>
      </c>
      <c r="H44" s="77">
        <v>3.27</v>
      </c>
      <c r="I44" t="s">
        <v>105</v>
      </c>
      <c r="J44" s="77">
        <v>1</v>
      </c>
      <c r="K44" s="77">
        <v>0.39</v>
      </c>
      <c r="L44" s="77">
        <v>138337635</v>
      </c>
      <c r="M44" s="77">
        <v>102.7</v>
      </c>
      <c r="N44" s="77">
        <v>0</v>
      </c>
      <c r="O44" s="77">
        <v>142072.75114499999</v>
      </c>
      <c r="P44" s="77">
        <v>1.05</v>
      </c>
      <c r="Q44" s="77">
        <v>5.98</v>
      </c>
      <c r="R44" s="77">
        <f>O44/'סכום נכסי הקרן'!$C$42*100</f>
        <v>1.2625750463874315</v>
      </c>
    </row>
    <row r="45" spans="2:18">
      <c r="B45" t="s">
        <v>364</v>
      </c>
      <c r="C45" t="s">
        <v>365</v>
      </c>
      <c r="D45" t="s">
        <v>103</v>
      </c>
      <c r="E45" t="s">
        <v>282</v>
      </c>
      <c r="F45" t="s">
        <v>154</v>
      </c>
      <c r="G45" t="s">
        <v>366</v>
      </c>
      <c r="H45" s="77">
        <v>1.39</v>
      </c>
      <c r="I45" t="s">
        <v>105</v>
      </c>
      <c r="J45" s="77">
        <v>2.25</v>
      </c>
      <c r="K45" s="77">
        <v>0.11</v>
      </c>
      <c r="L45" s="77">
        <v>18080165</v>
      </c>
      <c r="M45" s="77">
        <v>104.34</v>
      </c>
      <c r="N45" s="77">
        <v>0</v>
      </c>
      <c r="O45" s="77">
        <v>18864.844161000001</v>
      </c>
      <c r="P45" s="77">
        <v>0.1</v>
      </c>
      <c r="Q45" s="77">
        <v>0.79</v>
      </c>
      <c r="R45" s="77">
        <f>O45/'סכום נכסי הקרן'!$C$42*100</f>
        <v>0.16764848501706858</v>
      </c>
    </row>
    <row r="46" spans="2:18">
      <c r="B46" t="s">
        <v>367</v>
      </c>
      <c r="C46" t="s">
        <v>368</v>
      </c>
      <c r="D46" t="s">
        <v>103</v>
      </c>
      <c r="E46" t="s">
        <v>282</v>
      </c>
      <c r="F46" t="s">
        <v>154</v>
      </c>
      <c r="G46" t="s">
        <v>343</v>
      </c>
      <c r="H46" s="77">
        <v>7.3</v>
      </c>
      <c r="I46" t="s">
        <v>105</v>
      </c>
      <c r="J46" s="77">
        <v>6.25</v>
      </c>
      <c r="K46" s="77">
        <v>1.45</v>
      </c>
      <c r="L46" s="77">
        <v>56</v>
      </c>
      <c r="M46" s="77">
        <v>140.56</v>
      </c>
      <c r="N46" s="77">
        <v>0</v>
      </c>
      <c r="O46" s="77">
        <v>7.8713599999999995E-2</v>
      </c>
      <c r="P46" s="77">
        <v>0</v>
      </c>
      <c r="Q46" s="77">
        <v>0</v>
      </c>
      <c r="R46" s="77">
        <f>O46/'סכום נכסי הקרן'!$C$42*100</f>
        <v>6.995136391065747E-7</v>
      </c>
    </row>
    <row r="47" spans="2:18">
      <c r="B47" t="s">
        <v>369</v>
      </c>
      <c r="C47" t="s">
        <v>370</v>
      </c>
      <c r="D47" t="s">
        <v>103</v>
      </c>
      <c r="E47" t="s">
        <v>282</v>
      </c>
      <c r="F47" t="s">
        <v>154</v>
      </c>
      <c r="G47" t="s">
        <v>371</v>
      </c>
      <c r="H47" s="77">
        <v>5.6</v>
      </c>
      <c r="I47" t="s">
        <v>105</v>
      </c>
      <c r="J47" s="77">
        <v>3.75</v>
      </c>
      <c r="K47" s="77">
        <v>1.02</v>
      </c>
      <c r="L47" s="77">
        <v>3799</v>
      </c>
      <c r="M47" s="77">
        <v>119.31</v>
      </c>
      <c r="N47" s="77">
        <v>0</v>
      </c>
      <c r="O47" s="77">
        <v>4.5325869000000001</v>
      </c>
      <c r="P47" s="77">
        <v>0</v>
      </c>
      <c r="Q47" s="77">
        <v>0</v>
      </c>
      <c r="R47" s="77">
        <f>O47/'סכום נכסי הקרן'!$C$42*100</f>
        <v>4.0280286468739694E-5</v>
      </c>
    </row>
    <row r="48" spans="2:18">
      <c r="B48" t="s">
        <v>372</v>
      </c>
      <c r="C48" t="s">
        <v>373</v>
      </c>
      <c r="D48" t="s">
        <v>103</v>
      </c>
      <c r="E48" t="s">
        <v>282</v>
      </c>
      <c r="F48" t="s">
        <v>154</v>
      </c>
      <c r="G48" t="s">
        <v>374</v>
      </c>
      <c r="H48" s="77">
        <v>15.27</v>
      </c>
      <c r="I48" t="s">
        <v>105</v>
      </c>
      <c r="J48" s="77">
        <v>5.5</v>
      </c>
      <c r="K48" s="77">
        <v>2.71</v>
      </c>
      <c r="L48" s="77">
        <v>62569700</v>
      </c>
      <c r="M48" s="77">
        <v>153.97</v>
      </c>
      <c r="N48" s="77">
        <v>0</v>
      </c>
      <c r="O48" s="77">
        <v>96338.567089999997</v>
      </c>
      <c r="P48" s="77">
        <v>0.35</v>
      </c>
      <c r="Q48" s="77">
        <v>4.05</v>
      </c>
      <c r="R48" s="77">
        <f>O48/'סכום נכסי הקרן'!$C$42*100</f>
        <v>0.85614355907287687</v>
      </c>
    </row>
    <row r="49" spans="2:18">
      <c r="B49" t="s">
        <v>375</v>
      </c>
      <c r="C49" t="s">
        <v>376</v>
      </c>
      <c r="D49" t="s">
        <v>103</v>
      </c>
      <c r="E49" t="s">
        <v>282</v>
      </c>
      <c r="F49" t="s">
        <v>154</v>
      </c>
      <c r="G49" t="s">
        <v>377</v>
      </c>
      <c r="H49" s="77">
        <v>4.79</v>
      </c>
      <c r="I49" t="s">
        <v>105</v>
      </c>
      <c r="J49" s="77">
        <v>1.25</v>
      </c>
      <c r="K49" s="77">
        <v>0.72</v>
      </c>
      <c r="L49" s="77">
        <v>5600055</v>
      </c>
      <c r="M49" s="77">
        <v>102.64</v>
      </c>
      <c r="N49" s="77">
        <v>0</v>
      </c>
      <c r="O49" s="77">
        <v>5747.896452</v>
      </c>
      <c r="P49" s="77">
        <v>0.26</v>
      </c>
      <c r="Q49" s="77">
        <v>0.24</v>
      </c>
      <c r="R49" s="77">
        <f>O49/'סכום נכסי הקרן'!$C$42*100</f>
        <v>5.1080524386462947E-2</v>
      </c>
    </row>
    <row r="50" spans="2:18">
      <c r="B50" s="78" t="s">
        <v>378</v>
      </c>
      <c r="C50" s="16"/>
      <c r="D50" s="16"/>
      <c r="H50" s="79">
        <v>3.09</v>
      </c>
      <c r="K50" s="79">
        <v>0.17</v>
      </c>
      <c r="L50" s="79">
        <v>261572900</v>
      </c>
      <c r="N50" s="79">
        <v>0</v>
      </c>
      <c r="O50" s="79">
        <v>261187.5307531</v>
      </c>
      <c r="Q50" s="79">
        <v>10.99</v>
      </c>
      <c r="R50" s="79">
        <f>O50/'סכום נכסי הקרן'!$C$42*100</f>
        <v>2.3211267192246496</v>
      </c>
    </row>
    <row r="51" spans="2:18">
      <c r="B51" t="s">
        <v>379</v>
      </c>
      <c r="C51" t="s">
        <v>380</v>
      </c>
      <c r="D51" t="s">
        <v>103</v>
      </c>
      <c r="E51" t="s">
        <v>282</v>
      </c>
      <c r="F51" t="s">
        <v>154</v>
      </c>
      <c r="G51" t="s">
        <v>381</v>
      </c>
      <c r="H51" s="77">
        <v>2.41</v>
      </c>
      <c r="I51" t="s">
        <v>105</v>
      </c>
      <c r="J51" s="77">
        <v>7.0000000000000007E-2</v>
      </c>
      <c r="K51" s="77">
        <v>0.15</v>
      </c>
      <c r="L51" s="77">
        <v>141348949</v>
      </c>
      <c r="M51" s="77">
        <v>99.94</v>
      </c>
      <c r="N51" s="77">
        <v>0</v>
      </c>
      <c r="O51" s="77">
        <v>141264.1396306</v>
      </c>
      <c r="P51" s="77">
        <v>0.77</v>
      </c>
      <c r="Q51" s="77">
        <v>5.95</v>
      </c>
      <c r="R51" s="77">
        <f>O51/'סכום נכסי הקרן'!$C$42*100</f>
        <v>1.2553890609533844</v>
      </c>
    </row>
    <row r="52" spans="2:18">
      <c r="B52" t="s">
        <v>382</v>
      </c>
      <c r="C52" t="s">
        <v>383</v>
      </c>
      <c r="D52" t="s">
        <v>103</v>
      </c>
      <c r="E52" t="s">
        <v>282</v>
      </c>
      <c r="F52" t="s">
        <v>154</v>
      </c>
      <c r="G52" t="s">
        <v>384</v>
      </c>
      <c r="H52" s="77">
        <v>3.9</v>
      </c>
      <c r="I52" t="s">
        <v>105</v>
      </c>
      <c r="J52" s="77">
        <v>7.0000000000000007E-2</v>
      </c>
      <c r="K52" s="77">
        <v>0.19</v>
      </c>
      <c r="L52" s="77">
        <v>120223951</v>
      </c>
      <c r="M52" s="77">
        <v>99.75</v>
      </c>
      <c r="N52" s="77">
        <v>0</v>
      </c>
      <c r="O52" s="77">
        <v>119923.3911225</v>
      </c>
      <c r="P52" s="77">
        <v>0.86</v>
      </c>
      <c r="Q52" s="77">
        <v>5.05</v>
      </c>
      <c r="R52" s="77">
        <f>O52/'סכום נכסי הקרן'!$C$42*100</f>
        <v>1.0657376582712657</v>
      </c>
    </row>
    <row r="53" spans="2:18">
      <c r="B53" s="78" t="s">
        <v>385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f>O53/'סכום נכסי הקרן'!$C$42*100</f>
        <v>0</v>
      </c>
    </row>
    <row r="54" spans="2:18">
      <c r="B54" t="s">
        <v>270</v>
      </c>
      <c r="C54" t="s">
        <v>270</v>
      </c>
      <c r="D54" s="16"/>
      <c r="E54" t="s">
        <v>270</v>
      </c>
      <c r="H54" s="77">
        <v>0</v>
      </c>
      <c r="I54" t="s">
        <v>270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f>O54/'סכום נכסי הקרן'!$C$42*100</f>
        <v>0</v>
      </c>
    </row>
    <row r="55" spans="2:18">
      <c r="B55" s="78" t="s">
        <v>275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f>O55/'סכום נכסי הקרן'!$C$42*100</f>
        <v>0</v>
      </c>
    </row>
    <row r="56" spans="2:18">
      <c r="B56" s="78" t="s">
        <v>386</v>
      </c>
      <c r="C56" s="16"/>
      <c r="D56" s="16"/>
      <c r="H56" s="79">
        <v>0</v>
      </c>
      <c r="K56" s="79">
        <v>0</v>
      </c>
      <c r="L56" s="79">
        <v>0</v>
      </c>
      <c r="N56" s="79">
        <v>0</v>
      </c>
      <c r="O56" s="79">
        <v>0</v>
      </c>
      <c r="Q56" s="79">
        <v>0</v>
      </c>
      <c r="R56" s="79">
        <f>O56/'סכום נכסי הקרן'!$C$42*100</f>
        <v>0</v>
      </c>
    </row>
    <row r="57" spans="2:18">
      <c r="B57" t="s">
        <v>270</v>
      </c>
      <c r="C57" t="s">
        <v>270</v>
      </c>
      <c r="D57" s="16"/>
      <c r="E57" t="s">
        <v>270</v>
      </c>
      <c r="H57" s="77">
        <v>0</v>
      </c>
      <c r="I57" t="s">
        <v>270</v>
      </c>
      <c r="J57" s="77">
        <v>0</v>
      </c>
      <c r="K57" s="77">
        <v>0</v>
      </c>
      <c r="L57" s="77">
        <v>0</v>
      </c>
      <c r="M57" s="77">
        <v>0</v>
      </c>
      <c r="O57" s="77">
        <v>0</v>
      </c>
      <c r="P57" s="77">
        <v>0</v>
      </c>
      <c r="Q57" s="77">
        <v>0</v>
      </c>
      <c r="R57" s="77">
        <f>O57/'סכום נכסי הקרן'!$C$42*100</f>
        <v>0</v>
      </c>
    </row>
    <row r="58" spans="2:18">
      <c r="B58" s="78" t="s">
        <v>387</v>
      </c>
      <c r="C58" s="16"/>
      <c r="D58" s="16"/>
      <c r="H58" s="79">
        <v>0</v>
      </c>
      <c r="K58" s="79">
        <v>0</v>
      </c>
      <c r="L58" s="79">
        <v>0</v>
      </c>
      <c r="N58" s="79">
        <v>0</v>
      </c>
      <c r="O58" s="79">
        <v>0</v>
      </c>
      <c r="Q58" s="79">
        <v>0</v>
      </c>
      <c r="R58" s="79">
        <f>O58/'סכום נכסי הקרן'!$C$42*100</f>
        <v>0</v>
      </c>
    </row>
    <row r="59" spans="2:18">
      <c r="B59" t="s">
        <v>270</v>
      </c>
      <c r="C59" t="s">
        <v>270</v>
      </c>
      <c r="D59" s="16"/>
      <c r="E59" t="s">
        <v>270</v>
      </c>
      <c r="H59" s="77">
        <v>0</v>
      </c>
      <c r="I59" t="s">
        <v>270</v>
      </c>
      <c r="J59" s="77">
        <v>0</v>
      </c>
      <c r="K59" s="77">
        <v>0</v>
      </c>
      <c r="L59" s="77">
        <v>0</v>
      </c>
      <c r="M59" s="77">
        <v>0</v>
      </c>
      <c r="O59" s="77">
        <v>0</v>
      </c>
      <c r="P59" s="77">
        <v>0</v>
      </c>
      <c r="Q59" s="77">
        <v>0</v>
      </c>
      <c r="R59" s="77">
        <f>O59/'סכום נכסי הקרן'!$C$42*100</f>
        <v>0</v>
      </c>
    </row>
    <row r="60" spans="2:18">
      <c r="B60" t="s">
        <v>388</v>
      </c>
      <c r="C60" s="16"/>
      <c r="D60" s="16"/>
    </row>
    <row r="61" spans="2:18">
      <c r="B61" t="s">
        <v>389</v>
      </c>
      <c r="C61" s="16"/>
      <c r="D61" s="16"/>
    </row>
    <row r="62" spans="2:18">
      <c r="B62" t="s">
        <v>390</v>
      </c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C1:C4 N5:N7 N9 N11:N1048576 A5:M1048576 O5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3120</v>
      </c>
    </row>
    <row r="3" spans="2:23" s="1" customFormat="1">
      <c r="B3" s="2" t="s">
        <v>2</v>
      </c>
      <c r="C3" s="26" t="s">
        <v>3121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2217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270</v>
      </c>
      <c r="C14" t="s">
        <v>270</v>
      </c>
      <c r="D14" t="s">
        <v>270</v>
      </c>
      <c r="E14" t="s">
        <v>270</v>
      </c>
      <c r="F14" s="15"/>
      <c r="G14" s="15"/>
      <c r="H14" s="77">
        <v>0</v>
      </c>
      <c r="I14" t="s">
        <v>270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2218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270</v>
      </c>
      <c r="C16" t="s">
        <v>270</v>
      </c>
      <c r="D16" t="s">
        <v>270</v>
      </c>
      <c r="E16" t="s">
        <v>270</v>
      </c>
      <c r="F16" s="15"/>
      <c r="G16" s="15"/>
      <c r="H16" s="77">
        <v>0</v>
      </c>
      <c r="I16" t="s">
        <v>270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392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270</v>
      </c>
      <c r="C18" t="s">
        <v>270</v>
      </c>
      <c r="D18" t="s">
        <v>270</v>
      </c>
      <c r="E18" t="s">
        <v>270</v>
      </c>
      <c r="F18" s="15"/>
      <c r="G18" s="15"/>
      <c r="H18" s="77">
        <v>0</v>
      </c>
      <c r="I18" t="s">
        <v>270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1080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270</v>
      </c>
      <c r="C20" t="s">
        <v>270</v>
      </c>
      <c r="D20" t="s">
        <v>270</v>
      </c>
      <c r="E20" t="s">
        <v>270</v>
      </c>
      <c r="F20" s="15"/>
      <c r="G20" s="15"/>
      <c r="H20" s="77">
        <v>0</v>
      </c>
      <c r="I20" t="s">
        <v>270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275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270</v>
      </c>
      <c r="C23" t="s">
        <v>270</v>
      </c>
      <c r="D23" t="s">
        <v>270</v>
      </c>
      <c r="E23" t="s">
        <v>270</v>
      </c>
      <c r="H23" s="77">
        <v>0</v>
      </c>
      <c r="I23" t="s">
        <v>270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270</v>
      </c>
      <c r="C25" t="s">
        <v>270</v>
      </c>
      <c r="D25" t="s">
        <v>270</v>
      </c>
      <c r="E25" t="s">
        <v>270</v>
      </c>
      <c r="H25" s="77">
        <v>0</v>
      </c>
      <c r="I25" t="s">
        <v>270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277</v>
      </c>
      <c r="D26" s="16"/>
    </row>
    <row r="27" spans="2:23">
      <c r="B27" t="s">
        <v>388</v>
      </c>
      <c r="D27" s="16"/>
    </row>
    <row r="28" spans="2:23">
      <c r="B28" t="s">
        <v>389</v>
      </c>
      <c r="D28" s="16"/>
    </row>
    <row r="29" spans="2:23">
      <c r="B29" t="s">
        <v>390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topLeftCell="A22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3120</v>
      </c>
    </row>
    <row r="3" spans="2:68" s="1" customFormat="1">
      <c r="B3" s="2" t="s">
        <v>2</v>
      </c>
      <c r="C3" s="26" t="s">
        <v>3121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391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270</v>
      </c>
      <c r="C14" t="s">
        <v>270</v>
      </c>
      <c r="D14" s="16"/>
      <c r="E14" s="16"/>
      <c r="F14" s="16"/>
      <c r="G14" t="s">
        <v>270</v>
      </c>
      <c r="H14" t="s">
        <v>270</v>
      </c>
      <c r="K14" s="77">
        <v>0</v>
      </c>
      <c r="L14" t="s">
        <v>270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311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270</v>
      </c>
      <c r="C16" t="s">
        <v>270</v>
      </c>
      <c r="D16" s="16"/>
      <c r="E16" s="16"/>
      <c r="F16" s="16"/>
      <c r="G16" t="s">
        <v>270</v>
      </c>
      <c r="H16" t="s">
        <v>270</v>
      </c>
      <c r="K16" s="77">
        <v>0</v>
      </c>
      <c r="L16" t="s">
        <v>270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392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270</v>
      </c>
      <c r="C18" t="s">
        <v>270</v>
      </c>
      <c r="D18" s="16"/>
      <c r="E18" s="16"/>
      <c r="F18" s="16"/>
      <c r="G18" t="s">
        <v>270</v>
      </c>
      <c r="H18" t="s">
        <v>270</v>
      </c>
      <c r="K18" s="77">
        <v>0</v>
      </c>
      <c r="L18" t="s">
        <v>270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393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270</v>
      </c>
      <c r="C21" t="s">
        <v>270</v>
      </c>
      <c r="D21" s="16"/>
      <c r="E21" s="16"/>
      <c r="F21" s="16"/>
      <c r="G21" t="s">
        <v>270</v>
      </c>
      <c r="H21" t="s">
        <v>270</v>
      </c>
      <c r="K21" s="77">
        <v>0</v>
      </c>
      <c r="L21" t="s">
        <v>270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394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270</v>
      </c>
      <c r="C23" t="s">
        <v>270</v>
      </c>
      <c r="D23" s="16"/>
      <c r="E23" s="16"/>
      <c r="F23" s="16"/>
      <c r="G23" t="s">
        <v>270</v>
      </c>
      <c r="H23" t="s">
        <v>270</v>
      </c>
      <c r="K23" s="77">
        <v>0</v>
      </c>
      <c r="L23" t="s">
        <v>270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277</v>
      </c>
      <c r="C24" s="16"/>
      <c r="D24" s="16"/>
      <c r="E24" s="16"/>
      <c r="F24" s="16"/>
      <c r="G24" s="16"/>
    </row>
    <row r="25" spans="2:21">
      <c r="B25" t="s">
        <v>388</v>
      </c>
      <c r="C25" s="16"/>
      <c r="D25" s="16"/>
      <c r="E25" s="16"/>
      <c r="F25" s="16"/>
      <c r="G25" s="16"/>
    </row>
    <row r="26" spans="2:21">
      <c r="B26" t="s">
        <v>389</v>
      </c>
      <c r="C26" s="16"/>
      <c r="D26" s="16"/>
      <c r="E26" s="16"/>
      <c r="F26" s="16"/>
      <c r="G26" s="16"/>
    </row>
    <row r="27" spans="2:21">
      <c r="B27" t="s">
        <v>390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77" workbookViewId="0">
      <selection activeCell="C270" sqref="C27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710937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3120</v>
      </c>
    </row>
    <row r="3" spans="2:66" s="1" customFormat="1">
      <c r="B3" s="2" t="s">
        <v>2</v>
      </c>
      <c r="C3" s="26" t="s">
        <v>3121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4.63</v>
      </c>
      <c r="L11" s="7"/>
      <c r="M11" s="7"/>
      <c r="N11" s="76">
        <v>1.44</v>
      </c>
      <c r="O11" s="76">
        <v>1471023831.3199999</v>
      </c>
      <c r="P11" s="33"/>
      <c r="Q11" s="76">
        <v>2104.51944</v>
      </c>
      <c r="R11" s="76">
        <v>1941447.6895831968</v>
      </c>
      <c r="S11" s="7"/>
      <c r="T11" s="76">
        <v>100</v>
      </c>
      <c r="U11" s="76">
        <f>R11/'סכום נכסי הקרן'!$C$42*100</f>
        <v>17.253297250734228</v>
      </c>
      <c r="V11" s="35"/>
      <c r="BI11" s="16"/>
      <c r="BJ11" s="19"/>
      <c r="BK11" s="16"/>
      <c r="BN11" s="16"/>
    </row>
    <row r="12" spans="2:66">
      <c r="B12" s="78" t="s">
        <v>208</v>
      </c>
      <c r="C12" s="16"/>
      <c r="D12" s="16"/>
      <c r="E12" s="16"/>
      <c r="F12" s="16"/>
      <c r="K12" s="79">
        <v>3.99</v>
      </c>
      <c r="N12" s="79">
        <v>0.88</v>
      </c>
      <c r="O12" s="79">
        <v>1386657960.3199999</v>
      </c>
      <c r="Q12" s="79">
        <v>2104.51944</v>
      </c>
      <c r="R12" s="79">
        <v>1618972.6285333999</v>
      </c>
      <c r="T12" s="79">
        <v>83.39</v>
      </c>
      <c r="U12" s="79">
        <f>R12/'סכום נכסי הקרן'!$C$42*100</f>
        <v>14.387519246983182</v>
      </c>
    </row>
    <row r="13" spans="2:66">
      <c r="B13" s="78" t="s">
        <v>391</v>
      </c>
      <c r="C13" s="16"/>
      <c r="D13" s="16"/>
      <c r="E13" s="16"/>
      <c r="F13" s="16"/>
      <c r="K13" s="79">
        <v>4</v>
      </c>
      <c r="N13" s="79">
        <v>0.68</v>
      </c>
      <c r="O13" s="79">
        <v>1086747031.4100001</v>
      </c>
      <c r="Q13" s="79">
        <v>1980.30531</v>
      </c>
      <c r="R13" s="79">
        <v>1279204.6604266099</v>
      </c>
      <c r="T13" s="79">
        <v>65.89</v>
      </c>
      <c r="U13" s="79">
        <f>R13/'סכום נכסי הקרן'!$C$42*100</f>
        <v>11.368062281195474</v>
      </c>
    </row>
    <row r="14" spans="2:66">
      <c r="B14" t="s">
        <v>395</v>
      </c>
      <c r="C14" t="s">
        <v>396</v>
      </c>
      <c r="D14" t="s">
        <v>103</v>
      </c>
      <c r="E14" t="s">
        <v>126</v>
      </c>
      <c r="F14" t="s">
        <v>397</v>
      </c>
      <c r="G14" t="s">
        <v>398</v>
      </c>
      <c r="H14" t="s">
        <v>219</v>
      </c>
      <c r="I14" t="s">
        <v>216</v>
      </c>
      <c r="J14" t="s">
        <v>399</v>
      </c>
      <c r="K14" s="77">
        <v>2.48</v>
      </c>
      <c r="L14" t="s">
        <v>105</v>
      </c>
      <c r="M14" s="77">
        <v>0.59</v>
      </c>
      <c r="N14" s="77">
        <v>0.02</v>
      </c>
      <c r="O14" s="77">
        <v>47010252</v>
      </c>
      <c r="P14" s="77">
        <v>100.7</v>
      </c>
      <c r="Q14" s="77">
        <v>0</v>
      </c>
      <c r="R14" s="77">
        <v>47339.323764000001</v>
      </c>
      <c r="S14" s="77">
        <v>0.88</v>
      </c>
      <c r="T14" s="77">
        <v>2.44</v>
      </c>
      <c r="U14" s="77">
        <f>R14/'סכום נכסי הקרן'!$C$42*100</f>
        <v>0.42069607588777541</v>
      </c>
    </row>
    <row r="15" spans="2:66">
      <c r="B15" t="s">
        <v>400</v>
      </c>
      <c r="C15" t="s">
        <v>401</v>
      </c>
      <c r="D15" t="s">
        <v>103</v>
      </c>
      <c r="E15" t="s">
        <v>126</v>
      </c>
      <c r="F15" t="s">
        <v>402</v>
      </c>
      <c r="G15" t="s">
        <v>398</v>
      </c>
      <c r="H15" t="s">
        <v>219</v>
      </c>
      <c r="I15" t="s">
        <v>216</v>
      </c>
      <c r="J15" t="s">
        <v>403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25478532</v>
      </c>
      <c r="P15" s="77">
        <v>103.7</v>
      </c>
      <c r="Q15" s="77">
        <v>0</v>
      </c>
      <c r="R15" s="77">
        <v>26421.237684</v>
      </c>
      <c r="S15" s="77">
        <v>0.85</v>
      </c>
      <c r="T15" s="77">
        <v>1.36</v>
      </c>
      <c r="U15" s="77">
        <f>R15/'סכום נכסי הקרן'!$C$42*100</f>
        <v>0.23480079836311146</v>
      </c>
    </row>
    <row r="16" spans="2:66">
      <c r="B16" t="s">
        <v>404</v>
      </c>
      <c r="C16" t="s">
        <v>405</v>
      </c>
      <c r="D16" t="s">
        <v>103</v>
      </c>
      <c r="E16" t="s">
        <v>126</v>
      </c>
      <c r="F16" t="s">
        <v>402</v>
      </c>
      <c r="G16" t="s">
        <v>398</v>
      </c>
      <c r="H16" t="s">
        <v>219</v>
      </c>
      <c r="I16" t="s">
        <v>216</v>
      </c>
      <c r="J16" t="s">
        <v>406</v>
      </c>
      <c r="K16" s="77">
        <v>2.19</v>
      </c>
      <c r="L16" t="s">
        <v>105</v>
      </c>
      <c r="M16" s="77">
        <v>0.41</v>
      </c>
      <c r="N16" s="77">
        <v>0.06</v>
      </c>
      <c r="O16" s="77">
        <v>6057370</v>
      </c>
      <c r="P16" s="77">
        <v>99.69</v>
      </c>
      <c r="Q16" s="77">
        <v>0</v>
      </c>
      <c r="R16" s="77">
        <v>6038.5921529999996</v>
      </c>
      <c r="S16" s="77">
        <v>0.37</v>
      </c>
      <c r="T16" s="77">
        <v>0.31</v>
      </c>
      <c r="U16" s="77">
        <f>R16/'סכום נכסי הקרן'!$C$42*100</f>
        <v>5.3663884919828791E-2</v>
      </c>
    </row>
    <row r="17" spans="2:21">
      <c r="B17" t="s">
        <v>407</v>
      </c>
      <c r="C17" t="s">
        <v>408</v>
      </c>
      <c r="D17" t="s">
        <v>103</v>
      </c>
      <c r="E17" t="s">
        <v>126</v>
      </c>
      <c r="F17" t="s">
        <v>402</v>
      </c>
      <c r="G17" t="s">
        <v>398</v>
      </c>
      <c r="H17" t="s">
        <v>219</v>
      </c>
      <c r="I17" t="s">
        <v>216</v>
      </c>
      <c r="J17" t="s">
        <v>409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36175822</v>
      </c>
      <c r="P17" s="77">
        <v>100.74</v>
      </c>
      <c r="Q17" s="77">
        <v>0</v>
      </c>
      <c r="R17" s="77">
        <v>36443.523082799999</v>
      </c>
      <c r="S17" s="77">
        <v>1.1499999999999999</v>
      </c>
      <c r="T17" s="77">
        <v>1.88</v>
      </c>
      <c r="U17" s="77">
        <f>R17/'סכום נכסי הקרן'!$C$42*100</f>
        <v>0.32386705033836449</v>
      </c>
    </row>
    <row r="18" spans="2:21">
      <c r="B18" t="s">
        <v>410</v>
      </c>
      <c r="C18" t="s">
        <v>411</v>
      </c>
      <c r="D18" t="s">
        <v>103</v>
      </c>
      <c r="E18" t="s">
        <v>126</v>
      </c>
      <c r="F18" t="s">
        <v>402</v>
      </c>
      <c r="G18" t="s">
        <v>398</v>
      </c>
      <c r="H18" t="s">
        <v>219</v>
      </c>
      <c r="I18" t="s">
        <v>216</v>
      </c>
      <c r="J18" t="s">
        <v>412</v>
      </c>
      <c r="K18" s="77">
        <v>6.57</v>
      </c>
      <c r="L18" t="s">
        <v>105</v>
      </c>
      <c r="M18" s="77">
        <v>0.86</v>
      </c>
      <c r="N18" s="77">
        <v>0.57999999999999996</v>
      </c>
      <c r="O18" s="77">
        <v>17902000</v>
      </c>
      <c r="P18" s="77">
        <v>102.2</v>
      </c>
      <c r="Q18" s="77">
        <v>0</v>
      </c>
      <c r="R18" s="77">
        <v>18295.844000000001</v>
      </c>
      <c r="S18" s="77">
        <v>0.72</v>
      </c>
      <c r="T18" s="77">
        <v>0.94</v>
      </c>
      <c r="U18" s="77">
        <f>R18/'סכום נכסי הקרן'!$C$42*100</f>
        <v>0.16259188268566285</v>
      </c>
    </row>
    <row r="19" spans="2:21">
      <c r="B19" t="s">
        <v>413</v>
      </c>
      <c r="C19" t="s">
        <v>414</v>
      </c>
      <c r="D19" t="s">
        <v>103</v>
      </c>
      <c r="E19" t="s">
        <v>126</v>
      </c>
      <c r="F19" t="s">
        <v>402</v>
      </c>
      <c r="G19" t="s">
        <v>398</v>
      </c>
      <c r="H19" t="s">
        <v>219</v>
      </c>
      <c r="I19" t="s">
        <v>216</v>
      </c>
      <c r="J19" t="s">
        <v>415</v>
      </c>
      <c r="K19" s="77">
        <v>3.37</v>
      </c>
      <c r="L19" t="s">
        <v>105</v>
      </c>
      <c r="M19" s="77">
        <v>4</v>
      </c>
      <c r="N19" s="77">
        <v>0.14000000000000001</v>
      </c>
      <c r="O19" s="77">
        <v>25993059</v>
      </c>
      <c r="P19" s="77">
        <v>116.16</v>
      </c>
      <c r="Q19" s="77">
        <v>0</v>
      </c>
      <c r="R19" s="77">
        <v>30193.5373344</v>
      </c>
      <c r="S19" s="77">
        <v>1.25</v>
      </c>
      <c r="T19" s="77">
        <v>1.56</v>
      </c>
      <c r="U19" s="77">
        <f>R19/'סכום נכסי הקרן'!$C$42*100</f>
        <v>0.26832454846794423</v>
      </c>
    </row>
    <row r="20" spans="2:21">
      <c r="B20" t="s">
        <v>416</v>
      </c>
      <c r="C20" t="s">
        <v>417</v>
      </c>
      <c r="D20" t="s">
        <v>103</v>
      </c>
      <c r="E20" t="s">
        <v>126</v>
      </c>
      <c r="F20" t="s">
        <v>402</v>
      </c>
      <c r="G20" t="s">
        <v>398</v>
      </c>
      <c r="H20" t="s">
        <v>219</v>
      </c>
      <c r="I20" t="s">
        <v>216</v>
      </c>
      <c r="J20" t="s">
        <v>418</v>
      </c>
      <c r="K20" s="77">
        <v>1.03</v>
      </c>
      <c r="L20" t="s">
        <v>105</v>
      </c>
      <c r="M20" s="77">
        <v>2.58</v>
      </c>
      <c r="N20" s="77">
        <v>0.38</v>
      </c>
      <c r="O20" s="77">
        <v>25062715</v>
      </c>
      <c r="P20" s="77">
        <v>107.21</v>
      </c>
      <c r="Q20" s="77">
        <v>0</v>
      </c>
      <c r="R20" s="77">
        <v>26869.736751500001</v>
      </c>
      <c r="S20" s="77">
        <v>0.92</v>
      </c>
      <c r="T20" s="77">
        <v>1.38</v>
      </c>
      <c r="U20" s="77">
        <f>R20/'סכום נכסי הקרן'!$C$42*100</f>
        <v>0.23878652909887799</v>
      </c>
    </row>
    <row r="21" spans="2:21">
      <c r="B21" t="s">
        <v>419</v>
      </c>
      <c r="C21" t="s">
        <v>420</v>
      </c>
      <c r="D21" t="s">
        <v>103</v>
      </c>
      <c r="E21" t="s">
        <v>126</v>
      </c>
      <c r="F21" t="s">
        <v>402</v>
      </c>
      <c r="G21" t="s">
        <v>398</v>
      </c>
      <c r="H21" t="s">
        <v>219</v>
      </c>
      <c r="I21" t="s">
        <v>216</v>
      </c>
      <c r="J21" t="s">
        <v>421</v>
      </c>
      <c r="K21" s="77">
        <v>11.98</v>
      </c>
      <c r="L21" t="s">
        <v>105</v>
      </c>
      <c r="M21" s="77">
        <v>0.47</v>
      </c>
      <c r="N21" s="77">
        <v>0.61</v>
      </c>
      <c r="O21" s="77">
        <v>9876825</v>
      </c>
      <c r="P21" s="77">
        <v>100.72</v>
      </c>
      <c r="Q21" s="77">
        <v>0</v>
      </c>
      <c r="R21" s="77">
        <v>9947.9381400000002</v>
      </c>
      <c r="S21" s="77">
        <v>1.41</v>
      </c>
      <c r="T21" s="77">
        <v>0.51</v>
      </c>
      <c r="U21" s="77">
        <f>R21/'סכום נכסי הקרן'!$C$42*100</f>
        <v>8.8405541226909856E-2</v>
      </c>
    </row>
    <row r="22" spans="2:21">
      <c r="B22" t="s">
        <v>422</v>
      </c>
      <c r="C22" t="s">
        <v>423</v>
      </c>
      <c r="D22" t="s">
        <v>103</v>
      </c>
      <c r="E22" t="s">
        <v>126</v>
      </c>
      <c r="F22" t="s">
        <v>424</v>
      </c>
      <c r="G22" t="s">
        <v>398</v>
      </c>
      <c r="H22" t="s">
        <v>219</v>
      </c>
      <c r="I22" t="s">
        <v>216</v>
      </c>
      <c r="J22" t="s">
        <v>425</v>
      </c>
      <c r="K22" s="77">
        <v>1.69</v>
      </c>
      <c r="L22" t="s">
        <v>105</v>
      </c>
      <c r="M22" s="77">
        <v>1.6</v>
      </c>
      <c r="N22" s="77">
        <v>0.05</v>
      </c>
      <c r="O22" s="77">
        <v>5622393</v>
      </c>
      <c r="P22" s="77">
        <v>101.89</v>
      </c>
      <c r="Q22" s="77">
        <v>0</v>
      </c>
      <c r="R22" s="77">
        <v>5728.6562277000003</v>
      </c>
      <c r="S22" s="77">
        <v>0.18</v>
      </c>
      <c r="T22" s="77">
        <v>0.3</v>
      </c>
      <c r="U22" s="77">
        <f>R22/'סכום נכסי הקרן'!$C$42*100</f>
        <v>5.0909539965507483E-2</v>
      </c>
    </row>
    <row r="23" spans="2:21">
      <c r="B23" t="s">
        <v>426</v>
      </c>
      <c r="C23" t="s">
        <v>427</v>
      </c>
      <c r="D23" t="s">
        <v>103</v>
      </c>
      <c r="E23" t="s">
        <v>126</v>
      </c>
      <c r="F23" t="s">
        <v>424</v>
      </c>
      <c r="G23" t="s">
        <v>398</v>
      </c>
      <c r="H23" t="s">
        <v>219</v>
      </c>
      <c r="I23" t="s">
        <v>216</v>
      </c>
      <c r="J23" t="s">
        <v>428</v>
      </c>
      <c r="K23" s="77">
        <v>4.16</v>
      </c>
      <c r="L23" t="s">
        <v>105</v>
      </c>
      <c r="M23" s="77">
        <v>5</v>
      </c>
      <c r="N23" s="77">
        <v>0.21</v>
      </c>
      <c r="O23" s="77">
        <v>34664487</v>
      </c>
      <c r="P23" s="77">
        <v>126.84</v>
      </c>
      <c r="Q23" s="77">
        <v>0</v>
      </c>
      <c r="R23" s="77">
        <v>43968.4353108</v>
      </c>
      <c r="S23" s="77">
        <v>1.1000000000000001</v>
      </c>
      <c r="T23" s="77">
        <v>2.2599999999999998</v>
      </c>
      <c r="U23" s="77">
        <f>R23/'סכום נכסי הקרן'!$C$42*100</f>
        <v>0.39073959506463596</v>
      </c>
    </row>
    <row r="24" spans="2:21">
      <c r="B24" t="s">
        <v>429</v>
      </c>
      <c r="C24" t="s">
        <v>430</v>
      </c>
      <c r="D24" t="s">
        <v>103</v>
      </c>
      <c r="E24" t="s">
        <v>126</v>
      </c>
      <c r="F24" t="s">
        <v>424</v>
      </c>
      <c r="G24" t="s">
        <v>398</v>
      </c>
      <c r="H24" t="s">
        <v>219</v>
      </c>
      <c r="I24" t="s">
        <v>216</v>
      </c>
      <c r="J24" t="s">
        <v>307</v>
      </c>
      <c r="K24" s="77">
        <v>0.59</v>
      </c>
      <c r="L24" t="s">
        <v>105</v>
      </c>
      <c r="M24" s="77">
        <v>4.5</v>
      </c>
      <c r="N24" s="77">
        <v>0.79</v>
      </c>
      <c r="O24" s="77">
        <v>420157.25</v>
      </c>
      <c r="P24" s="77">
        <v>106.46</v>
      </c>
      <c r="Q24" s="77">
        <v>0</v>
      </c>
      <c r="R24" s="77">
        <v>447.29940835000002</v>
      </c>
      <c r="S24" s="77">
        <v>0.26</v>
      </c>
      <c r="T24" s="77">
        <v>0.02</v>
      </c>
      <c r="U24" s="77">
        <f>R24/'סכום נכסי הקרן'!$C$42*100</f>
        <v>3.9750695801631019E-3</v>
      </c>
    </row>
    <row r="25" spans="2:21">
      <c r="B25" t="s">
        <v>431</v>
      </c>
      <c r="C25" t="s">
        <v>432</v>
      </c>
      <c r="D25" t="s">
        <v>103</v>
      </c>
      <c r="E25" t="s">
        <v>126</v>
      </c>
      <c r="F25" t="s">
        <v>424</v>
      </c>
      <c r="G25" t="s">
        <v>398</v>
      </c>
      <c r="H25" t="s">
        <v>219</v>
      </c>
      <c r="I25" t="s">
        <v>216</v>
      </c>
      <c r="J25" t="s">
        <v>433</v>
      </c>
      <c r="K25" s="77">
        <v>2.71</v>
      </c>
      <c r="L25" t="s">
        <v>105</v>
      </c>
      <c r="M25" s="77">
        <v>0.7</v>
      </c>
      <c r="N25" s="77">
        <v>0.11</v>
      </c>
      <c r="O25" s="77">
        <v>38840861.899999999</v>
      </c>
      <c r="P25" s="77">
        <v>102.87</v>
      </c>
      <c r="Q25" s="77">
        <v>0</v>
      </c>
      <c r="R25" s="77">
        <v>39955.594636529997</v>
      </c>
      <c r="S25" s="77">
        <v>0.91</v>
      </c>
      <c r="T25" s="77">
        <v>2.06</v>
      </c>
      <c r="U25" s="77">
        <f>R25/'סכום נכסי הקרן'!$C$42*100</f>
        <v>0.35507820004251156</v>
      </c>
    </row>
    <row r="26" spans="2:21">
      <c r="B26" t="s">
        <v>434</v>
      </c>
      <c r="C26" t="s">
        <v>435</v>
      </c>
      <c r="D26" t="s">
        <v>103</v>
      </c>
      <c r="E26" t="s">
        <v>126</v>
      </c>
      <c r="F26" t="s">
        <v>436</v>
      </c>
      <c r="G26" t="s">
        <v>437</v>
      </c>
      <c r="H26" t="s">
        <v>215</v>
      </c>
      <c r="I26" t="s">
        <v>216</v>
      </c>
      <c r="J26" t="s">
        <v>438</v>
      </c>
      <c r="K26" s="77">
        <v>4.8499999999999996</v>
      </c>
      <c r="L26" t="s">
        <v>105</v>
      </c>
      <c r="M26" s="77">
        <v>1.64</v>
      </c>
      <c r="N26" s="77">
        <v>0.52</v>
      </c>
      <c r="O26" s="77">
        <v>22771454</v>
      </c>
      <c r="P26" s="77">
        <v>104.54</v>
      </c>
      <c r="Q26" s="77">
        <v>48.706310000000002</v>
      </c>
      <c r="R26" s="77">
        <v>23853.984321600001</v>
      </c>
      <c r="S26" s="77">
        <v>1.92</v>
      </c>
      <c r="T26" s="77">
        <v>1.23</v>
      </c>
      <c r="U26" s="77">
        <f>R26/'סכום נכסי הקרן'!$C$42*100</f>
        <v>0.21198607839043818</v>
      </c>
    </row>
    <row r="27" spans="2:21">
      <c r="B27" t="s">
        <v>439</v>
      </c>
      <c r="C27" t="s">
        <v>440</v>
      </c>
      <c r="D27" t="s">
        <v>103</v>
      </c>
      <c r="E27" t="s">
        <v>126</v>
      </c>
      <c r="F27" t="s">
        <v>436</v>
      </c>
      <c r="G27" t="s">
        <v>437</v>
      </c>
      <c r="H27" t="s">
        <v>441</v>
      </c>
      <c r="I27" t="s">
        <v>153</v>
      </c>
      <c r="J27" t="s">
        <v>442</v>
      </c>
      <c r="K27" s="77">
        <v>6.23</v>
      </c>
      <c r="L27" t="s">
        <v>105</v>
      </c>
      <c r="M27" s="77">
        <v>1.34</v>
      </c>
      <c r="N27" s="77">
        <v>0.97</v>
      </c>
      <c r="O27" s="77">
        <v>29356919</v>
      </c>
      <c r="P27" s="77">
        <v>102.74</v>
      </c>
      <c r="Q27" s="77">
        <v>0</v>
      </c>
      <c r="R27" s="77">
        <v>30161.2985806</v>
      </c>
      <c r="S27" s="77">
        <v>0.92</v>
      </c>
      <c r="T27" s="77">
        <v>1.55</v>
      </c>
      <c r="U27" s="77">
        <f>R27/'סכום נכסי הקרן'!$C$42*100</f>
        <v>0.26803804844773299</v>
      </c>
    </row>
    <row r="28" spans="2:21">
      <c r="B28" t="s">
        <v>443</v>
      </c>
      <c r="C28" t="s">
        <v>444</v>
      </c>
      <c r="D28" t="s">
        <v>103</v>
      </c>
      <c r="E28" t="s">
        <v>126</v>
      </c>
      <c r="F28" t="s">
        <v>436</v>
      </c>
      <c r="G28" t="s">
        <v>437</v>
      </c>
      <c r="H28" t="s">
        <v>215</v>
      </c>
      <c r="I28" t="s">
        <v>216</v>
      </c>
      <c r="J28" t="s">
        <v>445</v>
      </c>
      <c r="K28" s="77">
        <v>3.7</v>
      </c>
      <c r="L28" t="s">
        <v>105</v>
      </c>
      <c r="M28" s="77">
        <v>0.65</v>
      </c>
      <c r="N28" s="77">
        <v>0.37</v>
      </c>
      <c r="O28" s="77">
        <v>15460649.4</v>
      </c>
      <c r="P28" s="77">
        <v>100.31</v>
      </c>
      <c r="Q28" s="77">
        <v>0</v>
      </c>
      <c r="R28" s="77">
        <v>15508.577413139999</v>
      </c>
      <c r="S28" s="77">
        <v>1.28</v>
      </c>
      <c r="T28" s="77">
        <v>0.8</v>
      </c>
      <c r="U28" s="77">
        <f>R28/'סכום נכסי הקרן'!$C$42*100</f>
        <v>0.13782194466561803</v>
      </c>
    </row>
    <row r="29" spans="2:21">
      <c r="B29" t="s">
        <v>446</v>
      </c>
      <c r="C29" t="s">
        <v>447</v>
      </c>
      <c r="D29" t="s">
        <v>103</v>
      </c>
      <c r="E29" t="s">
        <v>126</v>
      </c>
      <c r="F29" t="s">
        <v>448</v>
      </c>
      <c r="G29" t="s">
        <v>398</v>
      </c>
      <c r="H29" t="s">
        <v>215</v>
      </c>
      <c r="I29" t="s">
        <v>216</v>
      </c>
      <c r="J29" t="s">
        <v>307</v>
      </c>
      <c r="K29" s="77">
        <v>0.57999999999999996</v>
      </c>
      <c r="L29" t="s">
        <v>105</v>
      </c>
      <c r="M29" s="77">
        <v>4.2</v>
      </c>
      <c r="N29" s="77">
        <v>1.07</v>
      </c>
      <c r="O29" s="77">
        <v>381872.87</v>
      </c>
      <c r="P29" s="77">
        <v>126.33</v>
      </c>
      <c r="Q29" s="77">
        <v>0</v>
      </c>
      <c r="R29" s="77">
        <v>482.41999667099998</v>
      </c>
      <c r="S29" s="77">
        <v>0.74</v>
      </c>
      <c r="T29" s="77">
        <v>0.02</v>
      </c>
      <c r="U29" s="77">
        <f>R29/'סכום נכסי הקרן'!$C$42*100</f>
        <v>4.2871799466561418E-3</v>
      </c>
    </row>
    <row r="30" spans="2:21">
      <c r="B30" t="s">
        <v>449</v>
      </c>
      <c r="C30" t="s">
        <v>450</v>
      </c>
      <c r="D30" t="s">
        <v>103</v>
      </c>
      <c r="E30" t="s">
        <v>126</v>
      </c>
      <c r="F30" t="s">
        <v>448</v>
      </c>
      <c r="G30" t="s">
        <v>398</v>
      </c>
      <c r="H30" t="s">
        <v>215</v>
      </c>
      <c r="I30" t="s">
        <v>216</v>
      </c>
      <c r="J30" t="s">
        <v>451</v>
      </c>
      <c r="K30" s="77">
        <v>2.2200000000000002</v>
      </c>
      <c r="L30" t="s">
        <v>105</v>
      </c>
      <c r="M30" s="77">
        <v>0.8</v>
      </c>
      <c r="N30" s="77">
        <v>0.01</v>
      </c>
      <c r="O30" s="77">
        <v>18309198</v>
      </c>
      <c r="P30" s="77">
        <v>103.11</v>
      </c>
      <c r="Q30" s="77">
        <v>0</v>
      </c>
      <c r="R30" s="77">
        <v>18878.614057800001</v>
      </c>
      <c r="S30" s="77">
        <v>2.84</v>
      </c>
      <c r="T30" s="77">
        <v>0.97</v>
      </c>
      <c r="U30" s="77">
        <f>R30/'סכום נכסי הקרן'!$C$42*100</f>
        <v>0.16777085561910801</v>
      </c>
    </row>
    <row r="31" spans="2:21">
      <c r="B31" t="s">
        <v>452</v>
      </c>
      <c r="C31" t="s">
        <v>453</v>
      </c>
      <c r="D31" t="s">
        <v>103</v>
      </c>
      <c r="E31" t="s">
        <v>126</v>
      </c>
      <c r="F31" t="s">
        <v>397</v>
      </c>
      <c r="G31" t="s">
        <v>398</v>
      </c>
      <c r="H31" t="s">
        <v>215</v>
      </c>
      <c r="I31" t="s">
        <v>216</v>
      </c>
      <c r="J31" t="s">
        <v>454</v>
      </c>
      <c r="K31" s="77">
        <v>2.76</v>
      </c>
      <c r="L31" t="s">
        <v>105</v>
      </c>
      <c r="M31" s="77">
        <v>3.4</v>
      </c>
      <c r="N31" s="77">
        <v>0.11</v>
      </c>
      <c r="O31" s="77">
        <v>15553808</v>
      </c>
      <c r="P31" s="77">
        <v>112.43</v>
      </c>
      <c r="Q31" s="77">
        <v>0</v>
      </c>
      <c r="R31" s="77">
        <v>17487.1463344</v>
      </c>
      <c r="S31" s="77">
        <v>0.83</v>
      </c>
      <c r="T31" s="77">
        <v>0.9</v>
      </c>
      <c r="U31" s="77">
        <f>R31/'סכום נכסי הקרן'!$C$42*100</f>
        <v>0.15540513164135988</v>
      </c>
    </row>
    <row r="32" spans="2:21">
      <c r="B32" t="s">
        <v>455</v>
      </c>
      <c r="C32" t="s">
        <v>456</v>
      </c>
      <c r="D32" t="s">
        <v>103</v>
      </c>
      <c r="E32" t="s">
        <v>126</v>
      </c>
      <c r="F32" t="s">
        <v>402</v>
      </c>
      <c r="G32" t="s">
        <v>398</v>
      </c>
      <c r="H32" t="s">
        <v>215</v>
      </c>
      <c r="I32" t="s">
        <v>216</v>
      </c>
      <c r="J32" t="s">
        <v>457</v>
      </c>
      <c r="K32" s="77">
        <v>1.68</v>
      </c>
      <c r="L32" t="s">
        <v>105</v>
      </c>
      <c r="M32" s="77">
        <v>3</v>
      </c>
      <c r="N32" s="77">
        <v>0.18</v>
      </c>
      <c r="O32" s="77">
        <v>8714071</v>
      </c>
      <c r="P32" s="77">
        <v>111.64</v>
      </c>
      <c r="Q32" s="77">
        <v>0</v>
      </c>
      <c r="R32" s="77">
        <v>9728.3888643999999</v>
      </c>
      <c r="S32" s="77">
        <v>1.82</v>
      </c>
      <c r="T32" s="77">
        <v>0.5</v>
      </c>
      <c r="U32" s="77">
        <f>R32/'סכום נכסי הקרן'!$C$42*100</f>
        <v>8.6454446209807745E-2</v>
      </c>
    </row>
    <row r="33" spans="2:21">
      <c r="B33" t="s">
        <v>458</v>
      </c>
      <c r="C33" t="s">
        <v>459</v>
      </c>
      <c r="D33" t="s">
        <v>103</v>
      </c>
      <c r="E33" t="s">
        <v>126</v>
      </c>
      <c r="F33" t="s">
        <v>424</v>
      </c>
      <c r="G33" t="s">
        <v>398</v>
      </c>
      <c r="H33" t="s">
        <v>215</v>
      </c>
      <c r="I33" t="s">
        <v>216</v>
      </c>
      <c r="J33" t="s">
        <v>460</v>
      </c>
      <c r="K33" s="77">
        <v>4.07</v>
      </c>
      <c r="L33" t="s">
        <v>105</v>
      </c>
      <c r="M33" s="77">
        <v>4.2</v>
      </c>
      <c r="N33" s="77">
        <v>0.26</v>
      </c>
      <c r="O33" s="77">
        <v>1322078</v>
      </c>
      <c r="P33" s="77">
        <v>121.04</v>
      </c>
      <c r="Q33" s="77">
        <v>0</v>
      </c>
      <c r="R33" s="77">
        <v>1600.2432111999999</v>
      </c>
      <c r="S33" s="77">
        <v>0.13</v>
      </c>
      <c r="T33" s="77">
        <v>0.08</v>
      </c>
      <c r="U33" s="77">
        <f>R33/'סכום נכסי הקרן'!$C$42*100</f>
        <v>1.4221074275882479E-2</v>
      </c>
    </row>
    <row r="34" spans="2:21">
      <c r="B34" t="s">
        <v>461</v>
      </c>
      <c r="C34" t="s">
        <v>462</v>
      </c>
      <c r="D34" t="s">
        <v>103</v>
      </c>
      <c r="E34" t="s">
        <v>126</v>
      </c>
      <c r="F34" t="s">
        <v>424</v>
      </c>
      <c r="G34" t="s">
        <v>398</v>
      </c>
      <c r="H34" t="s">
        <v>215</v>
      </c>
      <c r="I34" t="s">
        <v>216</v>
      </c>
      <c r="J34" t="s">
        <v>463</v>
      </c>
      <c r="K34" s="77">
        <v>1.69</v>
      </c>
      <c r="L34" t="s">
        <v>105</v>
      </c>
      <c r="M34" s="77">
        <v>4.0999999999999996</v>
      </c>
      <c r="N34" s="77">
        <v>0.26</v>
      </c>
      <c r="O34" s="77">
        <v>22513948.800000001</v>
      </c>
      <c r="P34" s="77">
        <v>132</v>
      </c>
      <c r="Q34" s="77">
        <v>0</v>
      </c>
      <c r="R34" s="77">
        <v>29718.412415999999</v>
      </c>
      <c r="S34" s="77">
        <v>0.72</v>
      </c>
      <c r="T34" s="77">
        <v>1.53</v>
      </c>
      <c r="U34" s="77">
        <f>R34/'סכום נכסי הקרן'!$C$42*100</f>
        <v>0.26410219857287909</v>
      </c>
    </row>
    <row r="35" spans="2:21">
      <c r="B35" t="s">
        <v>464</v>
      </c>
      <c r="C35" t="s">
        <v>465</v>
      </c>
      <c r="D35" t="s">
        <v>103</v>
      </c>
      <c r="E35" t="s">
        <v>126</v>
      </c>
      <c r="F35" t="s">
        <v>424</v>
      </c>
      <c r="G35" t="s">
        <v>398</v>
      </c>
      <c r="H35" t="s">
        <v>215</v>
      </c>
      <c r="I35" t="s">
        <v>216</v>
      </c>
      <c r="J35" t="s">
        <v>307</v>
      </c>
      <c r="K35" s="77">
        <v>3.26</v>
      </c>
      <c r="L35" t="s">
        <v>105</v>
      </c>
      <c r="M35" s="77">
        <v>4</v>
      </c>
      <c r="N35" s="77">
        <v>0.18</v>
      </c>
      <c r="O35" s="77">
        <v>20189816</v>
      </c>
      <c r="P35" s="77">
        <v>119.05</v>
      </c>
      <c r="Q35" s="77">
        <v>0</v>
      </c>
      <c r="R35" s="77">
        <v>24035.975947999999</v>
      </c>
      <c r="S35" s="77">
        <v>0.7</v>
      </c>
      <c r="T35" s="77">
        <v>1.24</v>
      </c>
      <c r="U35" s="77">
        <f>R35/'סכום נכסי הקרן'!$C$42*100</f>
        <v>0.21360340531831326</v>
      </c>
    </row>
    <row r="36" spans="2:21">
      <c r="B36" t="s">
        <v>466</v>
      </c>
      <c r="C36" t="s">
        <v>467</v>
      </c>
      <c r="D36" t="s">
        <v>103</v>
      </c>
      <c r="E36" t="s">
        <v>126</v>
      </c>
      <c r="F36" t="s">
        <v>468</v>
      </c>
      <c r="G36" t="s">
        <v>437</v>
      </c>
      <c r="H36" t="s">
        <v>469</v>
      </c>
      <c r="I36" t="s">
        <v>216</v>
      </c>
      <c r="J36" t="s">
        <v>470</v>
      </c>
      <c r="K36" s="77">
        <v>6.07</v>
      </c>
      <c r="L36" t="s">
        <v>105</v>
      </c>
      <c r="M36" s="77">
        <v>2.34</v>
      </c>
      <c r="N36" s="77">
        <v>1.05</v>
      </c>
      <c r="O36" s="77">
        <v>20627419.260000002</v>
      </c>
      <c r="P36" s="77">
        <v>108.87</v>
      </c>
      <c r="Q36" s="77">
        <v>0</v>
      </c>
      <c r="R36" s="77">
        <v>22457.071348361998</v>
      </c>
      <c r="S36" s="77">
        <v>1.2</v>
      </c>
      <c r="T36" s="77">
        <v>1.1599999999999999</v>
      </c>
      <c r="U36" s="77">
        <f>R36/'סכום נכסי הקרן'!$C$42*100</f>
        <v>0.19957196345445635</v>
      </c>
    </row>
    <row r="37" spans="2:21">
      <c r="B37" t="s">
        <v>471</v>
      </c>
      <c r="C37" t="s">
        <v>472</v>
      </c>
      <c r="D37" t="s">
        <v>103</v>
      </c>
      <c r="E37" t="s">
        <v>126</v>
      </c>
      <c r="F37" t="s">
        <v>473</v>
      </c>
      <c r="G37" t="s">
        <v>437</v>
      </c>
      <c r="H37" t="s">
        <v>469</v>
      </c>
      <c r="I37" t="s">
        <v>216</v>
      </c>
      <c r="J37" t="s">
        <v>474</v>
      </c>
      <c r="K37" s="77">
        <v>0.99</v>
      </c>
      <c r="L37" t="s">
        <v>105</v>
      </c>
      <c r="M37" s="77">
        <v>4.95</v>
      </c>
      <c r="N37" s="77">
        <v>0.38</v>
      </c>
      <c r="O37" s="77">
        <v>1557859.63</v>
      </c>
      <c r="P37" s="77">
        <v>126.18</v>
      </c>
      <c r="Q37" s="77">
        <v>0</v>
      </c>
      <c r="R37" s="77">
        <v>1965.7072811339999</v>
      </c>
      <c r="S37" s="77">
        <v>0.6</v>
      </c>
      <c r="T37" s="77">
        <v>0.1</v>
      </c>
      <c r="U37" s="77">
        <f>R37/'סכום נכסי הקרן'!$C$42*100</f>
        <v>1.7468887887789851E-2</v>
      </c>
    </row>
    <row r="38" spans="2:21">
      <c r="B38" t="s">
        <v>475</v>
      </c>
      <c r="C38" t="s">
        <v>476</v>
      </c>
      <c r="D38" t="s">
        <v>103</v>
      </c>
      <c r="E38" t="s">
        <v>126</v>
      </c>
      <c r="F38" t="s">
        <v>473</v>
      </c>
      <c r="G38" t="s">
        <v>437</v>
      </c>
      <c r="H38" t="s">
        <v>469</v>
      </c>
      <c r="I38" t="s">
        <v>216</v>
      </c>
      <c r="J38" t="s">
        <v>477</v>
      </c>
      <c r="K38" s="77">
        <v>3.1</v>
      </c>
      <c r="L38" t="s">
        <v>105</v>
      </c>
      <c r="M38" s="77">
        <v>4.8</v>
      </c>
      <c r="N38" s="77">
        <v>0.25</v>
      </c>
      <c r="O38" s="77">
        <v>23802297</v>
      </c>
      <c r="P38" s="77">
        <v>118.6</v>
      </c>
      <c r="Q38" s="77">
        <v>0</v>
      </c>
      <c r="R38" s="77">
        <v>28229.524242</v>
      </c>
      <c r="S38" s="77">
        <v>1.75</v>
      </c>
      <c r="T38" s="77">
        <v>1.45</v>
      </c>
      <c r="U38" s="77">
        <f>R38/'סכום נכסי הקרן'!$C$42*100</f>
        <v>0.25087071653143411</v>
      </c>
    </row>
    <row r="39" spans="2:21">
      <c r="B39" t="s">
        <v>478</v>
      </c>
      <c r="C39" t="s">
        <v>479</v>
      </c>
      <c r="D39" t="s">
        <v>103</v>
      </c>
      <c r="E39" t="s">
        <v>126</v>
      </c>
      <c r="F39" t="s">
        <v>473</v>
      </c>
      <c r="G39" t="s">
        <v>437</v>
      </c>
      <c r="H39" t="s">
        <v>469</v>
      </c>
      <c r="I39" t="s">
        <v>216</v>
      </c>
      <c r="J39" t="s">
        <v>307</v>
      </c>
      <c r="K39" s="77">
        <v>1.96</v>
      </c>
      <c r="L39" t="s">
        <v>105</v>
      </c>
      <c r="M39" s="77">
        <v>4.9000000000000004</v>
      </c>
      <c r="N39" s="77">
        <v>0.33</v>
      </c>
      <c r="O39" s="77">
        <v>3707945.42</v>
      </c>
      <c r="P39" s="77">
        <v>117.11</v>
      </c>
      <c r="Q39" s="77">
        <v>0</v>
      </c>
      <c r="R39" s="77">
        <v>4342.3748813620005</v>
      </c>
      <c r="S39" s="77">
        <v>1.25</v>
      </c>
      <c r="T39" s="77">
        <v>0.22</v>
      </c>
      <c r="U39" s="77">
        <f>R39/'סכום נכסי הקרן'!$C$42*100</f>
        <v>3.8589906390083972E-2</v>
      </c>
    </row>
    <row r="40" spans="2:21">
      <c r="B40" t="s">
        <v>480</v>
      </c>
      <c r="C40" t="s">
        <v>481</v>
      </c>
      <c r="D40" t="s">
        <v>103</v>
      </c>
      <c r="E40" t="s">
        <v>126</v>
      </c>
      <c r="F40" t="s">
        <v>473</v>
      </c>
      <c r="G40" t="s">
        <v>437</v>
      </c>
      <c r="H40" t="s">
        <v>469</v>
      </c>
      <c r="I40" t="s">
        <v>216</v>
      </c>
      <c r="J40" t="s">
        <v>482</v>
      </c>
      <c r="K40" s="77">
        <v>7</v>
      </c>
      <c r="L40" t="s">
        <v>105</v>
      </c>
      <c r="M40" s="77">
        <v>3.2</v>
      </c>
      <c r="N40" s="77">
        <v>1.24</v>
      </c>
      <c r="O40" s="77">
        <v>7204460</v>
      </c>
      <c r="P40" s="77">
        <v>114.75</v>
      </c>
      <c r="Q40" s="77">
        <v>0</v>
      </c>
      <c r="R40" s="77">
        <v>8267.1178500000005</v>
      </c>
      <c r="S40" s="77">
        <v>0.57999999999999996</v>
      </c>
      <c r="T40" s="77">
        <v>0.43</v>
      </c>
      <c r="U40" s="77">
        <f>R40/'סכום נכסי הקרן'!$C$42*100</f>
        <v>7.3468392910201324E-2</v>
      </c>
    </row>
    <row r="41" spans="2:21">
      <c r="B41" t="s">
        <v>483</v>
      </c>
      <c r="C41" t="s">
        <v>484</v>
      </c>
      <c r="D41" t="s">
        <v>103</v>
      </c>
      <c r="E41" t="s">
        <v>126</v>
      </c>
      <c r="F41" t="s">
        <v>468</v>
      </c>
      <c r="G41" t="s">
        <v>437</v>
      </c>
      <c r="H41" t="s">
        <v>469</v>
      </c>
      <c r="I41" t="s">
        <v>216</v>
      </c>
      <c r="J41" t="s">
        <v>485</v>
      </c>
      <c r="K41" s="77">
        <v>2.5299999999999998</v>
      </c>
      <c r="L41" t="s">
        <v>105</v>
      </c>
      <c r="M41" s="77">
        <v>3</v>
      </c>
      <c r="N41" s="77">
        <v>0.28999999999999998</v>
      </c>
      <c r="O41" s="77">
        <v>9321168.3599999994</v>
      </c>
      <c r="P41" s="77">
        <v>108.54</v>
      </c>
      <c r="Q41" s="77">
        <v>0</v>
      </c>
      <c r="R41" s="77">
        <v>10117.196137944</v>
      </c>
      <c r="S41" s="77">
        <v>1.41</v>
      </c>
      <c r="T41" s="77">
        <v>0.52</v>
      </c>
      <c r="U41" s="77">
        <f>R41/'סכום נכסי הקרן'!$C$42*100</f>
        <v>8.9909706683574273E-2</v>
      </c>
    </row>
    <row r="42" spans="2:21">
      <c r="B42" t="s">
        <v>486</v>
      </c>
      <c r="C42" t="s">
        <v>487</v>
      </c>
      <c r="D42" t="s">
        <v>103</v>
      </c>
      <c r="E42" t="s">
        <v>126</v>
      </c>
      <c r="F42" t="s">
        <v>468</v>
      </c>
      <c r="G42" t="s">
        <v>437</v>
      </c>
      <c r="H42" t="s">
        <v>469</v>
      </c>
      <c r="I42" t="s">
        <v>216</v>
      </c>
      <c r="J42" t="s">
        <v>488</v>
      </c>
      <c r="K42" s="77">
        <v>1.88</v>
      </c>
      <c r="L42" t="s">
        <v>105</v>
      </c>
      <c r="M42" s="77">
        <v>1.64</v>
      </c>
      <c r="N42" s="77">
        <v>0.17</v>
      </c>
      <c r="O42" s="77">
        <v>3407587.17</v>
      </c>
      <c r="P42" s="77">
        <v>102.24</v>
      </c>
      <c r="Q42" s="77">
        <v>0</v>
      </c>
      <c r="R42" s="77">
        <v>3483.9171226080002</v>
      </c>
      <c r="S42" s="77">
        <v>0.59</v>
      </c>
      <c r="T42" s="77">
        <v>0.18</v>
      </c>
      <c r="U42" s="77">
        <f>R42/'סכום נכסי הקרן'!$C$42*100</f>
        <v>3.0960946326698682E-2</v>
      </c>
    </row>
    <row r="43" spans="2:21">
      <c r="B43" t="s">
        <v>489</v>
      </c>
      <c r="C43" t="s">
        <v>490</v>
      </c>
      <c r="D43" t="s">
        <v>103</v>
      </c>
      <c r="E43" t="s">
        <v>126</v>
      </c>
      <c r="F43" t="s">
        <v>491</v>
      </c>
      <c r="G43" t="s">
        <v>437</v>
      </c>
      <c r="H43" t="s">
        <v>469</v>
      </c>
      <c r="I43" t="s">
        <v>216</v>
      </c>
      <c r="J43" t="s">
        <v>492</v>
      </c>
      <c r="K43" s="77">
        <v>1.62</v>
      </c>
      <c r="L43" t="s">
        <v>105</v>
      </c>
      <c r="M43" s="77">
        <v>3.9</v>
      </c>
      <c r="N43" s="77">
        <v>0.34</v>
      </c>
      <c r="O43" s="77">
        <v>0.47</v>
      </c>
      <c r="P43" s="77">
        <v>114.09</v>
      </c>
      <c r="Q43" s="77">
        <v>0</v>
      </c>
      <c r="R43" s="77">
        <v>5.3622299999999995E-4</v>
      </c>
      <c r="S43" s="77">
        <v>0</v>
      </c>
      <c r="T43" s="77">
        <v>0</v>
      </c>
      <c r="U43" s="77">
        <f>R43/'סכום נכסי הקרן'!$C$42*100</f>
        <v>4.7653175830179898E-9</v>
      </c>
    </row>
    <row r="44" spans="2:21">
      <c r="B44" t="s">
        <v>493</v>
      </c>
      <c r="C44" t="s">
        <v>494</v>
      </c>
      <c r="D44" t="s">
        <v>103</v>
      </c>
      <c r="E44" t="s">
        <v>126</v>
      </c>
      <c r="F44" t="s">
        <v>491</v>
      </c>
      <c r="G44" t="s">
        <v>437</v>
      </c>
      <c r="H44" t="s">
        <v>469</v>
      </c>
      <c r="I44" t="s">
        <v>216</v>
      </c>
      <c r="J44" t="s">
        <v>495</v>
      </c>
      <c r="K44" s="77">
        <v>4.5999999999999996</v>
      </c>
      <c r="L44" t="s">
        <v>105</v>
      </c>
      <c r="M44" s="77">
        <v>4</v>
      </c>
      <c r="N44" s="77">
        <v>0.52</v>
      </c>
      <c r="O44" s="77">
        <v>6479983.9000000004</v>
      </c>
      <c r="P44" s="77">
        <v>116.94</v>
      </c>
      <c r="Q44" s="77">
        <v>0</v>
      </c>
      <c r="R44" s="77">
        <v>7577.6931726599996</v>
      </c>
      <c r="S44" s="77">
        <v>0.92</v>
      </c>
      <c r="T44" s="77">
        <v>0.39</v>
      </c>
      <c r="U44" s="77">
        <f>R44/'סכום נכסי הקרן'!$C$42*100</f>
        <v>6.7341599510636577E-2</v>
      </c>
    </row>
    <row r="45" spans="2:21">
      <c r="B45" t="s">
        <v>496</v>
      </c>
      <c r="C45" t="s">
        <v>497</v>
      </c>
      <c r="D45" t="s">
        <v>103</v>
      </c>
      <c r="E45" t="s">
        <v>126</v>
      </c>
      <c r="F45" t="s">
        <v>491</v>
      </c>
      <c r="G45" t="s">
        <v>437</v>
      </c>
      <c r="H45" t="s">
        <v>469</v>
      </c>
      <c r="I45" t="s">
        <v>216</v>
      </c>
      <c r="J45" t="s">
        <v>498</v>
      </c>
      <c r="K45" s="77">
        <v>8.6999999999999993</v>
      </c>
      <c r="L45" t="s">
        <v>105</v>
      </c>
      <c r="M45" s="77">
        <v>3.5</v>
      </c>
      <c r="N45" s="77">
        <v>1.61</v>
      </c>
      <c r="O45" s="77">
        <v>1168405.18</v>
      </c>
      <c r="P45" s="77">
        <v>119.43</v>
      </c>
      <c r="Q45" s="77">
        <v>0</v>
      </c>
      <c r="R45" s="77">
        <v>1395.4263064740001</v>
      </c>
      <c r="S45" s="77">
        <v>0.56000000000000005</v>
      </c>
      <c r="T45" s="77">
        <v>7.0000000000000007E-2</v>
      </c>
      <c r="U45" s="77">
        <f>R45/'סכום נכסי הקרן'!$C$42*100</f>
        <v>1.2400903195212445E-2</v>
      </c>
    </row>
    <row r="46" spans="2:21">
      <c r="B46" t="s">
        <v>499</v>
      </c>
      <c r="C46" t="s">
        <v>500</v>
      </c>
      <c r="D46" t="s">
        <v>103</v>
      </c>
      <c r="E46" t="s">
        <v>126</v>
      </c>
      <c r="F46" t="s">
        <v>491</v>
      </c>
      <c r="G46" t="s">
        <v>437</v>
      </c>
      <c r="H46" t="s">
        <v>469</v>
      </c>
      <c r="I46" t="s">
        <v>216</v>
      </c>
      <c r="J46" t="s">
        <v>501</v>
      </c>
      <c r="K46" s="77">
        <v>7.33</v>
      </c>
      <c r="L46" t="s">
        <v>105</v>
      </c>
      <c r="M46" s="77">
        <v>4</v>
      </c>
      <c r="N46" s="77">
        <v>1.27</v>
      </c>
      <c r="O46" s="77">
        <v>5768174.75</v>
      </c>
      <c r="P46" s="77">
        <v>122.56</v>
      </c>
      <c r="Q46" s="77">
        <v>0</v>
      </c>
      <c r="R46" s="77">
        <v>7069.4749736000003</v>
      </c>
      <c r="S46" s="77">
        <v>1.24</v>
      </c>
      <c r="T46" s="77">
        <v>0.36</v>
      </c>
      <c r="U46" s="77">
        <f>R46/'סכום נכסי הקרן'!$C$42*100</f>
        <v>6.2825155568488708E-2</v>
      </c>
    </row>
    <row r="47" spans="2:21">
      <c r="B47" t="s">
        <v>502</v>
      </c>
      <c r="C47" t="s">
        <v>503</v>
      </c>
      <c r="D47" t="s">
        <v>103</v>
      </c>
      <c r="E47" t="s">
        <v>126</v>
      </c>
      <c r="F47" t="s">
        <v>504</v>
      </c>
      <c r="G47" t="s">
        <v>135</v>
      </c>
      <c r="H47" t="s">
        <v>469</v>
      </c>
      <c r="I47" t="s">
        <v>216</v>
      </c>
      <c r="J47" t="s">
        <v>505</v>
      </c>
      <c r="K47" s="77">
        <v>6.29</v>
      </c>
      <c r="L47" t="s">
        <v>105</v>
      </c>
      <c r="M47" s="77">
        <v>2.2000000000000002</v>
      </c>
      <c r="N47" s="77">
        <v>0.99</v>
      </c>
      <c r="O47" s="77">
        <v>6810184</v>
      </c>
      <c r="P47" s="77">
        <v>107.26</v>
      </c>
      <c r="Q47" s="77">
        <v>0</v>
      </c>
      <c r="R47" s="77">
        <v>7304.6033583999997</v>
      </c>
      <c r="S47" s="77">
        <v>0.77</v>
      </c>
      <c r="T47" s="77">
        <v>0.38</v>
      </c>
      <c r="U47" s="77">
        <f>R47/'סכום נכסי הקרן'!$C$42*100</f>
        <v>6.4914699333590273E-2</v>
      </c>
    </row>
    <row r="48" spans="2:21">
      <c r="B48" t="s">
        <v>506</v>
      </c>
      <c r="C48" t="s">
        <v>507</v>
      </c>
      <c r="D48" t="s">
        <v>103</v>
      </c>
      <c r="E48" t="s">
        <v>126</v>
      </c>
      <c r="F48" t="s">
        <v>504</v>
      </c>
      <c r="G48" t="s">
        <v>135</v>
      </c>
      <c r="H48" t="s">
        <v>469</v>
      </c>
      <c r="I48" t="s">
        <v>216</v>
      </c>
      <c r="J48" t="s">
        <v>508</v>
      </c>
      <c r="K48" s="77">
        <v>2.82</v>
      </c>
      <c r="L48" t="s">
        <v>105</v>
      </c>
      <c r="M48" s="77">
        <v>3.7</v>
      </c>
      <c r="N48" s="77">
        <v>0.34</v>
      </c>
      <c r="O48" s="77">
        <v>20125528</v>
      </c>
      <c r="P48" s="77">
        <v>113.07</v>
      </c>
      <c r="Q48" s="77">
        <v>0</v>
      </c>
      <c r="R48" s="77">
        <v>22755.9345096</v>
      </c>
      <c r="S48" s="77">
        <v>0.67</v>
      </c>
      <c r="T48" s="77">
        <v>1.17</v>
      </c>
      <c r="U48" s="77">
        <f>R48/'סכום נכסי הקרן'!$C$42*100</f>
        <v>0.2022279067414168</v>
      </c>
    </row>
    <row r="49" spans="2:21">
      <c r="B49" t="s">
        <v>509</v>
      </c>
      <c r="C49" t="s">
        <v>510</v>
      </c>
      <c r="D49" t="s">
        <v>103</v>
      </c>
      <c r="E49" t="s">
        <v>126</v>
      </c>
      <c r="F49" t="s">
        <v>448</v>
      </c>
      <c r="G49" t="s">
        <v>398</v>
      </c>
      <c r="H49" t="s">
        <v>469</v>
      </c>
      <c r="I49" t="s">
        <v>216</v>
      </c>
      <c r="J49" t="s">
        <v>307</v>
      </c>
      <c r="K49" s="77">
        <v>1.49</v>
      </c>
      <c r="L49" t="s">
        <v>105</v>
      </c>
      <c r="M49" s="77">
        <v>2.8</v>
      </c>
      <c r="N49" s="77">
        <v>0.33</v>
      </c>
      <c r="O49" s="77">
        <v>13176269</v>
      </c>
      <c r="P49" s="77">
        <v>106.23</v>
      </c>
      <c r="Q49" s="77">
        <v>0</v>
      </c>
      <c r="R49" s="77">
        <v>13997.150558699999</v>
      </c>
      <c r="S49" s="77">
        <v>1.34</v>
      </c>
      <c r="T49" s="77">
        <v>0.72</v>
      </c>
      <c r="U49" s="77">
        <f>R49/'סכום נכסי הקרן'!$C$42*100</f>
        <v>0.12439016541536485</v>
      </c>
    </row>
    <row r="50" spans="2:21">
      <c r="B50" t="s">
        <v>511</v>
      </c>
      <c r="C50" t="s">
        <v>512</v>
      </c>
      <c r="D50" t="s">
        <v>103</v>
      </c>
      <c r="E50" t="s">
        <v>126</v>
      </c>
      <c r="F50" t="s">
        <v>448</v>
      </c>
      <c r="G50" t="s">
        <v>398</v>
      </c>
      <c r="H50" t="s">
        <v>469</v>
      </c>
      <c r="I50" t="s">
        <v>216</v>
      </c>
      <c r="J50" t="s">
        <v>513</v>
      </c>
      <c r="K50" s="77">
        <v>1.67</v>
      </c>
      <c r="L50" t="s">
        <v>105</v>
      </c>
      <c r="M50" s="77">
        <v>4.2</v>
      </c>
      <c r="N50" s="77">
        <v>0.34</v>
      </c>
      <c r="O50" s="77">
        <v>999999.74</v>
      </c>
      <c r="P50" s="77">
        <v>129.62</v>
      </c>
      <c r="Q50" s="77">
        <v>0</v>
      </c>
      <c r="R50" s="77">
        <v>1296.199662988</v>
      </c>
      <c r="S50" s="77">
        <v>0.96</v>
      </c>
      <c r="T50" s="77">
        <v>7.0000000000000007E-2</v>
      </c>
      <c r="U50" s="77">
        <f>R50/'סכום נכסי הקרן'!$C$42*100</f>
        <v>1.1519093819434655E-2</v>
      </c>
    </row>
    <row r="51" spans="2:21">
      <c r="B51" t="s">
        <v>514</v>
      </c>
      <c r="C51" t="s">
        <v>515</v>
      </c>
      <c r="D51" t="s">
        <v>103</v>
      </c>
      <c r="E51" t="s">
        <v>126</v>
      </c>
      <c r="F51" t="s">
        <v>448</v>
      </c>
      <c r="G51" t="s">
        <v>398</v>
      </c>
      <c r="H51" t="s">
        <v>469</v>
      </c>
      <c r="I51" t="s">
        <v>216</v>
      </c>
      <c r="J51" t="s">
        <v>418</v>
      </c>
      <c r="K51" s="77">
        <v>1.53</v>
      </c>
      <c r="L51" t="s">
        <v>105</v>
      </c>
      <c r="M51" s="77">
        <v>3.1</v>
      </c>
      <c r="N51" s="77">
        <v>0.12</v>
      </c>
      <c r="O51" s="77">
        <v>6436528</v>
      </c>
      <c r="P51" s="77">
        <v>112.89</v>
      </c>
      <c r="Q51" s="77">
        <v>0</v>
      </c>
      <c r="R51" s="77">
        <v>7266.1964592000004</v>
      </c>
      <c r="S51" s="77">
        <v>0.94</v>
      </c>
      <c r="T51" s="77">
        <v>0.37</v>
      </c>
      <c r="U51" s="77">
        <f>R51/'סכום נכסי הקרן'!$C$42*100</f>
        <v>6.4573384111999713E-2</v>
      </c>
    </row>
    <row r="52" spans="2:21">
      <c r="B52" t="s">
        <v>516</v>
      </c>
      <c r="C52" t="s">
        <v>517</v>
      </c>
      <c r="D52" t="s">
        <v>103</v>
      </c>
      <c r="E52" t="s">
        <v>126</v>
      </c>
      <c r="F52" t="s">
        <v>397</v>
      </c>
      <c r="G52" t="s">
        <v>398</v>
      </c>
      <c r="H52" t="s">
        <v>469</v>
      </c>
      <c r="I52" t="s">
        <v>216</v>
      </c>
      <c r="J52" t="s">
        <v>518</v>
      </c>
      <c r="K52" s="77">
        <v>2.92</v>
      </c>
      <c r="L52" t="s">
        <v>105</v>
      </c>
      <c r="M52" s="77">
        <v>4</v>
      </c>
      <c r="N52" s="77">
        <v>0.33</v>
      </c>
      <c r="O52" s="77">
        <v>23081649</v>
      </c>
      <c r="P52" s="77">
        <v>120.13</v>
      </c>
      <c r="Q52" s="77">
        <v>0</v>
      </c>
      <c r="R52" s="77">
        <v>27727.984943700001</v>
      </c>
      <c r="S52" s="77">
        <v>1.71</v>
      </c>
      <c r="T52" s="77">
        <v>1.43</v>
      </c>
      <c r="U52" s="77">
        <f>R52/'סכום נכסי הקרן'!$C$42*100</f>
        <v>0.24641362678190173</v>
      </c>
    </row>
    <row r="53" spans="2:21">
      <c r="B53" t="s">
        <v>519</v>
      </c>
      <c r="C53" t="s">
        <v>520</v>
      </c>
      <c r="D53" t="s">
        <v>103</v>
      </c>
      <c r="E53" t="s">
        <v>126</v>
      </c>
      <c r="F53" t="s">
        <v>521</v>
      </c>
      <c r="G53" t="s">
        <v>398</v>
      </c>
      <c r="H53" t="s">
        <v>469</v>
      </c>
      <c r="I53" t="s">
        <v>216</v>
      </c>
      <c r="J53" t="s">
        <v>522</v>
      </c>
      <c r="K53" s="77">
        <v>2.74</v>
      </c>
      <c r="L53" t="s">
        <v>105</v>
      </c>
      <c r="M53" s="77">
        <v>4.75</v>
      </c>
      <c r="N53" s="77">
        <v>7.0000000000000007E-2</v>
      </c>
      <c r="O53" s="77">
        <v>7685462.5300000003</v>
      </c>
      <c r="P53" s="77">
        <v>133.49</v>
      </c>
      <c r="Q53" s="77">
        <v>0</v>
      </c>
      <c r="R53" s="77">
        <v>10259.323931297</v>
      </c>
      <c r="S53" s="77">
        <v>2.12</v>
      </c>
      <c r="T53" s="77">
        <v>0.53</v>
      </c>
      <c r="U53" s="77">
        <f>R53/'סכום נכסי הקרן'!$C$42*100</f>
        <v>9.1172770880187617E-2</v>
      </c>
    </row>
    <row r="54" spans="2:21">
      <c r="B54" t="s">
        <v>523</v>
      </c>
      <c r="C54" t="s">
        <v>524</v>
      </c>
      <c r="D54" t="s">
        <v>103</v>
      </c>
      <c r="E54" t="s">
        <v>126</v>
      </c>
      <c r="F54" t="s">
        <v>521</v>
      </c>
      <c r="G54" t="s">
        <v>398</v>
      </c>
      <c r="H54" t="s">
        <v>469</v>
      </c>
      <c r="I54" t="s">
        <v>216</v>
      </c>
      <c r="J54" t="s">
        <v>307</v>
      </c>
      <c r="K54" s="77">
        <v>0.24</v>
      </c>
      <c r="L54" t="s">
        <v>105</v>
      </c>
      <c r="M54" s="77">
        <v>5.5</v>
      </c>
      <c r="N54" s="77">
        <v>3.74</v>
      </c>
      <c r="O54" s="77">
        <v>137907.44</v>
      </c>
      <c r="P54" s="77">
        <v>129.6</v>
      </c>
      <c r="Q54" s="77">
        <v>0</v>
      </c>
      <c r="R54" s="77">
        <v>178.72804224000001</v>
      </c>
      <c r="S54" s="77">
        <v>0.17</v>
      </c>
      <c r="T54" s="77">
        <v>0.01</v>
      </c>
      <c r="U54" s="77">
        <f>R54/'סכום נכסי הקרן'!$C$42*100</f>
        <v>1.5883240410513055E-3</v>
      </c>
    </row>
    <row r="55" spans="2:21">
      <c r="B55" t="s">
        <v>525</v>
      </c>
      <c r="C55" t="s">
        <v>526</v>
      </c>
      <c r="D55" t="s">
        <v>103</v>
      </c>
      <c r="E55" t="s">
        <v>126</v>
      </c>
      <c r="F55" t="s">
        <v>521</v>
      </c>
      <c r="G55" t="s">
        <v>398</v>
      </c>
      <c r="H55" t="s">
        <v>469</v>
      </c>
      <c r="I55" t="s">
        <v>216</v>
      </c>
      <c r="J55" t="s">
        <v>522</v>
      </c>
      <c r="K55" s="77">
        <v>1.4</v>
      </c>
      <c r="L55" t="s">
        <v>105</v>
      </c>
      <c r="M55" s="77">
        <v>5.25</v>
      </c>
      <c r="N55" s="77">
        <v>0.43</v>
      </c>
      <c r="O55" s="77">
        <v>2248156</v>
      </c>
      <c r="P55" s="77">
        <v>131.33000000000001</v>
      </c>
      <c r="Q55" s="77">
        <v>0</v>
      </c>
      <c r="R55" s="77">
        <v>2952.5032747999999</v>
      </c>
      <c r="S55" s="77">
        <v>0.94</v>
      </c>
      <c r="T55" s="77">
        <v>0.15</v>
      </c>
      <c r="U55" s="77">
        <f>R55/'סכום נכסי הקרן'!$C$42*100</f>
        <v>2.623836681627352E-2</v>
      </c>
    </row>
    <row r="56" spans="2:21">
      <c r="B56" t="s">
        <v>527</v>
      </c>
      <c r="C56" t="s">
        <v>528</v>
      </c>
      <c r="D56" t="s">
        <v>103</v>
      </c>
      <c r="E56" t="s">
        <v>126</v>
      </c>
      <c r="F56" t="s">
        <v>529</v>
      </c>
      <c r="G56" t="s">
        <v>398</v>
      </c>
      <c r="H56" t="s">
        <v>469</v>
      </c>
      <c r="I56" t="s">
        <v>216</v>
      </c>
      <c r="J56" t="s">
        <v>530</v>
      </c>
      <c r="K56" s="77">
        <v>5.82</v>
      </c>
      <c r="L56" t="s">
        <v>105</v>
      </c>
      <c r="M56" s="77">
        <v>1.5</v>
      </c>
      <c r="N56" s="77">
        <v>0.54</v>
      </c>
      <c r="O56" s="77">
        <v>11778629.300000001</v>
      </c>
      <c r="P56" s="77">
        <v>106.09</v>
      </c>
      <c r="Q56" s="77">
        <v>0</v>
      </c>
      <c r="R56" s="77">
        <v>12495.94782437</v>
      </c>
      <c r="S56" s="77">
        <v>1.95</v>
      </c>
      <c r="T56" s="77">
        <v>0.64</v>
      </c>
      <c r="U56" s="77">
        <f>R56/'סכום נכסי הקרן'!$C$42*100</f>
        <v>0.11104924608594886</v>
      </c>
    </row>
    <row r="57" spans="2:21">
      <c r="B57" t="s">
        <v>531</v>
      </c>
      <c r="C57" t="s">
        <v>532</v>
      </c>
      <c r="D57" t="s">
        <v>103</v>
      </c>
      <c r="E57" t="s">
        <v>126</v>
      </c>
      <c r="F57" t="s">
        <v>529</v>
      </c>
      <c r="G57" t="s">
        <v>398</v>
      </c>
      <c r="H57" t="s">
        <v>469</v>
      </c>
      <c r="I57" t="s">
        <v>216</v>
      </c>
      <c r="J57" t="s">
        <v>307</v>
      </c>
      <c r="K57" s="77">
        <v>2.98</v>
      </c>
      <c r="L57" t="s">
        <v>105</v>
      </c>
      <c r="M57" s="77">
        <v>3.55</v>
      </c>
      <c r="N57" s="77">
        <v>0.23</v>
      </c>
      <c r="O57" s="77">
        <v>2237476.67</v>
      </c>
      <c r="P57" s="77">
        <v>119.4</v>
      </c>
      <c r="Q57" s="77">
        <v>0</v>
      </c>
      <c r="R57" s="77">
        <v>2671.5471439799999</v>
      </c>
      <c r="S57" s="77">
        <v>0.52</v>
      </c>
      <c r="T57" s="77">
        <v>0.14000000000000001</v>
      </c>
      <c r="U57" s="77">
        <f>R57/'סכום נכסי הקרן'!$C$42*100</f>
        <v>2.3741560095462872E-2</v>
      </c>
    </row>
    <row r="58" spans="2:21">
      <c r="B58" t="s">
        <v>533</v>
      </c>
      <c r="C58" t="s">
        <v>534</v>
      </c>
      <c r="D58" t="s">
        <v>103</v>
      </c>
      <c r="E58" t="s">
        <v>126</v>
      </c>
      <c r="F58" t="s">
        <v>529</v>
      </c>
      <c r="G58" t="s">
        <v>398</v>
      </c>
      <c r="H58" t="s">
        <v>469</v>
      </c>
      <c r="I58" t="s">
        <v>216</v>
      </c>
      <c r="J58" t="s">
        <v>535</v>
      </c>
      <c r="K58" s="77">
        <v>1.91</v>
      </c>
      <c r="L58" t="s">
        <v>105</v>
      </c>
      <c r="M58" s="77">
        <v>4.6500000000000004</v>
      </c>
      <c r="N58" s="77">
        <v>-0.05</v>
      </c>
      <c r="O58" s="77">
        <v>2333623.5</v>
      </c>
      <c r="P58" s="77">
        <v>130.47999999999999</v>
      </c>
      <c r="Q58" s="77">
        <v>1491.73377</v>
      </c>
      <c r="R58" s="77">
        <v>4536.6457128000002</v>
      </c>
      <c r="S58" s="77">
        <v>0.69</v>
      </c>
      <c r="T58" s="77">
        <v>0.23</v>
      </c>
      <c r="U58" s="77">
        <f>R58/'סכום נכסי הקרן'!$C$42*100</f>
        <v>4.0316356409794106E-2</v>
      </c>
    </row>
    <row r="59" spans="2:21">
      <c r="B59" t="s">
        <v>536</v>
      </c>
      <c r="C59" t="s">
        <v>537</v>
      </c>
      <c r="D59" t="s">
        <v>103</v>
      </c>
      <c r="E59" t="s">
        <v>126</v>
      </c>
      <c r="F59" t="s">
        <v>538</v>
      </c>
      <c r="G59" t="s">
        <v>539</v>
      </c>
      <c r="H59" t="s">
        <v>469</v>
      </c>
      <c r="I59" t="s">
        <v>216</v>
      </c>
      <c r="J59" t="s">
        <v>540</v>
      </c>
      <c r="K59" s="77">
        <v>2.44</v>
      </c>
      <c r="L59" t="s">
        <v>105</v>
      </c>
      <c r="M59" s="77">
        <v>4.6500000000000004</v>
      </c>
      <c r="N59" s="77">
        <v>0.32</v>
      </c>
      <c r="O59" s="77">
        <v>196292.11</v>
      </c>
      <c r="P59" s="77">
        <v>132.35</v>
      </c>
      <c r="Q59" s="77">
        <v>0</v>
      </c>
      <c r="R59" s="77">
        <v>259.79260758499998</v>
      </c>
      <c r="S59" s="77">
        <v>0.19</v>
      </c>
      <c r="T59" s="77">
        <v>0.01</v>
      </c>
      <c r="U59" s="77">
        <f>R59/'סכום נכסי הקרן'!$C$42*100</f>
        <v>2.3087302873298857E-3</v>
      </c>
    </row>
    <row r="60" spans="2:21">
      <c r="B60" t="s">
        <v>541</v>
      </c>
      <c r="C60" t="s">
        <v>542</v>
      </c>
      <c r="D60" t="s">
        <v>103</v>
      </c>
      <c r="E60" t="s">
        <v>126</v>
      </c>
      <c r="F60" t="s">
        <v>543</v>
      </c>
      <c r="G60" t="s">
        <v>437</v>
      </c>
      <c r="H60" t="s">
        <v>469</v>
      </c>
      <c r="I60" t="s">
        <v>216</v>
      </c>
      <c r="J60" t="s">
        <v>307</v>
      </c>
      <c r="K60" s="77">
        <v>2.57</v>
      </c>
      <c r="L60" t="s">
        <v>105</v>
      </c>
      <c r="M60" s="77">
        <v>3.64</v>
      </c>
      <c r="N60" s="77">
        <v>0.56000000000000005</v>
      </c>
      <c r="O60" s="77">
        <v>369540</v>
      </c>
      <c r="P60" s="77">
        <v>118.16</v>
      </c>
      <c r="Q60" s="77">
        <v>0</v>
      </c>
      <c r="R60" s="77">
        <v>436.64846399999999</v>
      </c>
      <c r="S60" s="77">
        <v>0.4</v>
      </c>
      <c r="T60" s="77">
        <v>0.02</v>
      </c>
      <c r="U60" s="77">
        <f>R60/'סכום נכסי הקרן'!$C$42*100</f>
        <v>3.8804165488929006E-3</v>
      </c>
    </row>
    <row r="61" spans="2:21">
      <c r="B61" t="s">
        <v>544</v>
      </c>
      <c r="C61" t="s">
        <v>545</v>
      </c>
      <c r="D61" t="s">
        <v>103</v>
      </c>
      <c r="E61" t="s">
        <v>126</v>
      </c>
      <c r="F61" t="s">
        <v>546</v>
      </c>
      <c r="G61" t="s">
        <v>547</v>
      </c>
      <c r="H61" t="s">
        <v>548</v>
      </c>
      <c r="I61" t="s">
        <v>153</v>
      </c>
      <c r="J61" t="s">
        <v>549</v>
      </c>
      <c r="K61" s="77">
        <v>6.62</v>
      </c>
      <c r="L61" t="s">
        <v>105</v>
      </c>
      <c r="M61" s="77">
        <v>4.5</v>
      </c>
      <c r="N61" s="77">
        <v>1.1000000000000001</v>
      </c>
      <c r="O61" s="77">
        <v>36135000</v>
      </c>
      <c r="P61" s="77">
        <v>127.09</v>
      </c>
      <c r="Q61" s="77">
        <v>0</v>
      </c>
      <c r="R61" s="77">
        <v>45923.9715</v>
      </c>
      <c r="S61" s="77">
        <v>1.23</v>
      </c>
      <c r="T61" s="77">
        <v>2.37</v>
      </c>
      <c r="U61" s="77">
        <f>R61/'סכום נכסי הקרן'!$C$42*100</f>
        <v>0.40811809428347356</v>
      </c>
    </row>
    <row r="62" spans="2:21">
      <c r="B62" t="s">
        <v>550</v>
      </c>
      <c r="C62" t="s">
        <v>551</v>
      </c>
      <c r="D62" t="s">
        <v>103</v>
      </c>
      <c r="E62" t="s">
        <v>126</v>
      </c>
      <c r="F62" t="s">
        <v>546</v>
      </c>
      <c r="G62" t="s">
        <v>547</v>
      </c>
      <c r="H62" t="s">
        <v>548</v>
      </c>
      <c r="I62" t="s">
        <v>153</v>
      </c>
      <c r="J62" t="s">
        <v>552</v>
      </c>
      <c r="K62" s="77">
        <v>8.4499999999999993</v>
      </c>
      <c r="L62" t="s">
        <v>105</v>
      </c>
      <c r="M62" s="77">
        <v>3.85</v>
      </c>
      <c r="N62" s="77">
        <v>1.45</v>
      </c>
      <c r="O62" s="77">
        <v>21876064.649999999</v>
      </c>
      <c r="P62" s="77">
        <v>122.62</v>
      </c>
      <c r="Q62" s="77">
        <v>0</v>
      </c>
      <c r="R62" s="77">
        <v>26824.430473830002</v>
      </c>
      <c r="S62" s="77">
        <v>0.8</v>
      </c>
      <c r="T62" s="77">
        <v>1.38</v>
      </c>
      <c r="U62" s="77">
        <f>R62/'סכום נכסי הקרן'!$C$42*100</f>
        <v>0.23838390033882489</v>
      </c>
    </row>
    <row r="63" spans="2:21">
      <c r="B63" t="s">
        <v>553</v>
      </c>
      <c r="C63" t="s">
        <v>554</v>
      </c>
      <c r="D63" t="s">
        <v>103</v>
      </c>
      <c r="E63" t="s">
        <v>126</v>
      </c>
      <c r="F63" t="s">
        <v>555</v>
      </c>
      <c r="G63" t="s">
        <v>539</v>
      </c>
      <c r="H63" t="s">
        <v>469</v>
      </c>
      <c r="I63" t="s">
        <v>216</v>
      </c>
      <c r="J63" t="s">
        <v>556</v>
      </c>
      <c r="K63" s="77">
        <v>1.85</v>
      </c>
      <c r="L63" t="s">
        <v>105</v>
      </c>
      <c r="M63" s="77">
        <v>4.8899999999999997</v>
      </c>
      <c r="N63" s="77">
        <v>0.41</v>
      </c>
      <c r="O63" s="77">
        <v>1788676.68</v>
      </c>
      <c r="P63" s="77">
        <v>131.31</v>
      </c>
      <c r="Q63" s="77">
        <v>0</v>
      </c>
      <c r="R63" s="77">
        <v>2348.7113485079999</v>
      </c>
      <c r="S63" s="77">
        <v>2.4</v>
      </c>
      <c r="T63" s="77">
        <v>0.12</v>
      </c>
      <c r="U63" s="77">
        <f>R63/'סכום נכסי הקרן'!$C$42*100</f>
        <v>2.0872576309630634E-2</v>
      </c>
    </row>
    <row r="64" spans="2:21">
      <c r="B64" t="s">
        <v>557</v>
      </c>
      <c r="C64" t="s">
        <v>558</v>
      </c>
      <c r="D64" t="s">
        <v>103</v>
      </c>
      <c r="E64" t="s">
        <v>126</v>
      </c>
      <c r="F64" t="s">
        <v>397</v>
      </c>
      <c r="G64" t="s">
        <v>398</v>
      </c>
      <c r="H64" t="s">
        <v>469</v>
      </c>
      <c r="I64" t="s">
        <v>216</v>
      </c>
      <c r="J64" t="s">
        <v>454</v>
      </c>
      <c r="K64" s="77">
        <v>2.4500000000000002</v>
      </c>
      <c r="L64" t="s">
        <v>105</v>
      </c>
      <c r="M64" s="77">
        <v>5</v>
      </c>
      <c r="N64" s="77">
        <v>0.28000000000000003</v>
      </c>
      <c r="O64" s="77">
        <v>35709871</v>
      </c>
      <c r="P64" s="77">
        <v>123.39</v>
      </c>
      <c r="Q64" s="77">
        <v>0</v>
      </c>
      <c r="R64" s="77">
        <v>44062.409826900002</v>
      </c>
      <c r="S64" s="77">
        <v>3.57</v>
      </c>
      <c r="T64" s="77">
        <v>2.27</v>
      </c>
      <c r="U64" s="77">
        <f>R64/'סכום נכסי הקרן'!$C$42*100</f>
        <v>0.39157472972675783</v>
      </c>
    </row>
    <row r="65" spans="2:21">
      <c r="B65" t="s">
        <v>559</v>
      </c>
      <c r="C65" t="s">
        <v>560</v>
      </c>
      <c r="D65" t="s">
        <v>103</v>
      </c>
      <c r="E65" t="s">
        <v>126</v>
      </c>
      <c r="F65" t="s">
        <v>424</v>
      </c>
      <c r="G65" t="s">
        <v>398</v>
      </c>
      <c r="H65" t="s">
        <v>469</v>
      </c>
      <c r="I65" t="s">
        <v>216</v>
      </c>
      <c r="J65" t="s">
        <v>561</v>
      </c>
      <c r="K65" s="77">
        <v>2.34</v>
      </c>
      <c r="L65" t="s">
        <v>105</v>
      </c>
      <c r="M65" s="77">
        <v>6.5</v>
      </c>
      <c r="N65" s="77">
        <v>0.32</v>
      </c>
      <c r="O65" s="77">
        <v>18120958</v>
      </c>
      <c r="P65" s="77">
        <v>127.13</v>
      </c>
      <c r="Q65" s="77">
        <v>15.495520000000001</v>
      </c>
      <c r="R65" s="77">
        <v>23052.669425399999</v>
      </c>
      <c r="S65" s="77">
        <v>1.1499999999999999</v>
      </c>
      <c r="T65" s="77">
        <v>1.19</v>
      </c>
      <c r="U65" s="77">
        <f>R65/'סכום נכסי הקרן'!$C$42*100</f>
        <v>0.20486493669305464</v>
      </c>
    </row>
    <row r="66" spans="2:21">
      <c r="B66" t="s">
        <v>562</v>
      </c>
      <c r="C66" t="s">
        <v>563</v>
      </c>
      <c r="D66" t="s">
        <v>103</v>
      </c>
      <c r="E66" t="s">
        <v>126</v>
      </c>
      <c r="F66" t="s">
        <v>564</v>
      </c>
      <c r="G66" t="s">
        <v>539</v>
      </c>
      <c r="H66" t="s">
        <v>469</v>
      </c>
      <c r="I66" t="s">
        <v>216</v>
      </c>
      <c r="J66" t="s">
        <v>307</v>
      </c>
      <c r="K66" s="77">
        <v>0.66</v>
      </c>
      <c r="L66" t="s">
        <v>105</v>
      </c>
      <c r="M66" s="77">
        <v>4.4000000000000004</v>
      </c>
      <c r="N66" s="77">
        <v>0.65</v>
      </c>
      <c r="O66" s="77">
        <v>17079.37</v>
      </c>
      <c r="P66" s="77">
        <v>112.35</v>
      </c>
      <c r="Q66" s="77">
        <v>0</v>
      </c>
      <c r="R66" s="77">
        <v>19.188672194999999</v>
      </c>
      <c r="S66" s="77">
        <v>0.03</v>
      </c>
      <c r="T66" s="77">
        <v>0</v>
      </c>
      <c r="U66" s="77">
        <f>R66/'סכום נכסי הקרן'!$C$42*100</f>
        <v>1.7052628664865533E-4</v>
      </c>
    </row>
    <row r="67" spans="2:21">
      <c r="B67" t="s">
        <v>565</v>
      </c>
      <c r="C67" t="s">
        <v>566</v>
      </c>
      <c r="D67" t="s">
        <v>103</v>
      </c>
      <c r="E67" t="s">
        <v>126</v>
      </c>
      <c r="F67" t="s">
        <v>567</v>
      </c>
      <c r="G67" t="s">
        <v>437</v>
      </c>
      <c r="H67" t="s">
        <v>212</v>
      </c>
      <c r="I67" t="s">
        <v>153</v>
      </c>
      <c r="J67" t="s">
        <v>568</v>
      </c>
      <c r="K67" s="77">
        <v>0.24</v>
      </c>
      <c r="L67" t="s">
        <v>105</v>
      </c>
      <c r="M67" s="77">
        <v>4.55</v>
      </c>
      <c r="N67" s="77">
        <v>3.5</v>
      </c>
      <c r="O67" s="77">
        <v>1386304.66</v>
      </c>
      <c r="P67" s="77">
        <v>121.97</v>
      </c>
      <c r="Q67" s="77">
        <v>0</v>
      </c>
      <c r="R67" s="77">
        <v>1690.8757938020001</v>
      </c>
      <c r="S67" s="77">
        <v>0.98</v>
      </c>
      <c r="T67" s="77">
        <v>0.09</v>
      </c>
      <c r="U67" s="77">
        <f>R67/'סכום נכסי הקרן'!$C$42*100</f>
        <v>1.5026509774672427E-2</v>
      </c>
    </row>
    <row r="68" spans="2:21">
      <c r="B68" t="s">
        <v>569</v>
      </c>
      <c r="C68" t="s">
        <v>570</v>
      </c>
      <c r="D68" t="s">
        <v>103</v>
      </c>
      <c r="E68" t="s">
        <v>126</v>
      </c>
      <c r="F68" t="s">
        <v>567</v>
      </c>
      <c r="G68" t="s">
        <v>437</v>
      </c>
      <c r="H68" t="s">
        <v>212</v>
      </c>
      <c r="I68" t="s">
        <v>153</v>
      </c>
      <c r="J68" t="s">
        <v>307</v>
      </c>
      <c r="K68" s="77">
        <v>5.16</v>
      </c>
      <c r="L68" t="s">
        <v>105</v>
      </c>
      <c r="M68" s="77">
        <v>4.75</v>
      </c>
      <c r="N68" s="77">
        <v>0.78</v>
      </c>
      <c r="O68" s="77">
        <v>20174394</v>
      </c>
      <c r="P68" s="77">
        <v>148.43</v>
      </c>
      <c r="Q68" s="77">
        <v>0</v>
      </c>
      <c r="R68" s="77">
        <v>29944.853014200002</v>
      </c>
      <c r="S68" s="77">
        <v>1.07</v>
      </c>
      <c r="T68" s="77">
        <v>1.54</v>
      </c>
      <c r="U68" s="77">
        <f>R68/'סכום נכסי הקרן'!$C$42*100</f>
        <v>0.26611453553737252</v>
      </c>
    </row>
    <row r="69" spans="2:21">
      <c r="B69" t="s">
        <v>571</v>
      </c>
      <c r="C69" t="s">
        <v>572</v>
      </c>
      <c r="D69" t="s">
        <v>103</v>
      </c>
      <c r="E69" t="s">
        <v>126</v>
      </c>
      <c r="F69" t="s">
        <v>573</v>
      </c>
      <c r="G69" t="s">
        <v>437</v>
      </c>
      <c r="H69" t="s">
        <v>574</v>
      </c>
      <c r="I69" t="s">
        <v>216</v>
      </c>
      <c r="J69" t="s">
        <v>292</v>
      </c>
      <c r="K69" s="77">
        <v>3.7</v>
      </c>
      <c r="L69" t="s">
        <v>105</v>
      </c>
      <c r="M69" s="77">
        <v>2.5499999999999998</v>
      </c>
      <c r="N69" s="77">
        <v>0.67</v>
      </c>
      <c r="O69" s="77">
        <v>8275776.9400000004</v>
      </c>
      <c r="P69" s="77">
        <v>107.44</v>
      </c>
      <c r="Q69" s="77">
        <v>0</v>
      </c>
      <c r="R69" s="77">
        <v>8891.4947443359997</v>
      </c>
      <c r="S69" s="77">
        <v>0.93</v>
      </c>
      <c r="T69" s="77">
        <v>0.46</v>
      </c>
      <c r="U69" s="77">
        <f>R69/'סכום נכסי הקרן'!$C$42*100</f>
        <v>7.9017118334156478E-2</v>
      </c>
    </row>
    <row r="70" spans="2:21">
      <c r="B70" t="s">
        <v>575</v>
      </c>
      <c r="C70" t="s">
        <v>576</v>
      </c>
      <c r="D70" t="s">
        <v>103</v>
      </c>
      <c r="E70" t="s">
        <v>126</v>
      </c>
      <c r="F70" t="s">
        <v>573</v>
      </c>
      <c r="G70" t="s">
        <v>437</v>
      </c>
      <c r="H70" t="s">
        <v>574</v>
      </c>
      <c r="I70" t="s">
        <v>216</v>
      </c>
      <c r="J70" t="s">
        <v>577</v>
      </c>
      <c r="K70" s="77">
        <v>0.41</v>
      </c>
      <c r="L70" t="s">
        <v>105</v>
      </c>
      <c r="M70" s="77">
        <v>5.5</v>
      </c>
      <c r="N70" s="77">
        <v>0.78</v>
      </c>
      <c r="O70" s="77">
        <v>333960.12</v>
      </c>
      <c r="P70" s="77">
        <v>122.31</v>
      </c>
      <c r="Q70" s="77">
        <v>0</v>
      </c>
      <c r="R70" s="77">
        <v>408.46662277199999</v>
      </c>
      <c r="S70" s="77">
        <v>2.23</v>
      </c>
      <c r="T70" s="77">
        <v>0.02</v>
      </c>
      <c r="U70" s="77">
        <f>R70/'סכום נכסי הקרן'!$C$42*100</f>
        <v>3.6299695827508105E-3</v>
      </c>
    </row>
    <row r="71" spans="2:21">
      <c r="B71" t="s">
        <v>578</v>
      </c>
      <c r="C71" t="s">
        <v>579</v>
      </c>
      <c r="D71" t="s">
        <v>103</v>
      </c>
      <c r="E71" t="s">
        <v>126</v>
      </c>
      <c r="F71" t="s">
        <v>573</v>
      </c>
      <c r="G71" t="s">
        <v>437</v>
      </c>
      <c r="H71" t="s">
        <v>574</v>
      </c>
      <c r="I71" t="s">
        <v>216</v>
      </c>
      <c r="J71" t="s">
        <v>577</v>
      </c>
      <c r="K71" s="77">
        <v>2.77</v>
      </c>
      <c r="L71" t="s">
        <v>105</v>
      </c>
      <c r="M71" s="77">
        <v>5.85</v>
      </c>
      <c r="N71" s="77">
        <v>0.77</v>
      </c>
      <c r="O71" s="77">
        <v>6809254.0999999996</v>
      </c>
      <c r="P71" s="77">
        <v>123.56</v>
      </c>
      <c r="Q71" s="77">
        <v>0</v>
      </c>
      <c r="R71" s="77">
        <v>8413.5143659599999</v>
      </c>
      <c r="S71" s="77">
        <v>0.53</v>
      </c>
      <c r="T71" s="77">
        <v>0.43</v>
      </c>
      <c r="U71" s="77">
        <f>R71/'סכום נכסי הקרן'!$C$42*100</f>
        <v>7.4769392478658409E-2</v>
      </c>
    </row>
    <row r="72" spans="2:21">
      <c r="B72" t="s">
        <v>580</v>
      </c>
      <c r="C72" t="s">
        <v>581</v>
      </c>
      <c r="D72" t="s">
        <v>103</v>
      </c>
      <c r="E72" t="s">
        <v>126</v>
      </c>
      <c r="F72" t="s">
        <v>573</v>
      </c>
      <c r="G72" t="s">
        <v>437</v>
      </c>
      <c r="H72" t="s">
        <v>574</v>
      </c>
      <c r="I72" t="s">
        <v>216</v>
      </c>
      <c r="J72" t="s">
        <v>582</v>
      </c>
      <c r="K72" s="77">
        <v>2.35</v>
      </c>
      <c r="L72" t="s">
        <v>105</v>
      </c>
      <c r="M72" s="77">
        <v>5.0999999999999996</v>
      </c>
      <c r="N72" s="77">
        <v>0.09</v>
      </c>
      <c r="O72" s="77">
        <v>4834585.3099999996</v>
      </c>
      <c r="P72" s="77">
        <v>123.61</v>
      </c>
      <c r="Q72" s="77">
        <v>0</v>
      </c>
      <c r="R72" s="77">
        <v>5976.0309016909996</v>
      </c>
      <c r="S72" s="77">
        <v>1.04</v>
      </c>
      <c r="T72" s="77">
        <v>0.31</v>
      </c>
      <c r="U72" s="77">
        <f>R72/'סכום נכסי הקרן'!$C$42*100</f>
        <v>5.3107914305218114E-2</v>
      </c>
    </row>
    <row r="73" spans="2:21">
      <c r="B73" t="s">
        <v>583</v>
      </c>
      <c r="C73" t="s">
        <v>584</v>
      </c>
      <c r="D73" t="s">
        <v>103</v>
      </c>
      <c r="E73" t="s">
        <v>126</v>
      </c>
      <c r="F73" t="s">
        <v>573</v>
      </c>
      <c r="G73" t="s">
        <v>437</v>
      </c>
      <c r="H73" t="s">
        <v>574</v>
      </c>
      <c r="I73" t="s">
        <v>216</v>
      </c>
      <c r="J73" t="s">
        <v>307</v>
      </c>
      <c r="K73" s="77">
        <v>3.09</v>
      </c>
      <c r="L73" t="s">
        <v>105</v>
      </c>
      <c r="M73" s="77">
        <v>4.9000000000000004</v>
      </c>
      <c r="N73" s="77">
        <v>0.8</v>
      </c>
      <c r="O73" s="77">
        <v>15567233.77</v>
      </c>
      <c r="P73" s="77">
        <v>116.74</v>
      </c>
      <c r="Q73" s="77">
        <v>0</v>
      </c>
      <c r="R73" s="77">
        <v>18173.188703098</v>
      </c>
      <c r="S73" s="77">
        <v>1.95</v>
      </c>
      <c r="T73" s="77">
        <v>0.94</v>
      </c>
      <c r="U73" s="77">
        <f>R73/'סכום נכסי הקרן'!$C$42*100</f>
        <v>0.16150186707093281</v>
      </c>
    </row>
    <row r="74" spans="2:21">
      <c r="B74" t="s">
        <v>585</v>
      </c>
      <c r="C74" t="s">
        <v>586</v>
      </c>
      <c r="D74" t="s">
        <v>103</v>
      </c>
      <c r="E74" t="s">
        <v>126</v>
      </c>
      <c r="F74" t="s">
        <v>573</v>
      </c>
      <c r="G74" t="s">
        <v>437</v>
      </c>
      <c r="H74" t="s">
        <v>574</v>
      </c>
      <c r="I74" t="s">
        <v>216</v>
      </c>
      <c r="J74" t="s">
        <v>307</v>
      </c>
      <c r="K74" s="77">
        <v>2.63</v>
      </c>
      <c r="L74" t="s">
        <v>105</v>
      </c>
      <c r="M74" s="77">
        <v>3.4</v>
      </c>
      <c r="N74" s="77">
        <v>0.44</v>
      </c>
      <c r="O74" s="77">
        <v>2454620.62</v>
      </c>
      <c r="P74" s="77">
        <v>110.05</v>
      </c>
      <c r="Q74" s="77">
        <v>0</v>
      </c>
      <c r="R74" s="77">
        <v>2701.3099923099999</v>
      </c>
      <c r="S74" s="77">
        <v>0.73</v>
      </c>
      <c r="T74" s="77">
        <v>0.14000000000000001</v>
      </c>
      <c r="U74" s="77">
        <f>R74/'סכום נכסי הקרן'!$C$42*100</f>
        <v>2.4006057188030044E-2</v>
      </c>
    </row>
    <row r="75" spans="2:21">
      <c r="B75" t="s">
        <v>587</v>
      </c>
      <c r="C75" t="s">
        <v>588</v>
      </c>
      <c r="D75" t="s">
        <v>103</v>
      </c>
      <c r="E75" t="s">
        <v>126</v>
      </c>
      <c r="F75" t="s">
        <v>573</v>
      </c>
      <c r="G75" t="s">
        <v>437</v>
      </c>
      <c r="H75" t="s">
        <v>574</v>
      </c>
      <c r="I75" t="s">
        <v>216</v>
      </c>
      <c r="J75" t="s">
        <v>589</v>
      </c>
      <c r="K75" s="77">
        <v>6.49</v>
      </c>
      <c r="L75" t="s">
        <v>105</v>
      </c>
      <c r="M75" s="77">
        <v>2.2999999999999998</v>
      </c>
      <c r="N75" s="77">
        <v>1.59</v>
      </c>
      <c r="O75" s="77">
        <v>3405.14</v>
      </c>
      <c r="P75" s="77">
        <v>105.41</v>
      </c>
      <c r="Q75" s="77">
        <v>0</v>
      </c>
      <c r="R75" s="77">
        <v>3.5893580740000002</v>
      </c>
      <c r="S75" s="77">
        <v>0</v>
      </c>
      <c r="T75" s="77">
        <v>0</v>
      </c>
      <c r="U75" s="77">
        <f>R75/'סכום נכסי הקרן'!$C$42*100</f>
        <v>3.1897981141763385E-5</v>
      </c>
    </row>
    <row r="76" spans="2:21">
      <c r="B76" t="s">
        <v>590</v>
      </c>
      <c r="C76" t="s">
        <v>591</v>
      </c>
      <c r="D76" t="s">
        <v>103</v>
      </c>
      <c r="E76" t="s">
        <v>126</v>
      </c>
      <c r="F76" t="s">
        <v>573</v>
      </c>
      <c r="G76" t="s">
        <v>437</v>
      </c>
      <c r="H76" t="s">
        <v>574</v>
      </c>
      <c r="I76" t="s">
        <v>216</v>
      </c>
      <c r="J76" t="s">
        <v>592</v>
      </c>
      <c r="K76" s="77">
        <v>7.05</v>
      </c>
      <c r="L76" t="s">
        <v>105</v>
      </c>
      <c r="M76" s="77">
        <v>2.15</v>
      </c>
      <c r="N76" s="77">
        <v>1.43</v>
      </c>
      <c r="O76" s="77">
        <v>8004949.4299999997</v>
      </c>
      <c r="P76" s="77">
        <v>106.57</v>
      </c>
      <c r="Q76" s="77">
        <v>0</v>
      </c>
      <c r="R76" s="77">
        <v>8530.8746075510007</v>
      </c>
      <c r="S76" s="77">
        <v>1.52</v>
      </c>
      <c r="T76" s="77">
        <v>0.44</v>
      </c>
      <c r="U76" s="77">
        <f>R76/'סכום נכסי הקרן'!$C$42*100</f>
        <v>7.581235188696582E-2</v>
      </c>
    </row>
    <row r="77" spans="2:21">
      <c r="B77" t="s">
        <v>593</v>
      </c>
      <c r="C77" t="s">
        <v>594</v>
      </c>
      <c r="D77" t="s">
        <v>103</v>
      </c>
      <c r="E77" t="s">
        <v>126</v>
      </c>
      <c r="F77" t="s">
        <v>573</v>
      </c>
      <c r="G77" t="s">
        <v>437</v>
      </c>
      <c r="H77" t="s">
        <v>574</v>
      </c>
      <c r="I77" t="s">
        <v>216</v>
      </c>
      <c r="J77" t="s">
        <v>595</v>
      </c>
      <c r="K77" s="77">
        <v>7.63</v>
      </c>
      <c r="L77" t="s">
        <v>105</v>
      </c>
      <c r="M77" s="77">
        <v>2.35</v>
      </c>
      <c r="N77" s="77">
        <v>1.45</v>
      </c>
      <c r="O77" s="77">
        <v>4913720.05</v>
      </c>
      <c r="P77" s="77">
        <v>108.04</v>
      </c>
      <c r="Q77" s="77">
        <v>0</v>
      </c>
      <c r="R77" s="77">
        <v>5308.78314202</v>
      </c>
      <c r="S77" s="77">
        <v>1.96</v>
      </c>
      <c r="T77" s="77">
        <v>0.27</v>
      </c>
      <c r="U77" s="77">
        <f>R77/'סכום נכסי הקרן'!$C$42*100</f>
        <v>4.7178203193629135E-2</v>
      </c>
    </row>
    <row r="78" spans="2:21">
      <c r="B78" t="s">
        <v>596</v>
      </c>
      <c r="C78" t="s">
        <v>597</v>
      </c>
      <c r="D78" t="s">
        <v>103</v>
      </c>
      <c r="E78" t="s">
        <v>126</v>
      </c>
      <c r="F78" t="s">
        <v>573</v>
      </c>
      <c r="G78" t="s">
        <v>437</v>
      </c>
      <c r="H78" t="s">
        <v>574</v>
      </c>
      <c r="I78" t="s">
        <v>216</v>
      </c>
      <c r="J78" t="s">
        <v>589</v>
      </c>
      <c r="K78" s="77">
        <v>6.6</v>
      </c>
      <c r="L78" t="s">
        <v>105</v>
      </c>
      <c r="M78" s="77">
        <v>1.76</v>
      </c>
      <c r="N78" s="77">
        <v>1.1200000000000001</v>
      </c>
      <c r="O78" s="77">
        <v>16297618.050000001</v>
      </c>
      <c r="P78" s="77">
        <v>104.96</v>
      </c>
      <c r="Q78" s="77">
        <v>0</v>
      </c>
      <c r="R78" s="77">
        <v>17105.979905280001</v>
      </c>
      <c r="S78" s="77">
        <v>1.46</v>
      </c>
      <c r="T78" s="77">
        <v>0.88</v>
      </c>
      <c r="U78" s="77">
        <f>R78/'סכום נכסי הקרן'!$C$42*100</f>
        <v>0.15201777398094302</v>
      </c>
    </row>
    <row r="79" spans="2:21">
      <c r="B79" t="s">
        <v>598</v>
      </c>
      <c r="C79" t="s">
        <v>599</v>
      </c>
      <c r="D79" t="s">
        <v>103</v>
      </c>
      <c r="E79" t="s">
        <v>126</v>
      </c>
      <c r="F79" t="s">
        <v>600</v>
      </c>
      <c r="G79" t="s">
        <v>547</v>
      </c>
      <c r="H79" t="s">
        <v>574</v>
      </c>
      <c r="I79" t="s">
        <v>216</v>
      </c>
      <c r="J79" t="s">
        <v>601</v>
      </c>
      <c r="K79" s="77">
        <v>5.64</v>
      </c>
      <c r="L79" t="s">
        <v>105</v>
      </c>
      <c r="M79" s="77">
        <v>1.94</v>
      </c>
      <c r="N79" s="77">
        <v>0.77</v>
      </c>
      <c r="O79" s="77">
        <v>6739062.2999999998</v>
      </c>
      <c r="P79" s="77">
        <v>106.77</v>
      </c>
      <c r="Q79" s="77">
        <v>0</v>
      </c>
      <c r="R79" s="77">
        <v>7195.2968177100001</v>
      </c>
      <c r="S79" s="77">
        <v>1.02</v>
      </c>
      <c r="T79" s="77">
        <v>0.37</v>
      </c>
      <c r="U79" s="77">
        <f>R79/'סכום נכסי הקרן'!$C$42*100</f>
        <v>6.3943311720062082E-2</v>
      </c>
    </row>
    <row r="80" spans="2:21">
      <c r="B80" t="s">
        <v>602</v>
      </c>
      <c r="C80" t="s">
        <v>603</v>
      </c>
      <c r="D80" t="s">
        <v>103</v>
      </c>
      <c r="E80" t="s">
        <v>126</v>
      </c>
      <c r="F80" t="s">
        <v>604</v>
      </c>
      <c r="G80" t="s">
        <v>605</v>
      </c>
      <c r="H80" t="s">
        <v>574</v>
      </c>
      <c r="I80" t="s">
        <v>216</v>
      </c>
      <c r="J80" t="s">
        <v>606</v>
      </c>
      <c r="K80" s="77">
        <v>8.84</v>
      </c>
      <c r="L80" t="s">
        <v>105</v>
      </c>
      <c r="M80" s="77">
        <v>5.15</v>
      </c>
      <c r="N80" s="77">
        <v>2.19</v>
      </c>
      <c r="O80" s="77">
        <v>29469609</v>
      </c>
      <c r="P80" s="77">
        <v>153.66999999999999</v>
      </c>
      <c r="Q80" s="77">
        <v>0</v>
      </c>
      <c r="R80" s="77">
        <v>45285.948150299999</v>
      </c>
      <c r="S80" s="77">
        <v>0.83</v>
      </c>
      <c r="T80" s="77">
        <v>2.33</v>
      </c>
      <c r="U80" s="77">
        <f>R80/'סכום נכסי הקרן'!$C$42*100</f>
        <v>0.40244809525937081</v>
      </c>
    </row>
    <row r="81" spans="2:21">
      <c r="B81" t="s">
        <v>607</v>
      </c>
      <c r="C81" t="s">
        <v>608</v>
      </c>
      <c r="D81" t="s">
        <v>103</v>
      </c>
      <c r="E81" t="s">
        <v>126</v>
      </c>
      <c r="F81" t="s">
        <v>609</v>
      </c>
      <c r="G81" t="s">
        <v>437</v>
      </c>
      <c r="H81" t="s">
        <v>574</v>
      </c>
      <c r="I81" t="s">
        <v>216</v>
      </c>
      <c r="J81" t="s">
        <v>610</v>
      </c>
      <c r="K81" s="77">
        <v>1.48</v>
      </c>
      <c r="L81" t="s">
        <v>105</v>
      </c>
      <c r="M81" s="77">
        <v>4.8</v>
      </c>
      <c r="N81" s="77">
        <v>0.67</v>
      </c>
      <c r="O81" s="77">
        <v>0.48</v>
      </c>
      <c r="P81" s="77">
        <v>113.26</v>
      </c>
      <c r="Q81" s="77">
        <v>0</v>
      </c>
      <c r="R81" s="77">
        <v>5.4364799999999998E-4</v>
      </c>
      <c r="S81" s="77">
        <v>0</v>
      </c>
      <c r="T81" s="77">
        <v>0</v>
      </c>
      <c r="U81" s="77">
        <f>R81/'סכום נכסי הקרן'!$C$42*100</f>
        <v>4.8313022257019268E-9</v>
      </c>
    </row>
    <row r="82" spans="2:21">
      <c r="B82" t="s">
        <v>611</v>
      </c>
      <c r="C82" t="s">
        <v>612</v>
      </c>
      <c r="D82" t="s">
        <v>103</v>
      </c>
      <c r="E82" t="s">
        <v>126</v>
      </c>
      <c r="F82" t="s">
        <v>609</v>
      </c>
      <c r="G82" t="s">
        <v>437</v>
      </c>
      <c r="H82" t="s">
        <v>574</v>
      </c>
      <c r="I82" t="s">
        <v>216</v>
      </c>
      <c r="J82" t="s">
        <v>613</v>
      </c>
      <c r="K82" s="77">
        <v>4.3899999999999997</v>
      </c>
      <c r="L82" t="s">
        <v>105</v>
      </c>
      <c r="M82" s="77">
        <v>3.29</v>
      </c>
      <c r="N82" s="77">
        <v>0.8</v>
      </c>
      <c r="O82" s="77">
        <v>1.1200000000000001</v>
      </c>
      <c r="P82" s="77">
        <v>111.63</v>
      </c>
      <c r="Q82" s="77">
        <v>0</v>
      </c>
      <c r="R82" s="77">
        <v>1.2502559999999999E-3</v>
      </c>
      <c r="S82" s="77">
        <v>0</v>
      </c>
      <c r="T82" s="77">
        <v>0</v>
      </c>
      <c r="U82" s="77">
        <f>R82/'סכום נכסי הקרן'!$C$42*100</f>
        <v>1.1110800730430698E-8</v>
      </c>
    </row>
    <row r="83" spans="2:21">
      <c r="B83" t="s">
        <v>614</v>
      </c>
      <c r="C83" t="s">
        <v>615</v>
      </c>
      <c r="D83" t="s">
        <v>103</v>
      </c>
      <c r="E83" t="s">
        <v>126</v>
      </c>
      <c r="F83" t="s">
        <v>616</v>
      </c>
      <c r="G83" t="s">
        <v>437</v>
      </c>
      <c r="H83" t="s">
        <v>574</v>
      </c>
      <c r="I83" t="s">
        <v>216</v>
      </c>
      <c r="J83" t="s">
        <v>617</v>
      </c>
      <c r="K83" s="77">
        <v>0.49</v>
      </c>
      <c r="L83" t="s">
        <v>105</v>
      </c>
      <c r="M83" s="77">
        <v>4.95</v>
      </c>
      <c r="N83" s="77">
        <v>0.78</v>
      </c>
      <c r="O83" s="77">
        <v>640462.85</v>
      </c>
      <c r="P83" s="77">
        <v>125.77</v>
      </c>
      <c r="Q83" s="77">
        <v>0</v>
      </c>
      <c r="R83" s="77">
        <v>805.51012644499997</v>
      </c>
      <c r="S83" s="77">
        <v>0.18</v>
      </c>
      <c r="T83" s="77">
        <v>0.04</v>
      </c>
      <c r="U83" s="77">
        <f>R83/'סכום נכסי הקרן'!$C$42*100</f>
        <v>7.1584239557933964E-3</v>
      </c>
    </row>
    <row r="84" spans="2:21">
      <c r="B84" t="s">
        <v>618</v>
      </c>
      <c r="C84" t="s">
        <v>619</v>
      </c>
      <c r="D84" t="s">
        <v>103</v>
      </c>
      <c r="E84" t="s">
        <v>126</v>
      </c>
      <c r="F84" t="s">
        <v>616</v>
      </c>
      <c r="G84" t="s">
        <v>437</v>
      </c>
      <c r="H84" t="s">
        <v>574</v>
      </c>
      <c r="I84" t="s">
        <v>216</v>
      </c>
      <c r="J84" t="s">
        <v>620</v>
      </c>
      <c r="K84" s="77">
        <v>0.49</v>
      </c>
      <c r="L84" t="s">
        <v>105</v>
      </c>
      <c r="M84" s="77">
        <v>5.3</v>
      </c>
      <c r="N84" s="77">
        <v>0.67</v>
      </c>
      <c r="O84" s="77">
        <v>39.22</v>
      </c>
      <c r="P84" s="77">
        <v>119.18</v>
      </c>
      <c r="Q84" s="77">
        <v>0</v>
      </c>
      <c r="R84" s="77">
        <v>4.6742395999999999E-2</v>
      </c>
      <c r="S84" s="77">
        <v>0</v>
      </c>
      <c r="T84" s="77">
        <v>0</v>
      </c>
      <c r="U84" s="77">
        <f>R84/'סכום נכסי הקרן'!$C$42*100</f>
        <v>4.1539128595974018E-7</v>
      </c>
    </row>
    <row r="85" spans="2:21">
      <c r="B85" t="s">
        <v>621</v>
      </c>
      <c r="C85" t="s">
        <v>622</v>
      </c>
      <c r="D85" t="s">
        <v>103</v>
      </c>
      <c r="E85" t="s">
        <v>126</v>
      </c>
      <c r="F85" t="s">
        <v>616</v>
      </c>
      <c r="G85" t="s">
        <v>437</v>
      </c>
      <c r="H85" t="s">
        <v>574</v>
      </c>
      <c r="I85" t="s">
        <v>216</v>
      </c>
      <c r="J85" t="s">
        <v>522</v>
      </c>
      <c r="K85" s="77">
        <v>1.63</v>
      </c>
      <c r="L85" t="s">
        <v>105</v>
      </c>
      <c r="M85" s="77">
        <v>6.5</v>
      </c>
      <c r="N85" s="77">
        <v>0.3</v>
      </c>
      <c r="O85" s="77">
        <v>8114113.2999999998</v>
      </c>
      <c r="P85" s="77">
        <v>125.88</v>
      </c>
      <c r="Q85" s="77">
        <v>0</v>
      </c>
      <c r="R85" s="77">
        <v>10214.04582204</v>
      </c>
      <c r="S85" s="77">
        <v>1.19</v>
      </c>
      <c r="T85" s="77">
        <v>0.53</v>
      </c>
      <c r="U85" s="77">
        <f>R85/'סכום נכסי הקרן'!$C$42*100</f>
        <v>9.0770392447766413E-2</v>
      </c>
    </row>
    <row r="86" spans="2:21">
      <c r="B86" t="s">
        <v>623</v>
      </c>
      <c r="C86" t="s">
        <v>624</v>
      </c>
      <c r="D86" t="s">
        <v>103</v>
      </c>
      <c r="E86" t="s">
        <v>126</v>
      </c>
      <c r="F86" t="s">
        <v>538</v>
      </c>
      <c r="G86" t="s">
        <v>539</v>
      </c>
      <c r="H86" t="s">
        <v>574</v>
      </c>
      <c r="I86" t="s">
        <v>216</v>
      </c>
      <c r="J86" t="s">
        <v>625</v>
      </c>
      <c r="K86" s="77">
        <v>4.97</v>
      </c>
      <c r="L86" t="s">
        <v>105</v>
      </c>
      <c r="M86" s="77">
        <v>3.85</v>
      </c>
      <c r="N86" s="77">
        <v>0.56999999999999995</v>
      </c>
      <c r="O86" s="77">
        <v>4292593</v>
      </c>
      <c r="P86" s="77">
        <v>120.57</v>
      </c>
      <c r="Q86" s="77">
        <v>0</v>
      </c>
      <c r="R86" s="77">
        <v>5175.5793801</v>
      </c>
      <c r="S86" s="77">
        <v>1.79</v>
      </c>
      <c r="T86" s="77">
        <v>0.27</v>
      </c>
      <c r="U86" s="77">
        <f>R86/'סכום נכסי הקרן'!$C$42*100</f>
        <v>4.5994445263063836E-2</v>
      </c>
    </row>
    <row r="87" spans="2:21">
      <c r="B87" t="s">
        <v>626</v>
      </c>
      <c r="C87" t="s">
        <v>627</v>
      </c>
      <c r="D87" t="s">
        <v>103</v>
      </c>
      <c r="E87" t="s">
        <v>126</v>
      </c>
      <c r="F87" t="s">
        <v>538</v>
      </c>
      <c r="G87" t="s">
        <v>539</v>
      </c>
      <c r="H87" t="s">
        <v>574</v>
      </c>
      <c r="I87" t="s">
        <v>216</v>
      </c>
      <c r="J87" t="s">
        <v>625</v>
      </c>
      <c r="K87" s="77">
        <v>5.8</v>
      </c>
      <c r="L87" t="s">
        <v>105</v>
      </c>
      <c r="M87" s="77">
        <v>3.85</v>
      </c>
      <c r="N87" s="77">
        <v>0.69</v>
      </c>
      <c r="O87" s="77">
        <v>2990955</v>
      </c>
      <c r="P87" s="77">
        <v>122.97</v>
      </c>
      <c r="Q87" s="77">
        <v>0</v>
      </c>
      <c r="R87" s="77">
        <v>3677.9773635000001</v>
      </c>
      <c r="S87" s="77">
        <v>1.2</v>
      </c>
      <c r="T87" s="77">
        <v>0.19</v>
      </c>
      <c r="U87" s="77">
        <f>R87/'סכום נכסי הקרן'!$C$42*100</f>
        <v>3.2685524866014136E-2</v>
      </c>
    </row>
    <row r="88" spans="2:21">
      <c r="B88" t="s">
        <v>628</v>
      </c>
      <c r="C88" t="s">
        <v>629</v>
      </c>
      <c r="D88" t="s">
        <v>103</v>
      </c>
      <c r="E88" t="s">
        <v>126</v>
      </c>
      <c r="F88" t="s">
        <v>538</v>
      </c>
      <c r="G88" t="s">
        <v>539</v>
      </c>
      <c r="H88" t="s">
        <v>574</v>
      </c>
      <c r="I88" t="s">
        <v>216</v>
      </c>
      <c r="J88" t="s">
        <v>630</v>
      </c>
      <c r="K88" s="77">
        <v>3.23</v>
      </c>
      <c r="L88" t="s">
        <v>105</v>
      </c>
      <c r="M88" s="77">
        <v>3.9</v>
      </c>
      <c r="N88" s="77">
        <v>0.31</v>
      </c>
      <c r="O88" s="77">
        <v>6720000</v>
      </c>
      <c r="P88" s="77">
        <v>120.78</v>
      </c>
      <c r="Q88" s="77">
        <v>0</v>
      </c>
      <c r="R88" s="77">
        <v>8116.4160000000002</v>
      </c>
      <c r="S88" s="77">
        <v>1.68</v>
      </c>
      <c r="T88" s="77">
        <v>0.42</v>
      </c>
      <c r="U88" s="77">
        <f>R88/'סכום נכסי הקרן'!$C$42*100</f>
        <v>7.2129132610664864E-2</v>
      </c>
    </row>
    <row r="89" spans="2:21">
      <c r="B89" t="s">
        <v>631</v>
      </c>
      <c r="C89" t="s">
        <v>632</v>
      </c>
      <c r="D89" t="s">
        <v>103</v>
      </c>
      <c r="E89" t="s">
        <v>126</v>
      </c>
      <c r="F89" t="s">
        <v>555</v>
      </c>
      <c r="G89" t="s">
        <v>539</v>
      </c>
      <c r="H89" t="s">
        <v>574</v>
      </c>
      <c r="I89" t="s">
        <v>216</v>
      </c>
      <c r="J89" t="s">
        <v>633</v>
      </c>
      <c r="K89" s="77">
        <v>3.35</v>
      </c>
      <c r="L89" t="s">
        <v>105</v>
      </c>
      <c r="M89" s="77">
        <v>3.75</v>
      </c>
      <c r="N89" s="77">
        <v>0.51</v>
      </c>
      <c r="O89" s="77">
        <v>11132090</v>
      </c>
      <c r="P89" s="77">
        <v>120.58</v>
      </c>
      <c r="Q89" s="77">
        <v>0</v>
      </c>
      <c r="R89" s="77">
        <v>13423.074122</v>
      </c>
      <c r="S89" s="77">
        <v>1.44</v>
      </c>
      <c r="T89" s="77">
        <v>0.69</v>
      </c>
      <c r="U89" s="77">
        <f>R89/'סכום נכסי הקרן'!$C$42*100</f>
        <v>0.11928845113268241</v>
      </c>
    </row>
    <row r="90" spans="2:21">
      <c r="B90" t="s">
        <v>634</v>
      </c>
      <c r="C90" t="s">
        <v>635</v>
      </c>
      <c r="D90" t="s">
        <v>103</v>
      </c>
      <c r="E90" t="s">
        <v>126</v>
      </c>
      <c r="F90" t="s">
        <v>555</v>
      </c>
      <c r="G90" t="s">
        <v>539</v>
      </c>
      <c r="H90" t="s">
        <v>212</v>
      </c>
      <c r="I90" t="s">
        <v>153</v>
      </c>
      <c r="J90" t="s">
        <v>636</v>
      </c>
      <c r="K90" s="77">
        <v>6.93</v>
      </c>
      <c r="L90" t="s">
        <v>105</v>
      </c>
      <c r="M90" s="77">
        <v>2.48</v>
      </c>
      <c r="N90" s="77">
        <v>1.02</v>
      </c>
      <c r="O90" s="77">
        <v>3907405</v>
      </c>
      <c r="P90" s="77">
        <v>110.91</v>
      </c>
      <c r="Q90" s="77">
        <v>0</v>
      </c>
      <c r="R90" s="77">
        <v>4333.7028854999999</v>
      </c>
      <c r="S90" s="77">
        <v>0.92</v>
      </c>
      <c r="T90" s="77">
        <v>0.22</v>
      </c>
      <c r="U90" s="77">
        <f>R90/'סכום נכסי הקרן'!$C$42*100</f>
        <v>3.8512839918931015E-2</v>
      </c>
    </row>
    <row r="91" spans="2:21">
      <c r="B91" t="s">
        <v>637</v>
      </c>
      <c r="C91" t="s">
        <v>638</v>
      </c>
      <c r="D91" t="s">
        <v>103</v>
      </c>
      <c r="E91" t="s">
        <v>126</v>
      </c>
      <c r="F91" t="s">
        <v>402</v>
      </c>
      <c r="G91" t="s">
        <v>398</v>
      </c>
      <c r="H91" t="s">
        <v>574</v>
      </c>
      <c r="I91" t="s">
        <v>216</v>
      </c>
      <c r="J91" t="s">
        <v>639</v>
      </c>
      <c r="K91" s="77">
        <v>4.8600000000000003</v>
      </c>
      <c r="L91" t="s">
        <v>105</v>
      </c>
      <c r="M91" s="77">
        <v>1.06</v>
      </c>
      <c r="N91" s="77">
        <v>0.96</v>
      </c>
      <c r="O91" s="77">
        <v>197</v>
      </c>
      <c r="P91" s="77">
        <v>5024799</v>
      </c>
      <c r="Q91" s="77">
        <v>0</v>
      </c>
      <c r="R91" s="77">
        <v>9898.8540300000004</v>
      </c>
      <c r="S91" s="77">
        <v>0</v>
      </c>
      <c r="T91" s="77">
        <v>0.51</v>
      </c>
      <c r="U91" s="77">
        <f>R91/'סכום נכסי הקרן'!$C$42*100</f>
        <v>8.7969339548821093E-2</v>
      </c>
    </row>
    <row r="92" spans="2:21">
      <c r="B92" t="s">
        <v>640</v>
      </c>
      <c r="C92" t="s">
        <v>641</v>
      </c>
      <c r="D92" t="s">
        <v>103</v>
      </c>
      <c r="E92" t="s">
        <v>126</v>
      </c>
      <c r="F92" t="s">
        <v>642</v>
      </c>
      <c r="G92" t="s">
        <v>539</v>
      </c>
      <c r="H92" t="s">
        <v>212</v>
      </c>
      <c r="I92" t="s">
        <v>153</v>
      </c>
      <c r="J92" t="s">
        <v>643</v>
      </c>
      <c r="K92" s="77">
        <v>2.42</v>
      </c>
      <c r="L92" t="s">
        <v>105</v>
      </c>
      <c r="M92" s="77">
        <v>4.05</v>
      </c>
      <c r="N92" s="77">
        <v>0.24</v>
      </c>
      <c r="O92" s="77">
        <v>709091.92</v>
      </c>
      <c r="P92" s="77">
        <v>133.13999999999999</v>
      </c>
      <c r="Q92" s="77">
        <v>0</v>
      </c>
      <c r="R92" s="77">
        <v>944.08498228799999</v>
      </c>
      <c r="S92" s="77">
        <v>0.39</v>
      </c>
      <c r="T92" s="77">
        <v>0.05</v>
      </c>
      <c r="U92" s="77">
        <f>R92/'סכום נכסי הקרן'!$C$42*100</f>
        <v>8.3899138342820694E-3</v>
      </c>
    </row>
    <row r="93" spans="2:21">
      <c r="B93" t="s">
        <v>644</v>
      </c>
      <c r="C93" t="s">
        <v>645</v>
      </c>
      <c r="D93" t="s">
        <v>103</v>
      </c>
      <c r="E93" t="s">
        <v>126</v>
      </c>
      <c r="F93" t="s">
        <v>646</v>
      </c>
      <c r="G93" t="s">
        <v>539</v>
      </c>
      <c r="H93" t="s">
        <v>212</v>
      </c>
      <c r="I93" t="s">
        <v>153</v>
      </c>
      <c r="J93" t="s">
        <v>647</v>
      </c>
      <c r="K93" s="77">
        <v>1.02</v>
      </c>
      <c r="L93" t="s">
        <v>105</v>
      </c>
      <c r="M93" s="77">
        <v>4.28</v>
      </c>
      <c r="N93" s="77">
        <v>0.68</v>
      </c>
      <c r="O93" s="77">
        <v>3080507.58</v>
      </c>
      <c r="P93" s="77">
        <v>126.21</v>
      </c>
      <c r="Q93" s="77">
        <v>0</v>
      </c>
      <c r="R93" s="77">
        <v>3887.9086167179998</v>
      </c>
      <c r="S93" s="77">
        <v>2.15</v>
      </c>
      <c r="T93" s="77">
        <v>0.2</v>
      </c>
      <c r="U93" s="77">
        <f>R93/'סכום נכסי הקרן'!$C$42*100</f>
        <v>3.4551146244031751E-2</v>
      </c>
    </row>
    <row r="94" spans="2:21">
      <c r="B94" t="s">
        <v>648</v>
      </c>
      <c r="C94" t="s">
        <v>649</v>
      </c>
      <c r="D94" t="s">
        <v>103</v>
      </c>
      <c r="E94" t="s">
        <v>126</v>
      </c>
      <c r="F94" t="s">
        <v>650</v>
      </c>
      <c r="G94" t="s">
        <v>437</v>
      </c>
      <c r="H94" t="s">
        <v>212</v>
      </c>
      <c r="I94" t="s">
        <v>153</v>
      </c>
      <c r="J94" t="s">
        <v>651</v>
      </c>
      <c r="K94" s="77">
        <v>4.71</v>
      </c>
      <c r="L94" t="s">
        <v>105</v>
      </c>
      <c r="M94" s="77">
        <v>2.74</v>
      </c>
      <c r="N94" s="77">
        <v>0.82</v>
      </c>
      <c r="O94" s="77">
        <v>2074695.76</v>
      </c>
      <c r="P94" s="77">
        <v>109.26</v>
      </c>
      <c r="Q94" s="77">
        <v>0</v>
      </c>
      <c r="R94" s="77">
        <v>2266.812587376</v>
      </c>
      <c r="S94" s="77">
        <v>0.43</v>
      </c>
      <c r="T94" s="77">
        <v>0.12</v>
      </c>
      <c r="U94" s="77">
        <f>R94/'סכום נכסי הקרן'!$C$42*100</f>
        <v>2.014475671507816E-2</v>
      </c>
    </row>
    <row r="95" spans="2:21">
      <c r="B95" t="s">
        <v>652</v>
      </c>
      <c r="C95" t="s">
        <v>653</v>
      </c>
      <c r="D95" t="s">
        <v>103</v>
      </c>
      <c r="E95" t="s">
        <v>126</v>
      </c>
      <c r="F95" t="s">
        <v>650</v>
      </c>
      <c r="G95" t="s">
        <v>437</v>
      </c>
      <c r="H95" t="s">
        <v>212</v>
      </c>
      <c r="I95" t="s">
        <v>153</v>
      </c>
      <c r="J95" t="s">
        <v>654</v>
      </c>
      <c r="K95" s="77">
        <v>6.58</v>
      </c>
      <c r="L95" t="s">
        <v>105</v>
      </c>
      <c r="M95" s="77">
        <v>1.96</v>
      </c>
      <c r="N95" s="77">
        <v>1.33</v>
      </c>
      <c r="O95" s="77">
        <v>3841000</v>
      </c>
      <c r="P95" s="77">
        <v>104.34</v>
      </c>
      <c r="Q95" s="77">
        <v>0</v>
      </c>
      <c r="R95" s="77">
        <v>4007.6994</v>
      </c>
      <c r="S95" s="77">
        <v>0.76</v>
      </c>
      <c r="T95" s="77">
        <v>0.21</v>
      </c>
      <c r="U95" s="77">
        <f>R95/'סכום נכסי הקרן'!$C$42*100</f>
        <v>3.5615705440219178E-2</v>
      </c>
    </row>
    <row r="96" spans="2:21">
      <c r="B96" t="s">
        <v>655</v>
      </c>
      <c r="C96" t="s">
        <v>656</v>
      </c>
      <c r="D96" t="s">
        <v>103</v>
      </c>
      <c r="E96" t="s">
        <v>126</v>
      </c>
      <c r="F96" t="s">
        <v>564</v>
      </c>
      <c r="G96" t="s">
        <v>539</v>
      </c>
      <c r="H96" t="s">
        <v>574</v>
      </c>
      <c r="I96" t="s">
        <v>216</v>
      </c>
      <c r="J96" t="s">
        <v>307</v>
      </c>
      <c r="K96" s="77">
        <v>1.7</v>
      </c>
      <c r="L96" t="s">
        <v>105</v>
      </c>
      <c r="M96" s="77">
        <v>3.6</v>
      </c>
      <c r="N96" s="77">
        <v>0.18</v>
      </c>
      <c r="O96" s="77">
        <v>2668947</v>
      </c>
      <c r="P96" s="77">
        <v>112.9</v>
      </c>
      <c r="Q96" s="77">
        <v>0</v>
      </c>
      <c r="R96" s="77">
        <v>3013.2411630000001</v>
      </c>
      <c r="S96" s="77">
        <v>0.65</v>
      </c>
      <c r="T96" s="77">
        <v>0.16</v>
      </c>
      <c r="U96" s="77">
        <f>R96/'סכום נכסי הקרן'!$C$42*100</f>
        <v>2.6778133530112429E-2</v>
      </c>
    </row>
    <row r="97" spans="2:21">
      <c r="B97" t="s">
        <v>657</v>
      </c>
      <c r="C97" t="s">
        <v>658</v>
      </c>
      <c r="D97" t="s">
        <v>103</v>
      </c>
      <c r="E97" t="s">
        <v>126</v>
      </c>
      <c r="F97" t="s">
        <v>564</v>
      </c>
      <c r="G97" t="s">
        <v>539</v>
      </c>
      <c r="H97" t="s">
        <v>212</v>
      </c>
      <c r="I97" t="s">
        <v>153</v>
      </c>
      <c r="J97" t="s">
        <v>659</v>
      </c>
      <c r="K97" s="77">
        <v>8.07</v>
      </c>
      <c r="L97" t="s">
        <v>105</v>
      </c>
      <c r="M97" s="77">
        <v>2.25</v>
      </c>
      <c r="N97" s="77">
        <v>1.18</v>
      </c>
      <c r="O97" s="77">
        <v>2619831</v>
      </c>
      <c r="P97" s="77">
        <v>109.75</v>
      </c>
      <c r="Q97" s="77">
        <v>0</v>
      </c>
      <c r="R97" s="77">
        <v>2875.2645225000001</v>
      </c>
      <c r="S97" s="77">
        <v>0.64</v>
      </c>
      <c r="T97" s="77">
        <v>0.15</v>
      </c>
      <c r="U97" s="77">
        <f>R97/'סכום נכסי הקרן'!$C$42*100</f>
        <v>2.555195988403533E-2</v>
      </c>
    </row>
    <row r="98" spans="2:21">
      <c r="B98" t="s">
        <v>660</v>
      </c>
      <c r="C98" t="s">
        <v>661</v>
      </c>
      <c r="D98" t="s">
        <v>103</v>
      </c>
      <c r="E98" t="s">
        <v>126</v>
      </c>
      <c r="F98" t="s">
        <v>662</v>
      </c>
      <c r="G98" t="s">
        <v>398</v>
      </c>
      <c r="H98" t="s">
        <v>663</v>
      </c>
      <c r="I98" t="s">
        <v>153</v>
      </c>
      <c r="J98" t="s">
        <v>664</v>
      </c>
      <c r="K98" s="77">
        <v>2.4</v>
      </c>
      <c r="L98" t="s">
        <v>105</v>
      </c>
      <c r="M98" s="77">
        <v>4.1500000000000004</v>
      </c>
      <c r="N98" s="77">
        <v>0.39</v>
      </c>
      <c r="O98" s="77">
        <v>93002</v>
      </c>
      <c r="P98" s="77">
        <v>114.45</v>
      </c>
      <c r="Q98" s="77">
        <v>0</v>
      </c>
      <c r="R98" s="77">
        <v>106.440789</v>
      </c>
      <c r="S98" s="77">
        <v>0.03</v>
      </c>
      <c r="T98" s="77">
        <v>0.01</v>
      </c>
      <c r="U98" s="77">
        <f>R98/'סכום נכסי הקרן'!$C$42*100</f>
        <v>9.459201924796359E-4</v>
      </c>
    </row>
    <row r="99" spans="2:21">
      <c r="B99" t="s">
        <v>665</v>
      </c>
      <c r="C99" t="s">
        <v>666</v>
      </c>
      <c r="D99" t="s">
        <v>103</v>
      </c>
      <c r="E99" t="s">
        <v>126</v>
      </c>
      <c r="F99" t="s">
        <v>667</v>
      </c>
      <c r="G99" t="s">
        <v>437</v>
      </c>
      <c r="H99" t="s">
        <v>663</v>
      </c>
      <c r="I99" t="s">
        <v>153</v>
      </c>
      <c r="J99" t="s">
        <v>668</v>
      </c>
      <c r="K99" s="77">
        <v>6.09</v>
      </c>
      <c r="L99" t="s">
        <v>105</v>
      </c>
      <c r="M99" s="77">
        <v>1.34</v>
      </c>
      <c r="N99" s="77">
        <v>1.1499999999999999</v>
      </c>
      <c r="O99" s="77">
        <v>4040706.8</v>
      </c>
      <c r="P99" s="77">
        <v>101.56</v>
      </c>
      <c r="Q99" s="77">
        <v>0</v>
      </c>
      <c r="R99" s="77">
        <v>4103.7418260799996</v>
      </c>
      <c r="S99" s="77">
        <v>1.1200000000000001</v>
      </c>
      <c r="T99" s="77">
        <v>0.21</v>
      </c>
      <c r="U99" s="77">
        <f>R99/'סכום נכסי הקרן'!$C$42*100</f>
        <v>3.6469217247274692E-2</v>
      </c>
    </row>
    <row r="100" spans="2:21">
      <c r="B100" t="s">
        <v>669</v>
      </c>
      <c r="C100" t="s">
        <v>670</v>
      </c>
      <c r="D100" t="s">
        <v>103</v>
      </c>
      <c r="E100" t="s">
        <v>126</v>
      </c>
      <c r="F100" t="s">
        <v>667</v>
      </c>
      <c r="G100" t="s">
        <v>437</v>
      </c>
      <c r="H100" t="s">
        <v>671</v>
      </c>
      <c r="I100" t="s">
        <v>216</v>
      </c>
      <c r="J100" t="s">
        <v>672</v>
      </c>
      <c r="K100" s="77">
        <v>0.73</v>
      </c>
      <c r="L100" t="s">
        <v>105</v>
      </c>
      <c r="M100" s="77">
        <v>4.8499999999999996</v>
      </c>
      <c r="N100" s="77">
        <v>1.24</v>
      </c>
      <c r="O100" s="77">
        <v>172426.87</v>
      </c>
      <c r="P100" s="77">
        <v>124.96</v>
      </c>
      <c r="Q100" s="77">
        <v>0</v>
      </c>
      <c r="R100" s="77">
        <v>215.46461675200001</v>
      </c>
      <c r="S100" s="77">
        <v>7.0000000000000007E-2</v>
      </c>
      <c r="T100" s="77">
        <v>0.01</v>
      </c>
      <c r="U100" s="77">
        <f>R100/'סכום נכסי הקרן'!$C$42*100</f>
        <v>1.9147953868568453E-3</v>
      </c>
    </row>
    <row r="101" spans="2:21">
      <c r="B101" t="s">
        <v>673</v>
      </c>
      <c r="C101" t="s">
        <v>674</v>
      </c>
      <c r="D101" t="s">
        <v>103</v>
      </c>
      <c r="E101" t="s">
        <v>126</v>
      </c>
      <c r="F101" t="s">
        <v>667</v>
      </c>
      <c r="G101" t="s">
        <v>437</v>
      </c>
      <c r="H101" t="s">
        <v>671</v>
      </c>
      <c r="I101" t="s">
        <v>216</v>
      </c>
      <c r="J101" t="s">
        <v>675</v>
      </c>
      <c r="K101" s="77">
        <v>1.91</v>
      </c>
      <c r="L101" t="s">
        <v>105</v>
      </c>
      <c r="M101" s="77">
        <v>3.77</v>
      </c>
      <c r="N101" s="77">
        <v>0.32</v>
      </c>
      <c r="O101" s="77">
        <v>986417.16</v>
      </c>
      <c r="P101" s="77">
        <v>115.28</v>
      </c>
      <c r="Q101" s="77">
        <v>0</v>
      </c>
      <c r="R101" s="77">
        <v>1137.1417020480001</v>
      </c>
      <c r="S101" s="77">
        <v>0.27</v>
      </c>
      <c r="T101" s="77">
        <v>0.06</v>
      </c>
      <c r="U101" s="77">
        <f>R101/'סכום נכסי הקרן'!$C$42*100</f>
        <v>1.0105574261365774E-2</v>
      </c>
    </row>
    <row r="102" spans="2:21">
      <c r="B102" t="s">
        <v>676</v>
      </c>
      <c r="C102" t="s">
        <v>677</v>
      </c>
      <c r="D102" t="s">
        <v>103</v>
      </c>
      <c r="E102" t="s">
        <v>126</v>
      </c>
      <c r="F102" t="s">
        <v>667</v>
      </c>
      <c r="G102" t="s">
        <v>437</v>
      </c>
      <c r="H102" t="s">
        <v>663</v>
      </c>
      <c r="I102" t="s">
        <v>153</v>
      </c>
      <c r="J102" t="s">
        <v>678</v>
      </c>
      <c r="K102" s="77">
        <v>5.36</v>
      </c>
      <c r="L102" t="s">
        <v>105</v>
      </c>
      <c r="M102" s="77">
        <v>2.5</v>
      </c>
      <c r="N102" s="77">
        <v>1.1100000000000001</v>
      </c>
      <c r="O102" s="77">
        <v>6644895.1500000004</v>
      </c>
      <c r="P102" s="77">
        <v>107.27</v>
      </c>
      <c r="Q102" s="77">
        <v>0</v>
      </c>
      <c r="R102" s="77">
        <v>7127.9790274050001</v>
      </c>
      <c r="S102" s="77">
        <v>1.37</v>
      </c>
      <c r="T102" s="77">
        <v>0.37</v>
      </c>
      <c r="U102" s="77">
        <f>R102/'סכום נכסי הקרן'!$C$42*100</f>
        <v>6.3345070596890693E-2</v>
      </c>
    </row>
    <row r="103" spans="2:21">
      <c r="B103" t="s">
        <v>679</v>
      </c>
      <c r="C103" t="s">
        <v>680</v>
      </c>
      <c r="D103" t="s">
        <v>103</v>
      </c>
      <c r="E103" t="s">
        <v>126</v>
      </c>
      <c r="F103" t="s">
        <v>667</v>
      </c>
      <c r="G103" t="s">
        <v>437</v>
      </c>
      <c r="H103" t="s">
        <v>671</v>
      </c>
      <c r="I103" t="s">
        <v>216</v>
      </c>
      <c r="J103" t="s">
        <v>681</v>
      </c>
      <c r="K103" s="77">
        <v>3.46</v>
      </c>
      <c r="L103" t="s">
        <v>105</v>
      </c>
      <c r="M103" s="77">
        <v>2.85</v>
      </c>
      <c r="N103" s="77">
        <v>0.76</v>
      </c>
      <c r="O103" s="77">
        <v>3898603.55</v>
      </c>
      <c r="P103" s="77">
        <v>108.8</v>
      </c>
      <c r="Q103" s="77">
        <v>0</v>
      </c>
      <c r="R103" s="77">
        <v>4241.6806624000001</v>
      </c>
      <c r="S103" s="77">
        <v>0.8</v>
      </c>
      <c r="T103" s="77">
        <v>0.22</v>
      </c>
      <c r="U103" s="77">
        <f>R103/'סכום נכסי הקרן'!$C$42*100</f>
        <v>3.7695054934387587E-2</v>
      </c>
    </row>
    <row r="104" spans="2:21">
      <c r="B104" t="s">
        <v>682</v>
      </c>
      <c r="C104" t="s">
        <v>683</v>
      </c>
      <c r="D104" t="s">
        <v>103</v>
      </c>
      <c r="E104" t="s">
        <v>126</v>
      </c>
      <c r="F104" t="s">
        <v>448</v>
      </c>
      <c r="G104" t="s">
        <v>398</v>
      </c>
      <c r="H104" t="s">
        <v>671</v>
      </c>
      <c r="I104" t="s">
        <v>216</v>
      </c>
      <c r="J104" t="s">
        <v>684</v>
      </c>
      <c r="K104" s="77">
        <v>3.33</v>
      </c>
      <c r="L104" t="s">
        <v>105</v>
      </c>
      <c r="M104" s="77">
        <v>2.8</v>
      </c>
      <c r="N104" s="77">
        <v>0.92</v>
      </c>
      <c r="O104" s="77">
        <v>225</v>
      </c>
      <c r="P104" s="77">
        <v>5414869</v>
      </c>
      <c r="Q104" s="77">
        <v>0</v>
      </c>
      <c r="R104" s="77">
        <v>12183.455250000001</v>
      </c>
      <c r="S104" s="77">
        <v>0</v>
      </c>
      <c r="T104" s="77">
        <v>0.63</v>
      </c>
      <c r="U104" s="77">
        <f>R104/'סכום נכסי הקרן'!$C$42*100</f>
        <v>0.10827218065009865</v>
      </c>
    </row>
    <row r="105" spans="2:21">
      <c r="B105" t="s">
        <v>685</v>
      </c>
      <c r="C105" t="s">
        <v>686</v>
      </c>
      <c r="D105" t="s">
        <v>103</v>
      </c>
      <c r="E105" t="s">
        <v>126</v>
      </c>
      <c r="F105" t="s">
        <v>687</v>
      </c>
      <c r="G105" t="s">
        <v>539</v>
      </c>
      <c r="H105" t="s">
        <v>671</v>
      </c>
      <c r="I105" t="s">
        <v>216</v>
      </c>
      <c r="J105" t="s">
        <v>522</v>
      </c>
      <c r="K105" s="77">
        <v>0.71</v>
      </c>
      <c r="L105" t="s">
        <v>105</v>
      </c>
      <c r="M105" s="77">
        <v>4.5</v>
      </c>
      <c r="N105" s="77">
        <v>1.55</v>
      </c>
      <c r="O105" s="77">
        <v>1558975.69</v>
      </c>
      <c r="P105" s="77">
        <v>126.97</v>
      </c>
      <c r="Q105" s="77">
        <v>0</v>
      </c>
      <c r="R105" s="77">
        <v>1979.4314335930001</v>
      </c>
      <c r="S105" s="77">
        <v>1.49</v>
      </c>
      <c r="T105" s="77">
        <v>0.1</v>
      </c>
      <c r="U105" s="77">
        <f>R105/'סכום נכסי הקרן'!$C$42*100</f>
        <v>1.7590851968079007E-2</v>
      </c>
    </row>
    <row r="106" spans="2:21">
      <c r="B106" t="s">
        <v>688</v>
      </c>
      <c r="C106" t="s">
        <v>689</v>
      </c>
      <c r="D106" t="s">
        <v>103</v>
      </c>
      <c r="E106" t="s">
        <v>126</v>
      </c>
      <c r="F106" t="s">
        <v>690</v>
      </c>
      <c r="G106" t="s">
        <v>398</v>
      </c>
      <c r="H106" t="s">
        <v>671</v>
      </c>
      <c r="I106" t="s">
        <v>216</v>
      </c>
      <c r="J106" t="s">
        <v>691</v>
      </c>
      <c r="K106" s="77">
        <v>2.4700000000000002</v>
      </c>
      <c r="L106" t="s">
        <v>105</v>
      </c>
      <c r="M106" s="77">
        <v>2</v>
      </c>
      <c r="N106" s="77">
        <v>0.34</v>
      </c>
      <c r="O106" s="77">
        <v>7581579</v>
      </c>
      <c r="P106" s="77">
        <v>105.04</v>
      </c>
      <c r="Q106" s="77">
        <v>0</v>
      </c>
      <c r="R106" s="77">
        <v>7963.6905815999999</v>
      </c>
      <c r="S106" s="77">
        <v>1.33</v>
      </c>
      <c r="T106" s="77">
        <v>0.41</v>
      </c>
      <c r="U106" s="77">
        <f>R106/'סכום נכסי הקרן'!$C$42*100</f>
        <v>7.0771889221859646E-2</v>
      </c>
    </row>
    <row r="107" spans="2:21">
      <c r="B107" t="s">
        <v>692</v>
      </c>
      <c r="C107" t="s">
        <v>693</v>
      </c>
      <c r="D107" t="s">
        <v>103</v>
      </c>
      <c r="E107" t="s">
        <v>126</v>
      </c>
      <c r="F107" t="s">
        <v>694</v>
      </c>
      <c r="G107" t="s">
        <v>437</v>
      </c>
      <c r="H107" t="s">
        <v>663</v>
      </c>
      <c r="I107" t="s">
        <v>153</v>
      </c>
      <c r="J107" t="s">
        <v>695</v>
      </c>
      <c r="K107" s="77">
        <v>6.62</v>
      </c>
      <c r="L107" t="s">
        <v>105</v>
      </c>
      <c r="M107" s="77">
        <v>1.58</v>
      </c>
      <c r="N107" s="77">
        <v>1.1299999999999999</v>
      </c>
      <c r="O107" s="77">
        <v>5744687.1500000004</v>
      </c>
      <c r="P107" s="77">
        <v>103.3</v>
      </c>
      <c r="Q107" s="77">
        <v>0</v>
      </c>
      <c r="R107" s="77">
        <v>5934.2618259499995</v>
      </c>
      <c r="S107" s="77">
        <v>1.35</v>
      </c>
      <c r="T107" s="77">
        <v>0.31</v>
      </c>
      <c r="U107" s="77">
        <f>R107/'סכום נכסי הקרן'!$C$42*100</f>
        <v>5.2736720024004896E-2</v>
      </c>
    </row>
    <row r="108" spans="2:21">
      <c r="B108" t="s">
        <v>696</v>
      </c>
      <c r="C108" t="s">
        <v>697</v>
      </c>
      <c r="D108" t="s">
        <v>103</v>
      </c>
      <c r="E108" t="s">
        <v>126</v>
      </c>
      <c r="F108" t="s">
        <v>698</v>
      </c>
      <c r="G108" t="s">
        <v>398</v>
      </c>
      <c r="H108" t="s">
        <v>671</v>
      </c>
      <c r="I108" t="s">
        <v>216</v>
      </c>
      <c r="J108" t="s">
        <v>307</v>
      </c>
      <c r="K108" s="77">
        <v>3.71</v>
      </c>
      <c r="L108" t="s">
        <v>105</v>
      </c>
      <c r="M108" s="77">
        <v>4.5</v>
      </c>
      <c r="N108" s="77">
        <v>0.8</v>
      </c>
      <c r="O108" s="77">
        <v>11438662</v>
      </c>
      <c r="P108" s="77">
        <v>136.91</v>
      </c>
      <c r="Q108" s="77">
        <v>0</v>
      </c>
      <c r="R108" s="77">
        <v>15660.6721442</v>
      </c>
      <c r="S108" s="77">
        <v>0.67</v>
      </c>
      <c r="T108" s="77">
        <v>0.81</v>
      </c>
      <c r="U108" s="77">
        <f>R108/'סכום נכסי הקרן'!$C$42*100</f>
        <v>0.13917358324920101</v>
      </c>
    </row>
    <row r="109" spans="2:21">
      <c r="B109" t="s">
        <v>699</v>
      </c>
      <c r="C109" t="s">
        <v>700</v>
      </c>
      <c r="D109" t="s">
        <v>103</v>
      </c>
      <c r="E109" t="s">
        <v>126</v>
      </c>
      <c r="F109" t="s">
        <v>701</v>
      </c>
      <c r="G109" t="s">
        <v>437</v>
      </c>
      <c r="H109" t="s">
        <v>663</v>
      </c>
      <c r="I109" t="s">
        <v>153</v>
      </c>
      <c r="J109" t="s">
        <v>307</v>
      </c>
      <c r="K109" s="77">
        <v>3.31</v>
      </c>
      <c r="L109" t="s">
        <v>105</v>
      </c>
      <c r="M109" s="77">
        <v>4.95</v>
      </c>
      <c r="N109" s="77">
        <v>0.89</v>
      </c>
      <c r="O109" s="77">
        <v>1400103</v>
      </c>
      <c r="P109" s="77">
        <v>114.92</v>
      </c>
      <c r="Q109" s="77">
        <v>0</v>
      </c>
      <c r="R109" s="77">
        <v>1608.9983675999999</v>
      </c>
      <c r="S109" s="77">
        <v>0.19</v>
      </c>
      <c r="T109" s="77">
        <v>0.08</v>
      </c>
      <c r="U109" s="77">
        <f>R109/'סכום נכסי הקרן'!$C$42*100</f>
        <v>1.4298879779814597E-2</v>
      </c>
    </row>
    <row r="110" spans="2:21">
      <c r="B110" t="s">
        <v>702</v>
      </c>
      <c r="C110" t="s">
        <v>703</v>
      </c>
      <c r="D110" t="s">
        <v>103</v>
      </c>
      <c r="E110" t="s">
        <v>126</v>
      </c>
      <c r="F110" t="s">
        <v>704</v>
      </c>
      <c r="G110" t="s">
        <v>135</v>
      </c>
      <c r="H110" t="s">
        <v>671</v>
      </c>
      <c r="I110" t="s">
        <v>216</v>
      </c>
      <c r="J110" t="s">
        <v>705</v>
      </c>
      <c r="K110" s="77">
        <v>0.01</v>
      </c>
      <c r="L110" t="s">
        <v>105</v>
      </c>
      <c r="M110" s="77">
        <v>5.19</v>
      </c>
      <c r="N110" s="77">
        <v>4.24</v>
      </c>
      <c r="O110" s="77">
        <v>-2.3283064365386999E-10</v>
      </c>
      <c r="P110" s="77">
        <v>122.9899999999997</v>
      </c>
      <c r="Q110" s="77">
        <v>0</v>
      </c>
      <c r="R110" s="77">
        <v>-2.8635840862989398E-13</v>
      </c>
      <c r="S110" s="77">
        <v>0</v>
      </c>
      <c r="T110" s="77">
        <v>0</v>
      </c>
      <c r="U110" s="77">
        <f>R110/'סכום נכסי הקרן'!$C$42*100</f>
        <v>-2.5448157943413177E-18</v>
      </c>
    </row>
    <row r="111" spans="2:21">
      <c r="B111" t="s">
        <v>706</v>
      </c>
      <c r="C111" t="s">
        <v>707</v>
      </c>
      <c r="D111" t="s">
        <v>103</v>
      </c>
      <c r="E111" t="s">
        <v>126</v>
      </c>
      <c r="F111" t="s">
        <v>704</v>
      </c>
      <c r="G111" t="s">
        <v>135</v>
      </c>
      <c r="H111" t="s">
        <v>671</v>
      </c>
      <c r="I111" t="s">
        <v>216</v>
      </c>
      <c r="J111" t="s">
        <v>708</v>
      </c>
      <c r="K111" s="77">
        <v>1.48</v>
      </c>
      <c r="L111" t="s">
        <v>105</v>
      </c>
      <c r="M111" s="77">
        <v>4.3499999999999996</v>
      </c>
      <c r="N111" s="77">
        <v>0.77</v>
      </c>
      <c r="O111" s="77">
        <v>399892.5</v>
      </c>
      <c r="P111" s="77">
        <v>108.17</v>
      </c>
      <c r="Q111" s="77">
        <v>0</v>
      </c>
      <c r="R111" s="77">
        <v>432.56371725000002</v>
      </c>
      <c r="S111" s="77">
        <v>0.09</v>
      </c>
      <c r="T111" s="77">
        <v>0.02</v>
      </c>
      <c r="U111" s="77">
        <f>R111/'סכום נכסי הקרן'!$C$42*100</f>
        <v>3.8441161374783389E-3</v>
      </c>
    </row>
    <row r="112" spans="2:21">
      <c r="B112" t="s">
        <v>709</v>
      </c>
      <c r="C112" t="s">
        <v>710</v>
      </c>
      <c r="D112" t="s">
        <v>103</v>
      </c>
      <c r="E112" t="s">
        <v>126</v>
      </c>
      <c r="F112" t="s">
        <v>704</v>
      </c>
      <c r="G112" t="s">
        <v>135</v>
      </c>
      <c r="H112" t="s">
        <v>671</v>
      </c>
      <c r="I112" t="s">
        <v>216</v>
      </c>
      <c r="J112" t="s">
        <v>711</v>
      </c>
      <c r="K112" s="77">
        <v>3.64</v>
      </c>
      <c r="L112" t="s">
        <v>105</v>
      </c>
      <c r="M112" s="77">
        <v>1.98</v>
      </c>
      <c r="N112" s="77">
        <v>0.67</v>
      </c>
      <c r="O112" s="77">
        <v>10272581</v>
      </c>
      <c r="P112" s="77">
        <v>103.98</v>
      </c>
      <c r="Q112" s="77">
        <v>0</v>
      </c>
      <c r="R112" s="77">
        <v>10681.4297238</v>
      </c>
      <c r="S112" s="77">
        <v>1.08</v>
      </c>
      <c r="T112" s="77">
        <v>0.55000000000000004</v>
      </c>
      <c r="U112" s="77">
        <f>R112/'סכום נכסי הקרן'!$C$42*100</f>
        <v>9.4923949316972858E-2</v>
      </c>
    </row>
    <row r="113" spans="2:21">
      <c r="B113" t="s">
        <v>712</v>
      </c>
      <c r="C113" t="s">
        <v>713</v>
      </c>
      <c r="D113" t="s">
        <v>103</v>
      </c>
      <c r="E113" t="s">
        <v>126</v>
      </c>
      <c r="F113" t="s">
        <v>714</v>
      </c>
      <c r="G113" t="s">
        <v>135</v>
      </c>
      <c r="H113" t="s">
        <v>671</v>
      </c>
      <c r="I113" t="s">
        <v>216</v>
      </c>
      <c r="J113" t="s">
        <v>307</v>
      </c>
      <c r="K113" s="77">
        <v>0.98</v>
      </c>
      <c r="L113" t="s">
        <v>105</v>
      </c>
      <c r="M113" s="77">
        <v>3.35</v>
      </c>
      <c r="N113" s="77">
        <v>0.61</v>
      </c>
      <c r="O113" s="77">
        <v>1763064.02</v>
      </c>
      <c r="P113" s="77">
        <v>111.24</v>
      </c>
      <c r="Q113" s="77">
        <v>0</v>
      </c>
      <c r="R113" s="77">
        <v>1961.2324158480001</v>
      </c>
      <c r="S113" s="77">
        <v>0.9</v>
      </c>
      <c r="T113" s="77">
        <v>0.1</v>
      </c>
      <c r="U113" s="77">
        <f>R113/'סכום נכסי הקרן'!$C$42*100</f>
        <v>1.7429120562947365E-2</v>
      </c>
    </row>
    <row r="114" spans="2:21">
      <c r="B114" t="s">
        <v>715</v>
      </c>
      <c r="C114" t="s">
        <v>716</v>
      </c>
      <c r="D114" t="s">
        <v>103</v>
      </c>
      <c r="E114" t="s">
        <v>126</v>
      </c>
      <c r="F114" t="s">
        <v>717</v>
      </c>
      <c r="G114" t="s">
        <v>437</v>
      </c>
      <c r="H114" t="s">
        <v>671</v>
      </c>
      <c r="I114" t="s">
        <v>216</v>
      </c>
      <c r="J114" t="s">
        <v>307</v>
      </c>
      <c r="K114" s="77">
        <v>0.82</v>
      </c>
      <c r="L114" t="s">
        <v>105</v>
      </c>
      <c r="M114" s="77">
        <v>4.2</v>
      </c>
      <c r="N114" s="77">
        <v>0.96</v>
      </c>
      <c r="O114" s="77">
        <v>205777.04</v>
      </c>
      <c r="P114" s="77">
        <v>111.2</v>
      </c>
      <c r="Q114" s="77">
        <v>0</v>
      </c>
      <c r="R114" s="77">
        <v>228.82406847999999</v>
      </c>
      <c r="S114" s="77">
        <v>0.25</v>
      </c>
      <c r="T114" s="77">
        <v>0.01</v>
      </c>
      <c r="U114" s="77">
        <f>R114/'סכום נכסי הקרן'!$C$42*100</f>
        <v>2.03351843719023E-3</v>
      </c>
    </row>
    <row r="115" spans="2:21">
      <c r="B115" t="s">
        <v>718</v>
      </c>
      <c r="C115" t="s">
        <v>719</v>
      </c>
      <c r="D115" t="s">
        <v>103</v>
      </c>
      <c r="E115" t="s">
        <v>126</v>
      </c>
      <c r="F115" t="s">
        <v>717</v>
      </c>
      <c r="G115" t="s">
        <v>437</v>
      </c>
      <c r="H115" t="s">
        <v>663</v>
      </c>
      <c r="I115" t="s">
        <v>153</v>
      </c>
      <c r="J115" t="s">
        <v>307</v>
      </c>
      <c r="K115" s="77">
        <v>1.47</v>
      </c>
      <c r="L115" t="s">
        <v>105</v>
      </c>
      <c r="M115" s="77">
        <v>4.5</v>
      </c>
      <c r="N115" s="77">
        <v>0.74</v>
      </c>
      <c r="O115" s="77">
        <v>2840163.75</v>
      </c>
      <c r="P115" s="77">
        <v>112.94</v>
      </c>
      <c r="Q115" s="77">
        <v>0</v>
      </c>
      <c r="R115" s="77">
        <v>3207.6809392499999</v>
      </c>
      <c r="S115" s="77">
        <v>0.54</v>
      </c>
      <c r="T115" s="77">
        <v>0.17</v>
      </c>
      <c r="U115" s="77">
        <f>R115/'סכום נכסי הקרן'!$C$42*100</f>
        <v>2.8506084932051937E-2</v>
      </c>
    </row>
    <row r="116" spans="2:21">
      <c r="B116" t="s">
        <v>720</v>
      </c>
      <c r="C116" t="s">
        <v>721</v>
      </c>
      <c r="D116" t="s">
        <v>103</v>
      </c>
      <c r="E116" t="s">
        <v>126</v>
      </c>
      <c r="F116" t="s">
        <v>717</v>
      </c>
      <c r="G116" t="s">
        <v>437</v>
      </c>
      <c r="H116" t="s">
        <v>663</v>
      </c>
      <c r="I116" t="s">
        <v>153</v>
      </c>
      <c r="J116" t="s">
        <v>722</v>
      </c>
      <c r="K116" s="77">
        <v>3.8</v>
      </c>
      <c r="L116" t="s">
        <v>105</v>
      </c>
      <c r="M116" s="77">
        <v>3.3</v>
      </c>
      <c r="N116" s="77">
        <v>1.04</v>
      </c>
      <c r="O116" s="77">
        <v>8120</v>
      </c>
      <c r="P116" s="77">
        <v>107.92</v>
      </c>
      <c r="Q116" s="77">
        <v>0</v>
      </c>
      <c r="R116" s="77">
        <v>8.7631040000000002</v>
      </c>
      <c r="S116" s="77">
        <v>0</v>
      </c>
      <c r="T116" s="77">
        <v>0</v>
      </c>
      <c r="U116" s="77">
        <f>R116/'סכום נכסי הקרן'!$C$42*100</f>
        <v>7.7876132827229126E-5</v>
      </c>
    </row>
    <row r="117" spans="2:21">
      <c r="B117" t="s">
        <v>723</v>
      </c>
      <c r="C117" t="s">
        <v>724</v>
      </c>
      <c r="D117" t="s">
        <v>103</v>
      </c>
      <c r="E117" t="s">
        <v>126</v>
      </c>
      <c r="F117" t="s">
        <v>717</v>
      </c>
      <c r="G117" t="s">
        <v>437</v>
      </c>
      <c r="H117" t="s">
        <v>671</v>
      </c>
      <c r="I117" t="s">
        <v>216</v>
      </c>
      <c r="J117" t="s">
        <v>725</v>
      </c>
      <c r="K117" s="77">
        <v>6.1</v>
      </c>
      <c r="L117" t="s">
        <v>105</v>
      </c>
      <c r="M117" s="77">
        <v>1.6</v>
      </c>
      <c r="N117" s="77">
        <v>1.45</v>
      </c>
      <c r="O117" s="77">
        <v>2104945</v>
      </c>
      <c r="P117" s="77">
        <v>101.57</v>
      </c>
      <c r="Q117" s="77">
        <v>0</v>
      </c>
      <c r="R117" s="77">
        <v>2137.9926365000001</v>
      </c>
      <c r="S117" s="77">
        <v>1.55</v>
      </c>
      <c r="T117" s="77">
        <v>0.11</v>
      </c>
      <c r="U117" s="77">
        <f>R117/'סכום נכסי הקרן'!$C$42*100</f>
        <v>1.8999956926645148E-2</v>
      </c>
    </row>
    <row r="118" spans="2:21">
      <c r="B118" t="s">
        <v>726</v>
      </c>
      <c r="C118" t="s">
        <v>727</v>
      </c>
      <c r="D118" t="s">
        <v>103</v>
      </c>
      <c r="E118" t="s">
        <v>126</v>
      </c>
      <c r="F118" t="s">
        <v>521</v>
      </c>
      <c r="G118" t="s">
        <v>398</v>
      </c>
      <c r="H118" t="s">
        <v>671</v>
      </c>
      <c r="I118" t="s">
        <v>216</v>
      </c>
      <c r="J118" t="s">
        <v>728</v>
      </c>
      <c r="K118" s="77">
        <v>2.14</v>
      </c>
      <c r="L118" t="s">
        <v>105</v>
      </c>
      <c r="M118" s="77">
        <v>6.4</v>
      </c>
      <c r="N118" s="77">
        <v>0.28999999999999998</v>
      </c>
      <c r="O118" s="77">
        <v>30941992</v>
      </c>
      <c r="P118" s="77">
        <v>129.43</v>
      </c>
      <c r="Q118" s="77">
        <v>0</v>
      </c>
      <c r="R118" s="77">
        <v>40048.220245600001</v>
      </c>
      <c r="S118" s="77">
        <v>2.4700000000000002</v>
      </c>
      <c r="T118" s="77">
        <v>2.06</v>
      </c>
      <c r="U118" s="77">
        <f>R118/'סכום נכסי הקרן'!$C$42*100</f>
        <v>0.35590134720990096</v>
      </c>
    </row>
    <row r="119" spans="2:21">
      <c r="B119" t="s">
        <v>729</v>
      </c>
      <c r="C119" t="s">
        <v>730</v>
      </c>
      <c r="D119" t="s">
        <v>103</v>
      </c>
      <c r="E119" t="s">
        <v>126</v>
      </c>
      <c r="F119" t="s">
        <v>662</v>
      </c>
      <c r="G119" t="s">
        <v>398</v>
      </c>
      <c r="H119" t="s">
        <v>731</v>
      </c>
      <c r="I119" t="s">
        <v>153</v>
      </c>
      <c r="J119" t="s">
        <v>307</v>
      </c>
      <c r="K119" s="77">
        <v>2.5299999999999998</v>
      </c>
      <c r="L119" t="s">
        <v>105</v>
      </c>
      <c r="M119" s="77">
        <v>5.3</v>
      </c>
      <c r="N119" s="77">
        <v>0.44</v>
      </c>
      <c r="O119" s="77">
        <v>34000</v>
      </c>
      <c r="P119" s="77">
        <v>122.45</v>
      </c>
      <c r="Q119" s="77">
        <v>0</v>
      </c>
      <c r="R119" s="77">
        <v>41.633000000000003</v>
      </c>
      <c r="S119" s="77">
        <v>0.01</v>
      </c>
      <c r="T119" s="77">
        <v>0</v>
      </c>
      <c r="U119" s="77">
        <f>R119/'סכום נכסי הקרן'!$C$42*100</f>
        <v>3.6998500051991053E-4</v>
      </c>
    </row>
    <row r="120" spans="2:21">
      <c r="B120" t="s">
        <v>732</v>
      </c>
      <c r="C120" t="s">
        <v>733</v>
      </c>
      <c r="D120" t="s">
        <v>103</v>
      </c>
      <c r="E120" t="s">
        <v>126</v>
      </c>
      <c r="F120" t="s">
        <v>734</v>
      </c>
      <c r="G120" t="s">
        <v>437</v>
      </c>
      <c r="H120" t="s">
        <v>731</v>
      </c>
      <c r="I120" t="s">
        <v>153</v>
      </c>
      <c r="J120" t="s">
        <v>735</v>
      </c>
      <c r="K120" s="77">
        <v>2.39</v>
      </c>
      <c r="L120" t="s">
        <v>105</v>
      </c>
      <c r="M120" s="77">
        <v>5.35</v>
      </c>
      <c r="N120" s="77">
        <v>1.07</v>
      </c>
      <c r="O120" s="77">
        <v>1080292.3999999999</v>
      </c>
      <c r="P120" s="77">
        <v>111.48</v>
      </c>
      <c r="Q120" s="77">
        <v>0</v>
      </c>
      <c r="R120" s="77">
        <v>1204.3099675200001</v>
      </c>
      <c r="S120" s="77">
        <v>0.46</v>
      </c>
      <c r="T120" s="77">
        <v>0.06</v>
      </c>
      <c r="U120" s="77">
        <f>R120/'סכום נכסי הקרן'!$C$42*100</f>
        <v>1.070248658417651E-2</v>
      </c>
    </row>
    <row r="121" spans="2:21">
      <c r="B121" t="s">
        <v>736</v>
      </c>
      <c r="C121" t="s">
        <v>737</v>
      </c>
      <c r="D121" t="s">
        <v>103</v>
      </c>
      <c r="E121" t="s">
        <v>126</v>
      </c>
      <c r="F121" t="s">
        <v>738</v>
      </c>
      <c r="G121" t="s">
        <v>437</v>
      </c>
      <c r="H121" t="s">
        <v>739</v>
      </c>
      <c r="I121" t="s">
        <v>216</v>
      </c>
      <c r="J121" t="s">
        <v>740</v>
      </c>
      <c r="K121" s="77">
        <v>4.5599999999999996</v>
      </c>
      <c r="L121" t="s">
        <v>105</v>
      </c>
      <c r="M121" s="77">
        <v>4.34</v>
      </c>
      <c r="N121" s="77">
        <v>1.33</v>
      </c>
      <c r="O121" s="77">
        <v>657.08</v>
      </c>
      <c r="P121" s="77">
        <v>114.47</v>
      </c>
      <c r="Q121" s="77">
        <v>0</v>
      </c>
      <c r="R121" s="77">
        <v>0.75215947599999999</v>
      </c>
      <c r="S121" s="77">
        <v>0</v>
      </c>
      <c r="T121" s="77">
        <v>0</v>
      </c>
      <c r="U121" s="77">
        <f>R121/'סכום נכסי הקרן'!$C$42*100</f>
        <v>6.6843062983430359E-6</v>
      </c>
    </row>
    <row r="122" spans="2:21">
      <c r="B122" t="s">
        <v>741</v>
      </c>
      <c r="C122" t="s">
        <v>742</v>
      </c>
      <c r="D122" t="s">
        <v>103</v>
      </c>
      <c r="E122" t="s">
        <v>126</v>
      </c>
      <c r="F122" t="s">
        <v>743</v>
      </c>
      <c r="G122" t="s">
        <v>437</v>
      </c>
      <c r="H122" t="s">
        <v>739</v>
      </c>
      <c r="I122" t="s">
        <v>216</v>
      </c>
      <c r="J122" t="s">
        <v>307</v>
      </c>
      <c r="K122" s="77">
        <v>1.95</v>
      </c>
      <c r="L122" t="s">
        <v>105</v>
      </c>
      <c r="M122" s="77">
        <v>4.25</v>
      </c>
      <c r="N122" s="77">
        <v>0.75</v>
      </c>
      <c r="O122" s="77">
        <v>45826.92</v>
      </c>
      <c r="P122" s="77">
        <v>114.04</v>
      </c>
      <c r="Q122" s="77">
        <v>0</v>
      </c>
      <c r="R122" s="77">
        <v>52.261019568000002</v>
      </c>
      <c r="S122" s="77">
        <v>0.03</v>
      </c>
      <c r="T122" s="77">
        <v>0</v>
      </c>
      <c r="U122" s="77">
        <f>R122/'סכום נכסי הקרן'!$C$42*100</f>
        <v>4.6443430336602057E-4</v>
      </c>
    </row>
    <row r="123" spans="2:21">
      <c r="B123" t="s">
        <v>744</v>
      </c>
      <c r="C123" t="s">
        <v>745</v>
      </c>
      <c r="D123" t="s">
        <v>103</v>
      </c>
      <c r="E123" t="s">
        <v>126</v>
      </c>
      <c r="F123" t="s">
        <v>743</v>
      </c>
      <c r="G123" t="s">
        <v>437</v>
      </c>
      <c r="H123" t="s">
        <v>739</v>
      </c>
      <c r="I123" t="s">
        <v>216</v>
      </c>
      <c r="J123" t="s">
        <v>307</v>
      </c>
      <c r="K123" s="77">
        <v>2.56</v>
      </c>
      <c r="L123" t="s">
        <v>105</v>
      </c>
      <c r="M123" s="77">
        <v>4.5999999999999996</v>
      </c>
      <c r="N123" s="77">
        <v>0.75</v>
      </c>
      <c r="O123" s="77">
        <v>3153972.73</v>
      </c>
      <c r="P123" s="77">
        <v>110.98</v>
      </c>
      <c r="Q123" s="77">
        <v>0</v>
      </c>
      <c r="R123" s="77">
        <v>3500.278935754</v>
      </c>
      <c r="S123" s="77">
        <v>0.8</v>
      </c>
      <c r="T123" s="77">
        <v>0.18</v>
      </c>
      <c r="U123" s="77">
        <f>R123/'סכום נכסי הקרן'!$C$42*100</f>
        <v>3.1106350824220586E-2</v>
      </c>
    </row>
    <row r="124" spans="2:21">
      <c r="B124" t="s">
        <v>746</v>
      </c>
      <c r="C124" t="s">
        <v>747</v>
      </c>
      <c r="D124" t="s">
        <v>103</v>
      </c>
      <c r="E124" t="s">
        <v>126</v>
      </c>
      <c r="F124" t="s">
        <v>743</v>
      </c>
      <c r="G124" t="s">
        <v>437</v>
      </c>
      <c r="H124" t="s">
        <v>739</v>
      </c>
      <c r="I124" t="s">
        <v>216</v>
      </c>
      <c r="J124" t="s">
        <v>748</v>
      </c>
      <c r="K124" s="77">
        <v>5.9</v>
      </c>
      <c r="L124" t="s">
        <v>105</v>
      </c>
      <c r="M124" s="77">
        <v>3.06</v>
      </c>
      <c r="N124" s="77">
        <v>1.71</v>
      </c>
      <c r="O124" s="77">
        <v>871912</v>
      </c>
      <c r="P124" s="77">
        <v>108.19</v>
      </c>
      <c r="Q124" s="77">
        <v>16.24982</v>
      </c>
      <c r="R124" s="77">
        <v>959.57141279999996</v>
      </c>
      <c r="S124" s="77">
        <v>0.28999999999999998</v>
      </c>
      <c r="T124" s="77">
        <v>0.05</v>
      </c>
      <c r="U124" s="77">
        <f>R124/'סכום נכסי הקרן'!$C$42*100</f>
        <v>8.5275389634112183E-3</v>
      </c>
    </row>
    <row r="125" spans="2:21">
      <c r="B125" t="s">
        <v>749</v>
      </c>
      <c r="C125" t="s">
        <v>750</v>
      </c>
      <c r="D125" t="s">
        <v>103</v>
      </c>
      <c r="E125" t="s">
        <v>126</v>
      </c>
      <c r="F125" t="s">
        <v>751</v>
      </c>
      <c r="G125" t="s">
        <v>437</v>
      </c>
      <c r="H125" t="s">
        <v>739</v>
      </c>
      <c r="I125" t="s">
        <v>216</v>
      </c>
      <c r="J125" t="s">
        <v>639</v>
      </c>
      <c r="K125" s="77">
        <v>7.94</v>
      </c>
      <c r="L125" t="s">
        <v>105</v>
      </c>
      <c r="M125" s="77">
        <v>1.9</v>
      </c>
      <c r="N125" s="77">
        <v>2.0099999999999998</v>
      </c>
      <c r="O125" s="77">
        <v>4102000</v>
      </c>
      <c r="P125" s="77">
        <v>98.95</v>
      </c>
      <c r="Q125" s="77">
        <v>0</v>
      </c>
      <c r="R125" s="77">
        <v>4058.9290000000001</v>
      </c>
      <c r="S125" s="77">
        <v>1.56</v>
      </c>
      <c r="T125" s="77">
        <v>0.21</v>
      </c>
      <c r="U125" s="77">
        <f>R125/'סכום נכסי הקרן'!$C$42*100</f>
        <v>3.6070973702958704E-2</v>
      </c>
    </row>
    <row r="126" spans="2:21">
      <c r="B126" t="s">
        <v>752</v>
      </c>
      <c r="C126" t="s">
        <v>753</v>
      </c>
      <c r="D126" t="s">
        <v>103</v>
      </c>
      <c r="E126" t="s">
        <v>126</v>
      </c>
      <c r="F126" t="s">
        <v>751</v>
      </c>
      <c r="G126" t="s">
        <v>437</v>
      </c>
      <c r="H126" t="s">
        <v>731</v>
      </c>
      <c r="I126" t="s">
        <v>153</v>
      </c>
      <c r="J126" t="s">
        <v>754</v>
      </c>
      <c r="K126" s="77">
        <v>4.0199999999999996</v>
      </c>
      <c r="L126" t="s">
        <v>105</v>
      </c>
      <c r="M126" s="77">
        <v>3.25</v>
      </c>
      <c r="N126" s="77">
        <v>1.29</v>
      </c>
      <c r="O126" s="77">
        <v>2536000</v>
      </c>
      <c r="P126" s="77">
        <v>106.58</v>
      </c>
      <c r="Q126" s="77">
        <v>0</v>
      </c>
      <c r="R126" s="77">
        <v>2702.8688000000002</v>
      </c>
      <c r="S126" s="77">
        <v>2.0499999999999998</v>
      </c>
      <c r="T126" s="77">
        <v>0.14000000000000001</v>
      </c>
      <c r="U126" s="77">
        <f>R126/'סכום נכסי הקרן'!$C$42*100</f>
        <v>2.4019910032264068E-2</v>
      </c>
    </row>
    <row r="127" spans="2:21">
      <c r="B127" t="s">
        <v>755</v>
      </c>
      <c r="C127" t="s">
        <v>756</v>
      </c>
      <c r="D127" t="s">
        <v>103</v>
      </c>
      <c r="E127" t="s">
        <v>126</v>
      </c>
      <c r="F127" t="s">
        <v>757</v>
      </c>
      <c r="G127" t="s">
        <v>398</v>
      </c>
      <c r="H127" t="s">
        <v>739</v>
      </c>
      <c r="I127" t="s">
        <v>216</v>
      </c>
      <c r="J127" t="s">
        <v>758</v>
      </c>
      <c r="K127" s="77">
        <v>3.68</v>
      </c>
      <c r="L127" t="s">
        <v>105</v>
      </c>
      <c r="M127" s="77">
        <v>5.0999999999999996</v>
      </c>
      <c r="N127" s="77">
        <v>0.83</v>
      </c>
      <c r="O127" s="77">
        <v>22906023</v>
      </c>
      <c r="P127" s="77">
        <v>139.84</v>
      </c>
      <c r="Q127" s="77">
        <v>0</v>
      </c>
      <c r="R127" s="77">
        <v>32031.782563199999</v>
      </c>
      <c r="S127" s="77">
        <v>2</v>
      </c>
      <c r="T127" s="77">
        <v>1.65</v>
      </c>
      <c r="U127" s="77">
        <f>R127/'סכום נכסי הקרן'!$C$42*100</f>
        <v>0.28466070396798726</v>
      </c>
    </row>
    <row r="128" spans="2:21">
      <c r="B128" t="s">
        <v>759</v>
      </c>
      <c r="C128" t="s">
        <v>760</v>
      </c>
      <c r="D128" t="s">
        <v>103</v>
      </c>
      <c r="E128" t="s">
        <v>126</v>
      </c>
      <c r="F128" t="s">
        <v>761</v>
      </c>
      <c r="G128" t="s">
        <v>762</v>
      </c>
      <c r="H128" t="s">
        <v>739</v>
      </c>
      <c r="I128" t="s">
        <v>216</v>
      </c>
      <c r="J128" t="s">
        <v>763</v>
      </c>
      <c r="K128" s="77">
        <v>2.37</v>
      </c>
      <c r="L128" t="s">
        <v>105</v>
      </c>
      <c r="M128" s="77">
        <v>4.5999999999999996</v>
      </c>
      <c r="N128" s="77">
        <v>1.3</v>
      </c>
      <c r="O128" s="77">
        <v>0.12</v>
      </c>
      <c r="P128" s="77">
        <v>131.38</v>
      </c>
      <c r="Q128" s="77">
        <v>0</v>
      </c>
      <c r="R128" s="77">
        <v>1.57656E-4</v>
      </c>
      <c r="S128" s="77">
        <v>0</v>
      </c>
      <c r="T128" s="77">
        <v>0</v>
      </c>
      <c r="U128" s="77">
        <f>R128/'סכום נכסי הקרן'!$C$42*100</f>
        <v>1.4010605827580768E-9</v>
      </c>
    </row>
    <row r="129" spans="2:21">
      <c r="B129" t="s">
        <v>764</v>
      </c>
      <c r="C129" t="s">
        <v>765</v>
      </c>
      <c r="D129" t="s">
        <v>103</v>
      </c>
      <c r="E129" t="s">
        <v>126</v>
      </c>
      <c r="F129" t="s">
        <v>761</v>
      </c>
      <c r="G129" t="s">
        <v>762</v>
      </c>
      <c r="H129" t="s">
        <v>739</v>
      </c>
      <c r="I129" t="s">
        <v>216</v>
      </c>
      <c r="J129" t="s">
        <v>766</v>
      </c>
      <c r="K129" s="77">
        <v>2.62</v>
      </c>
      <c r="L129" t="s">
        <v>105</v>
      </c>
      <c r="M129" s="77">
        <v>4.5</v>
      </c>
      <c r="N129" s="77">
        <v>1.32</v>
      </c>
      <c r="O129" s="77">
        <v>0.33</v>
      </c>
      <c r="P129" s="77">
        <v>129.63999999999999</v>
      </c>
      <c r="Q129" s="77">
        <v>0</v>
      </c>
      <c r="R129" s="77">
        <v>4.2781200000000002E-4</v>
      </c>
      <c r="S129" s="77">
        <v>0</v>
      </c>
      <c r="T129" s="77">
        <v>0</v>
      </c>
      <c r="U129" s="77">
        <f>R129/'סכום נכסי הקרן'!$C$42*100</f>
        <v>3.8018884789091343E-9</v>
      </c>
    </row>
    <row r="130" spans="2:21">
      <c r="B130" t="s">
        <v>767</v>
      </c>
      <c r="C130" t="s">
        <v>768</v>
      </c>
      <c r="D130" t="s">
        <v>103</v>
      </c>
      <c r="E130" t="s">
        <v>126</v>
      </c>
      <c r="F130" t="s">
        <v>769</v>
      </c>
      <c r="G130" t="s">
        <v>437</v>
      </c>
      <c r="H130" t="s">
        <v>731</v>
      </c>
      <c r="I130" t="s">
        <v>153</v>
      </c>
      <c r="J130" t="s">
        <v>307</v>
      </c>
      <c r="K130" s="77">
        <v>1.95</v>
      </c>
      <c r="L130" t="s">
        <v>105</v>
      </c>
      <c r="M130" s="77">
        <v>4.5999999999999996</v>
      </c>
      <c r="N130" s="77">
        <v>0.74</v>
      </c>
      <c r="O130" s="77">
        <v>2449165.7599999998</v>
      </c>
      <c r="P130" s="77">
        <v>131.24</v>
      </c>
      <c r="Q130" s="77">
        <v>0</v>
      </c>
      <c r="R130" s="77">
        <v>3214.2851434240001</v>
      </c>
      <c r="S130" s="77">
        <v>0.64</v>
      </c>
      <c r="T130" s="77">
        <v>0.17</v>
      </c>
      <c r="U130" s="77">
        <f>R130/'סכום נכסי הקרן'!$C$42*100</f>
        <v>2.8564775309510949E-2</v>
      </c>
    </row>
    <row r="131" spans="2:21">
      <c r="B131" t="s">
        <v>770</v>
      </c>
      <c r="C131" t="s">
        <v>771</v>
      </c>
      <c r="D131" t="s">
        <v>103</v>
      </c>
      <c r="E131" t="s">
        <v>126</v>
      </c>
      <c r="F131" t="s">
        <v>772</v>
      </c>
      <c r="G131" t="s">
        <v>437</v>
      </c>
      <c r="H131" t="s">
        <v>739</v>
      </c>
      <c r="I131" t="s">
        <v>216</v>
      </c>
      <c r="J131" t="s">
        <v>307</v>
      </c>
      <c r="K131" s="77">
        <v>1.94</v>
      </c>
      <c r="L131" t="s">
        <v>105</v>
      </c>
      <c r="M131" s="77">
        <v>5.4</v>
      </c>
      <c r="N131" s="77">
        <v>1.05</v>
      </c>
      <c r="O131" s="77">
        <v>856312.22</v>
      </c>
      <c r="P131" s="77">
        <v>129.61000000000001</v>
      </c>
      <c r="Q131" s="77">
        <v>0</v>
      </c>
      <c r="R131" s="77">
        <v>1109.866268342</v>
      </c>
      <c r="S131" s="77">
        <v>0.56000000000000005</v>
      </c>
      <c r="T131" s="77">
        <v>0.06</v>
      </c>
      <c r="U131" s="77">
        <f>R131/'סכום נכסי הקרן'!$C$42*100</f>
        <v>9.8631823762290981E-3</v>
      </c>
    </row>
    <row r="132" spans="2:21">
      <c r="B132" t="s">
        <v>773</v>
      </c>
      <c r="C132" t="s">
        <v>774</v>
      </c>
      <c r="D132" t="s">
        <v>103</v>
      </c>
      <c r="E132" t="s">
        <v>126</v>
      </c>
      <c r="F132" t="s">
        <v>775</v>
      </c>
      <c r="G132" t="s">
        <v>437</v>
      </c>
      <c r="H132" t="s">
        <v>739</v>
      </c>
      <c r="I132" t="s">
        <v>216</v>
      </c>
      <c r="J132" t="s">
        <v>776</v>
      </c>
      <c r="K132" s="77">
        <v>7.73</v>
      </c>
      <c r="L132" t="s">
        <v>105</v>
      </c>
      <c r="M132" s="77">
        <v>2.81</v>
      </c>
      <c r="N132" s="77">
        <v>2.2200000000000002</v>
      </c>
      <c r="O132" s="77">
        <v>125528</v>
      </c>
      <c r="P132" s="77">
        <v>105.01</v>
      </c>
      <c r="Q132" s="77">
        <v>0</v>
      </c>
      <c r="R132" s="77">
        <v>131.8169528</v>
      </c>
      <c r="S132" s="77">
        <v>0.02</v>
      </c>
      <c r="T132" s="77">
        <v>0.01</v>
      </c>
      <c r="U132" s="77">
        <f>R132/'סכום נכסי הקרן'!$C$42*100</f>
        <v>1.1714336067600464E-3</v>
      </c>
    </row>
    <row r="133" spans="2:21">
      <c r="B133" t="s">
        <v>777</v>
      </c>
      <c r="C133" t="s">
        <v>778</v>
      </c>
      <c r="D133" t="s">
        <v>103</v>
      </c>
      <c r="E133" t="s">
        <v>126</v>
      </c>
      <c r="F133" t="s">
        <v>775</v>
      </c>
      <c r="G133" t="s">
        <v>437</v>
      </c>
      <c r="H133" t="s">
        <v>739</v>
      </c>
      <c r="I133" t="s">
        <v>216</v>
      </c>
      <c r="J133" t="s">
        <v>779</v>
      </c>
      <c r="K133" s="77">
        <v>0.65</v>
      </c>
      <c r="L133" t="s">
        <v>105</v>
      </c>
      <c r="M133" s="77">
        <v>4.6500000000000004</v>
      </c>
      <c r="N133" s="77">
        <v>0.72</v>
      </c>
      <c r="O133" s="77">
        <v>2203942.56</v>
      </c>
      <c r="P133" s="77">
        <v>125.57</v>
      </c>
      <c r="Q133" s="77">
        <v>0</v>
      </c>
      <c r="R133" s="77">
        <v>2767.490672592</v>
      </c>
      <c r="S133" s="77">
        <v>1.9</v>
      </c>
      <c r="T133" s="77">
        <v>0.14000000000000001</v>
      </c>
      <c r="U133" s="77">
        <f>R133/'סכום נכסי הקרן'!$C$42*100</f>
        <v>2.4594193018466087E-2</v>
      </c>
    </row>
    <row r="134" spans="2:21">
      <c r="B134" t="s">
        <v>780</v>
      </c>
      <c r="C134" t="s">
        <v>781</v>
      </c>
      <c r="D134" t="s">
        <v>103</v>
      </c>
      <c r="E134" t="s">
        <v>126</v>
      </c>
      <c r="F134" t="s">
        <v>775</v>
      </c>
      <c r="G134" t="s">
        <v>437</v>
      </c>
      <c r="H134" t="s">
        <v>739</v>
      </c>
      <c r="I134" t="s">
        <v>216</v>
      </c>
      <c r="J134" t="s">
        <v>782</v>
      </c>
      <c r="K134" s="77">
        <v>5.61</v>
      </c>
      <c r="L134" t="s">
        <v>105</v>
      </c>
      <c r="M134" s="77">
        <v>3.7</v>
      </c>
      <c r="N134" s="77">
        <v>1.37</v>
      </c>
      <c r="O134" s="77">
        <v>8488716.8000000007</v>
      </c>
      <c r="P134" s="77">
        <v>112.64</v>
      </c>
      <c r="Q134" s="77">
        <v>0</v>
      </c>
      <c r="R134" s="77">
        <v>9561.6906035200009</v>
      </c>
      <c r="S134" s="77">
        <v>1.19</v>
      </c>
      <c r="T134" s="77">
        <v>0.49</v>
      </c>
      <c r="U134" s="77">
        <f>R134/'סכום נכסי הקרן'!$C$42*100</f>
        <v>8.497302867712081E-2</v>
      </c>
    </row>
    <row r="135" spans="2:21">
      <c r="B135" t="s">
        <v>783</v>
      </c>
      <c r="C135" t="s">
        <v>784</v>
      </c>
      <c r="D135" t="s">
        <v>103</v>
      </c>
      <c r="E135" t="s">
        <v>126</v>
      </c>
      <c r="F135" t="s">
        <v>775</v>
      </c>
      <c r="G135" t="s">
        <v>437</v>
      </c>
      <c r="H135" t="s">
        <v>739</v>
      </c>
      <c r="I135" t="s">
        <v>216</v>
      </c>
      <c r="J135" t="s">
        <v>785</v>
      </c>
      <c r="K135" s="77">
        <v>5.56</v>
      </c>
      <c r="L135" t="s">
        <v>105</v>
      </c>
      <c r="M135" s="77">
        <v>2.85</v>
      </c>
      <c r="N135" s="77">
        <v>0.98</v>
      </c>
      <c r="O135" s="77">
        <v>9438741</v>
      </c>
      <c r="P135" s="77">
        <v>112.62</v>
      </c>
      <c r="Q135" s="77">
        <v>0</v>
      </c>
      <c r="R135" s="77">
        <v>10629.9101142</v>
      </c>
      <c r="S135" s="77">
        <v>1.38</v>
      </c>
      <c r="T135" s="77">
        <v>0.55000000000000004</v>
      </c>
      <c r="U135" s="77">
        <f>R135/'סכום נכסי הקרן'!$C$42*100</f>
        <v>9.4466103790956435E-2</v>
      </c>
    </row>
    <row r="136" spans="2:21">
      <c r="B136" t="s">
        <v>786</v>
      </c>
      <c r="C136" t="s">
        <v>787</v>
      </c>
      <c r="D136" t="s">
        <v>103</v>
      </c>
      <c r="E136" t="s">
        <v>126</v>
      </c>
      <c r="F136" t="s">
        <v>788</v>
      </c>
      <c r="G136" t="s">
        <v>437</v>
      </c>
      <c r="H136" t="s">
        <v>739</v>
      </c>
      <c r="I136" t="s">
        <v>216</v>
      </c>
      <c r="J136" t="s">
        <v>789</v>
      </c>
      <c r="K136" s="77">
        <v>1.94</v>
      </c>
      <c r="L136" t="s">
        <v>105</v>
      </c>
      <c r="M136" s="77">
        <v>4.4000000000000004</v>
      </c>
      <c r="N136" s="77">
        <v>0.55000000000000004</v>
      </c>
      <c r="O136" s="77">
        <v>3887069.54</v>
      </c>
      <c r="P136" s="77">
        <v>108.8</v>
      </c>
      <c r="Q136" s="77">
        <v>0</v>
      </c>
      <c r="R136" s="77">
        <v>4229.1316595199996</v>
      </c>
      <c r="S136" s="77">
        <v>2.27</v>
      </c>
      <c r="T136" s="77">
        <v>0.22</v>
      </c>
      <c r="U136" s="77">
        <f>R136/'סכום נכסי הקרן'!$C$42*100</f>
        <v>3.7583534197542262E-2</v>
      </c>
    </row>
    <row r="137" spans="2:21">
      <c r="B137" t="s">
        <v>790</v>
      </c>
      <c r="C137" t="s">
        <v>791</v>
      </c>
      <c r="D137" t="s">
        <v>103</v>
      </c>
      <c r="E137" t="s">
        <v>126</v>
      </c>
      <c r="F137" t="s">
        <v>792</v>
      </c>
      <c r="G137" t="s">
        <v>437</v>
      </c>
      <c r="H137" t="s">
        <v>793</v>
      </c>
      <c r="I137" t="s">
        <v>153</v>
      </c>
      <c r="J137" t="s">
        <v>307</v>
      </c>
      <c r="K137" s="77">
        <v>1.46</v>
      </c>
      <c r="L137" t="s">
        <v>105</v>
      </c>
      <c r="M137" s="77">
        <v>5.6</v>
      </c>
      <c r="N137" s="77">
        <v>1.08</v>
      </c>
      <c r="O137" s="77">
        <v>1507429.41</v>
      </c>
      <c r="P137" s="77">
        <v>112</v>
      </c>
      <c r="Q137" s="77">
        <v>408.11989</v>
      </c>
      <c r="R137" s="77">
        <v>2096.4408291999998</v>
      </c>
      <c r="S137" s="77">
        <v>1.19</v>
      </c>
      <c r="T137" s="77">
        <v>0.11</v>
      </c>
      <c r="U137" s="77">
        <f>R137/'סכום נכסי הקרן'!$C$42*100</f>
        <v>1.8630693471081199E-2</v>
      </c>
    </row>
    <row r="138" spans="2:21">
      <c r="B138" t="s">
        <v>794</v>
      </c>
      <c r="C138" t="s">
        <v>795</v>
      </c>
      <c r="D138" t="s">
        <v>103</v>
      </c>
      <c r="E138" t="s">
        <v>126</v>
      </c>
      <c r="F138" t="s">
        <v>796</v>
      </c>
      <c r="G138" t="s">
        <v>130</v>
      </c>
      <c r="H138" t="s">
        <v>793</v>
      </c>
      <c r="I138" t="s">
        <v>153</v>
      </c>
      <c r="J138" t="s">
        <v>797</v>
      </c>
      <c r="K138" s="77">
        <v>0.77</v>
      </c>
      <c r="L138" t="s">
        <v>105</v>
      </c>
      <c r="M138" s="77">
        <v>4.2</v>
      </c>
      <c r="N138" s="77">
        <v>1.86</v>
      </c>
      <c r="O138" s="77">
        <v>1034935.98</v>
      </c>
      <c r="P138" s="77">
        <v>103.47</v>
      </c>
      <c r="Q138" s="77">
        <v>0</v>
      </c>
      <c r="R138" s="77">
        <v>1070.8482585060001</v>
      </c>
      <c r="S138" s="77">
        <v>0.38</v>
      </c>
      <c r="T138" s="77">
        <v>0.06</v>
      </c>
      <c r="U138" s="77">
        <f>R138/'סכום נכסי הקרן'!$C$42*100</f>
        <v>9.5164363240719547E-3</v>
      </c>
    </row>
    <row r="139" spans="2:21">
      <c r="B139" t="s">
        <v>798</v>
      </c>
      <c r="C139" t="s">
        <v>799</v>
      </c>
      <c r="D139" t="s">
        <v>103</v>
      </c>
      <c r="E139" t="s">
        <v>126</v>
      </c>
      <c r="F139" t="s">
        <v>800</v>
      </c>
      <c r="G139" t="s">
        <v>437</v>
      </c>
      <c r="H139" t="s">
        <v>793</v>
      </c>
      <c r="I139" t="s">
        <v>153</v>
      </c>
      <c r="J139" t="s">
        <v>801</v>
      </c>
      <c r="K139" s="77">
        <v>2.02</v>
      </c>
      <c r="L139" t="s">
        <v>105</v>
      </c>
      <c r="M139" s="77">
        <v>4.8</v>
      </c>
      <c r="N139" s="77">
        <v>0.85</v>
      </c>
      <c r="O139" s="77">
        <v>2974150</v>
      </c>
      <c r="P139" s="77">
        <v>107.12</v>
      </c>
      <c r="Q139" s="77">
        <v>0</v>
      </c>
      <c r="R139" s="77">
        <v>3185.9094799999998</v>
      </c>
      <c r="S139" s="77">
        <v>1.47</v>
      </c>
      <c r="T139" s="77">
        <v>0.16</v>
      </c>
      <c r="U139" s="77">
        <f>R139/'סכום נכסי הקרן'!$C$42*100</f>
        <v>2.8312605880291782E-2</v>
      </c>
    </row>
    <row r="140" spans="2:21">
      <c r="B140" t="s">
        <v>802</v>
      </c>
      <c r="C140" t="s">
        <v>803</v>
      </c>
      <c r="D140" t="s">
        <v>103</v>
      </c>
      <c r="E140" t="s">
        <v>126</v>
      </c>
      <c r="F140" t="s">
        <v>804</v>
      </c>
      <c r="G140" t="s">
        <v>437</v>
      </c>
      <c r="H140" t="s">
        <v>805</v>
      </c>
      <c r="I140" t="s">
        <v>216</v>
      </c>
      <c r="J140" t="s">
        <v>763</v>
      </c>
      <c r="K140" s="77">
        <v>1.38</v>
      </c>
      <c r="L140" t="s">
        <v>105</v>
      </c>
      <c r="M140" s="77">
        <v>4.8499999999999996</v>
      </c>
      <c r="N140" s="77">
        <v>0.98</v>
      </c>
      <c r="O140" s="77">
        <v>2244842.04</v>
      </c>
      <c r="P140" s="77">
        <v>127.02</v>
      </c>
      <c r="Q140" s="77">
        <v>0</v>
      </c>
      <c r="R140" s="77">
        <v>2851.3983592079999</v>
      </c>
      <c r="S140" s="77">
        <v>1.1000000000000001</v>
      </c>
      <c r="T140" s="77">
        <v>0.15</v>
      </c>
      <c r="U140" s="77">
        <f>R140/'סכום נכסי הקרן'!$C$42*100</f>
        <v>2.5339865573320294E-2</v>
      </c>
    </row>
    <row r="141" spans="2:21">
      <c r="B141" t="s">
        <v>806</v>
      </c>
      <c r="C141" t="s">
        <v>807</v>
      </c>
      <c r="D141" t="s">
        <v>103</v>
      </c>
      <c r="E141" t="s">
        <v>126</v>
      </c>
      <c r="F141" t="s">
        <v>808</v>
      </c>
      <c r="G141" t="s">
        <v>547</v>
      </c>
      <c r="H141" t="s">
        <v>805</v>
      </c>
      <c r="I141" t="s">
        <v>216</v>
      </c>
      <c r="J141" t="s">
        <v>809</v>
      </c>
      <c r="K141" s="77">
        <v>1.47</v>
      </c>
      <c r="L141" t="s">
        <v>105</v>
      </c>
      <c r="M141" s="77">
        <v>4.8</v>
      </c>
      <c r="N141" s="77">
        <v>0.64</v>
      </c>
      <c r="O141" s="77">
        <v>6238937.0599999996</v>
      </c>
      <c r="P141" s="77">
        <v>124.19</v>
      </c>
      <c r="Q141" s="77">
        <v>0</v>
      </c>
      <c r="R141" s="77">
        <v>7748.1359348140004</v>
      </c>
      <c r="S141" s="77">
        <v>1.22</v>
      </c>
      <c r="T141" s="77">
        <v>0.4</v>
      </c>
      <c r="U141" s="77">
        <f>R141/'סכום נכסי הקרן'!$C$42*100</f>
        <v>6.8856293754245318E-2</v>
      </c>
    </row>
    <row r="142" spans="2:21">
      <c r="B142" t="s">
        <v>810</v>
      </c>
      <c r="C142" t="s">
        <v>811</v>
      </c>
      <c r="D142" t="s">
        <v>103</v>
      </c>
      <c r="E142" t="s">
        <v>126</v>
      </c>
      <c r="F142" t="s">
        <v>812</v>
      </c>
      <c r="G142" t="s">
        <v>437</v>
      </c>
      <c r="H142" t="s">
        <v>805</v>
      </c>
      <c r="I142" t="s">
        <v>216</v>
      </c>
      <c r="J142" t="s">
        <v>307</v>
      </c>
      <c r="K142" s="77">
        <v>0.91</v>
      </c>
      <c r="L142" t="s">
        <v>105</v>
      </c>
      <c r="M142" s="77">
        <v>6.4</v>
      </c>
      <c r="N142" s="77">
        <v>2.13</v>
      </c>
      <c r="O142" s="77">
        <v>402153.31</v>
      </c>
      <c r="P142" s="77">
        <v>113.12</v>
      </c>
      <c r="Q142" s="77">
        <v>0</v>
      </c>
      <c r="R142" s="77">
        <v>454.91582427200001</v>
      </c>
      <c r="S142" s="77">
        <v>0.59</v>
      </c>
      <c r="T142" s="77">
        <v>0.02</v>
      </c>
      <c r="U142" s="77">
        <f>R142/'סכום נכסי הקרן'!$C$42*100</f>
        <v>4.0427553017988484E-3</v>
      </c>
    </row>
    <row r="143" spans="2:21">
      <c r="B143" t="s">
        <v>813</v>
      </c>
      <c r="C143" t="s">
        <v>814</v>
      </c>
      <c r="D143" t="s">
        <v>103</v>
      </c>
      <c r="E143" t="s">
        <v>126</v>
      </c>
      <c r="F143" t="s">
        <v>812</v>
      </c>
      <c r="G143" t="s">
        <v>437</v>
      </c>
      <c r="H143" t="s">
        <v>805</v>
      </c>
      <c r="I143" t="s">
        <v>216</v>
      </c>
      <c r="J143" t="s">
        <v>307</v>
      </c>
      <c r="K143" s="77">
        <v>1.89</v>
      </c>
      <c r="L143" t="s">
        <v>105</v>
      </c>
      <c r="M143" s="77">
        <v>5.4</v>
      </c>
      <c r="N143" s="77">
        <v>2.02</v>
      </c>
      <c r="O143" s="77">
        <v>463148.56</v>
      </c>
      <c r="P143" s="77">
        <v>109</v>
      </c>
      <c r="Q143" s="77">
        <v>0</v>
      </c>
      <c r="R143" s="77">
        <v>504.83193039999998</v>
      </c>
      <c r="S143" s="77">
        <v>0.74</v>
      </c>
      <c r="T143" s="77">
        <v>0.03</v>
      </c>
      <c r="U143" s="77">
        <f>R143/'סכום נכסי הקרן'!$C$42*100</f>
        <v>4.4863507801866653E-3</v>
      </c>
    </row>
    <row r="144" spans="2:21">
      <c r="B144" t="s">
        <v>815</v>
      </c>
      <c r="C144" t="s">
        <v>816</v>
      </c>
      <c r="D144" t="s">
        <v>103</v>
      </c>
      <c r="E144" t="s">
        <v>126</v>
      </c>
      <c r="F144" t="s">
        <v>812</v>
      </c>
      <c r="G144" t="s">
        <v>437</v>
      </c>
      <c r="H144" t="s">
        <v>805</v>
      </c>
      <c r="I144" t="s">
        <v>216</v>
      </c>
      <c r="J144" t="s">
        <v>817</v>
      </c>
      <c r="K144" s="77">
        <v>2.68</v>
      </c>
      <c r="L144" t="s">
        <v>105</v>
      </c>
      <c r="M144" s="77">
        <v>2.5</v>
      </c>
      <c r="N144" s="77">
        <v>3.31</v>
      </c>
      <c r="O144" s="77">
        <v>3960000</v>
      </c>
      <c r="P144" s="77">
        <v>97.78</v>
      </c>
      <c r="Q144" s="77">
        <v>0</v>
      </c>
      <c r="R144" s="77">
        <v>3872.0880000000002</v>
      </c>
      <c r="S144" s="77">
        <v>0.68</v>
      </c>
      <c r="T144" s="77">
        <v>0.2</v>
      </c>
      <c r="U144" s="77">
        <f>R144/'סכום נכסי הקרן'!$C$42*100</f>
        <v>3.4410551262055084E-2</v>
      </c>
    </row>
    <row r="145" spans="2:21">
      <c r="B145" t="s">
        <v>818</v>
      </c>
      <c r="C145" t="s">
        <v>819</v>
      </c>
      <c r="D145" t="s">
        <v>103</v>
      </c>
      <c r="E145" t="s">
        <v>126</v>
      </c>
      <c r="F145" t="s">
        <v>820</v>
      </c>
      <c r="G145" t="s">
        <v>762</v>
      </c>
      <c r="H145" t="s">
        <v>805</v>
      </c>
      <c r="I145" t="s">
        <v>216</v>
      </c>
      <c r="J145" t="s">
        <v>307</v>
      </c>
      <c r="K145" s="77">
        <v>0.33</v>
      </c>
      <c r="L145" t="s">
        <v>105</v>
      </c>
      <c r="M145" s="77">
        <v>5.3</v>
      </c>
      <c r="N145" s="77">
        <v>2.61</v>
      </c>
      <c r="O145" s="77">
        <v>440030.83</v>
      </c>
      <c r="P145" s="77">
        <v>122.16</v>
      </c>
      <c r="Q145" s="77">
        <v>0</v>
      </c>
      <c r="R145" s="77">
        <v>537.54166192800005</v>
      </c>
      <c r="S145" s="77">
        <v>0.87</v>
      </c>
      <c r="T145" s="77">
        <v>0.03</v>
      </c>
      <c r="U145" s="77">
        <f>R145/'סכום נכסי הקרן'!$C$42*100</f>
        <v>4.7770362949560363E-3</v>
      </c>
    </row>
    <row r="146" spans="2:21">
      <c r="B146" t="s">
        <v>821</v>
      </c>
      <c r="C146" t="s">
        <v>822</v>
      </c>
      <c r="D146" t="s">
        <v>103</v>
      </c>
      <c r="E146" t="s">
        <v>126</v>
      </c>
      <c r="F146" t="s">
        <v>820</v>
      </c>
      <c r="G146" t="s">
        <v>762</v>
      </c>
      <c r="H146" t="s">
        <v>805</v>
      </c>
      <c r="I146" t="s">
        <v>216</v>
      </c>
      <c r="J146" t="s">
        <v>823</v>
      </c>
      <c r="K146" s="77">
        <v>1.7</v>
      </c>
      <c r="L146" t="s">
        <v>105</v>
      </c>
      <c r="M146" s="77">
        <v>5</v>
      </c>
      <c r="N146" s="77">
        <v>1.0900000000000001</v>
      </c>
      <c r="O146" s="77">
        <v>2088</v>
      </c>
      <c r="P146" s="77">
        <v>105.69</v>
      </c>
      <c r="Q146" s="77">
        <v>0</v>
      </c>
      <c r="R146" s="77">
        <v>2.2068072000000001</v>
      </c>
      <c r="S146" s="77">
        <v>0</v>
      </c>
      <c r="T146" s="77">
        <v>0</v>
      </c>
      <c r="U146" s="77">
        <f>R146/'סכום נכסי הקרן'!$C$42*100</f>
        <v>1.9611499604624753E-5</v>
      </c>
    </row>
    <row r="147" spans="2:21">
      <c r="B147" t="s">
        <v>824</v>
      </c>
      <c r="C147" t="s">
        <v>825</v>
      </c>
      <c r="D147" t="s">
        <v>103</v>
      </c>
      <c r="E147" t="s">
        <v>126</v>
      </c>
      <c r="F147" t="s">
        <v>690</v>
      </c>
      <c r="G147" t="s">
        <v>398</v>
      </c>
      <c r="H147" t="s">
        <v>805</v>
      </c>
      <c r="I147" t="s">
        <v>216</v>
      </c>
      <c r="J147" t="s">
        <v>826</v>
      </c>
      <c r="K147" s="77">
        <v>2.44</v>
      </c>
      <c r="L147" t="s">
        <v>105</v>
      </c>
      <c r="M147" s="77">
        <v>2.4</v>
      </c>
      <c r="N147" s="77">
        <v>0.71</v>
      </c>
      <c r="O147" s="77">
        <v>1443943</v>
      </c>
      <c r="P147" s="77">
        <v>105.12</v>
      </c>
      <c r="Q147" s="77">
        <v>0</v>
      </c>
      <c r="R147" s="77">
        <v>1517.8728816</v>
      </c>
      <c r="S147" s="77">
        <v>1.1100000000000001</v>
      </c>
      <c r="T147" s="77">
        <v>0.08</v>
      </c>
      <c r="U147" s="77">
        <f>R147/'סכום נכסי הקרן'!$C$42*100</f>
        <v>1.3489063936971493E-2</v>
      </c>
    </row>
    <row r="148" spans="2:21">
      <c r="B148" t="s">
        <v>827</v>
      </c>
      <c r="C148" t="s">
        <v>828</v>
      </c>
      <c r="D148" t="s">
        <v>103</v>
      </c>
      <c r="E148" t="s">
        <v>126</v>
      </c>
      <c r="F148" t="s">
        <v>829</v>
      </c>
      <c r="G148" t="s">
        <v>437</v>
      </c>
      <c r="H148" t="s">
        <v>793</v>
      </c>
      <c r="I148" t="s">
        <v>153</v>
      </c>
      <c r="J148" t="s">
        <v>333</v>
      </c>
      <c r="K148" s="77">
        <v>7.71</v>
      </c>
      <c r="L148" t="s">
        <v>105</v>
      </c>
      <c r="M148" s="77">
        <v>2.6</v>
      </c>
      <c r="N148" s="77">
        <v>2.12</v>
      </c>
      <c r="O148" s="77">
        <v>8930000</v>
      </c>
      <c r="P148" s="77">
        <v>103.42</v>
      </c>
      <c r="Q148" s="77">
        <v>0</v>
      </c>
      <c r="R148" s="77">
        <v>9235.4060000000009</v>
      </c>
      <c r="S148" s="77">
        <v>1.46</v>
      </c>
      <c r="T148" s="77">
        <v>0.48</v>
      </c>
      <c r="U148" s="77">
        <f>R148/'סכום נכסי הקרן'!$C$42*100</f>
        <v>8.2073395953008069E-2</v>
      </c>
    </row>
    <row r="149" spans="2:21">
      <c r="B149" t="s">
        <v>830</v>
      </c>
      <c r="C149" t="s">
        <v>831</v>
      </c>
      <c r="D149" t="s">
        <v>103</v>
      </c>
      <c r="E149" t="s">
        <v>126</v>
      </c>
      <c r="F149" t="s">
        <v>829</v>
      </c>
      <c r="G149" t="s">
        <v>437</v>
      </c>
      <c r="H149" t="s">
        <v>793</v>
      </c>
      <c r="I149" t="s">
        <v>153</v>
      </c>
      <c r="J149" t="s">
        <v>832</v>
      </c>
      <c r="K149" s="77">
        <v>4.1100000000000003</v>
      </c>
      <c r="L149" t="s">
        <v>105</v>
      </c>
      <c r="M149" s="77">
        <v>4.4000000000000004</v>
      </c>
      <c r="N149" s="77">
        <v>1.43</v>
      </c>
      <c r="O149" s="77">
        <v>10480.5</v>
      </c>
      <c r="P149" s="77">
        <v>111.7</v>
      </c>
      <c r="Q149" s="77">
        <v>0</v>
      </c>
      <c r="R149" s="77">
        <v>11.706718499999999</v>
      </c>
      <c r="S149" s="77">
        <v>0.01</v>
      </c>
      <c r="T149" s="77">
        <v>0</v>
      </c>
      <c r="U149" s="77">
        <f>R149/'סכום נכסי הקרן'!$C$42*100</f>
        <v>1.0403550669682574E-4</v>
      </c>
    </row>
    <row r="150" spans="2:21">
      <c r="B150" t="s">
        <v>833</v>
      </c>
      <c r="C150" t="s">
        <v>834</v>
      </c>
      <c r="D150" t="s">
        <v>103</v>
      </c>
      <c r="E150" t="s">
        <v>126</v>
      </c>
      <c r="F150" t="s">
        <v>835</v>
      </c>
      <c r="G150" t="s">
        <v>762</v>
      </c>
      <c r="H150" t="s">
        <v>836</v>
      </c>
      <c r="I150" t="s">
        <v>216</v>
      </c>
      <c r="J150" t="s">
        <v>513</v>
      </c>
      <c r="K150" s="77">
        <v>0.97</v>
      </c>
      <c r="L150" t="s">
        <v>105</v>
      </c>
      <c r="M150" s="77">
        <v>4.45</v>
      </c>
      <c r="N150" s="77">
        <v>0.98</v>
      </c>
      <c r="O150" s="77">
        <v>1.54</v>
      </c>
      <c r="P150" s="77">
        <v>126.18</v>
      </c>
      <c r="Q150" s="77">
        <v>0</v>
      </c>
      <c r="R150" s="77">
        <v>1.943172E-3</v>
      </c>
      <c r="S150" s="77">
        <v>0</v>
      </c>
      <c r="T150" s="77">
        <v>0</v>
      </c>
      <c r="U150" s="77">
        <f>R150/'סכום נכסי הקרן'!$C$42*100</f>
        <v>1.7268620888004121E-8</v>
      </c>
    </row>
    <row r="151" spans="2:21">
      <c r="B151" t="s">
        <v>837</v>
      </c>
      <c r="C151" t="s">
        <v>838</v>
      </c>
      <c r="D151" t="s">
        <v>103</v>
      </c>
      <c r="E151" t="s">
        <v>126</v>
      </c>
      <c r="F151" t="s">
        <v>839</v>
      </c>
      <c r="G151" t="s">
        <v>539</v>
      </c>
      <c r="H151" t="s">
        <v>840</v>
      </c>
      <c r="I151" t="s">
        <v>153</v>
      </c>
      <c r="J151" t="s">
        <v>841</v>
      </c>
      <c r="K151" s="77">
        <v>1.1200000000000001</v>
      </c>
      <c r="L151" t="s">
        <v>105</v>
      </c>
      <c r="M151" s="77">
        <v>3.59</v>
      </c>
      <c r="N151" s="77">
        <v>1.34</v>
      </c>
      <c r="O151" s="77">
        <v>221124</v>
      </c>
      <c r="P151" s="77">
        <v>103.35</v>
      </c>
      <c r="Q151" s="77">
        <v>0</v>
      </c>
      <c r="R151" s="77">
        <v>228.531654</v>
      </c>
      <c r="S151" s="77">
        <v>0.55000000000000004</v>
      </c>
      <c r="T151" s="77">
        <v>0.01</v>
      </c>
      <c r="U151" s="77">
        <f>R151/'סכום נכסי הקרן'!$C$42*100</f>
        <v>2.0309198021763028E-3</v>
      </c>
    </row>
    <row r="152" spans="2:21">
      <c r="B152" t="s">
        <v>842</v>
      </c>
      <c r="C152" t="s">
        <v>843</v>
      </c>
      <c r="D152" t="s">
        <v>103</v>
      </c>
      <c r="E152" t="s">
        <v>126</v>
      </c>
      <c r="F152" t="s">
        <v>844</v>
      </c>
      <c r="G152" t="s">
        <v>762</v>
      </c>
      <c r="H152" t="s">
        <v>845</v>
      </c>
      <c r="I152" t="s">
        <v>216</v>
      </c>
      <c r="J152" t="s">
        <v>846</v>
      </c>
      <c r="K152" s="77">
        <v>0.44</v>
      </c>
      <c r="L152" t="s">
        <v>105</v>
      </c>
      <c r="M152" s="77">
        <v>4.5</v>
      </c>
      <c r="N152" s="77">
        <v>1.75</v>
      </c>
      <c r="O152" s="77">
        <v>0.39</v>
      </c>
      <c r="P152" s="77">
        <v>126.89</v>
      </c>
      <c r="Q152" s="77">
        <v>0</v>
      </c>
      <c r="R152" s="77">
        <v>4.9487100000000003E-4</v>
      </c>
      <c r="S152" s="77">
        <v>0</v>
      </c>
      <c r="T152" s="77">
        <v>0</v>
      </c>
      <c r="U152" s="77">
        <f>R152/'סכום נכסי הקרן'!$C$42*100</f>
        <v>4.3978297790764212E-9</v>
      </c>
    </row>
    <row r="153" spans="2:21">
      <c r="B153" t="s">
        <v>847</v>
      </c>
      <c r="C153" t="s">
        <v>848</v>
      </c>
      <c r="D153" t="s">
        <v>103</v>
      </c>
      <c r="E153" t="s">
        <v>126</v>
      </c>
      <c r="F153" t="s">
        <v>849</v>
      </c>
      <c r="G153" t="s">
        <v>437</v>
      </c>
      <c r="H153" t="s">
        <v>850</v>
      </c>
      <c r="I153" t="s">
        <v>216</v>
      </c>
      <c r="J153" t="s">
        <v>307</v>
      </c>
      <c r="K153" s="77">
        <v>0.46</v>
      </c>
      <c r="L153" t="s">
        <v>105</v>
      </c>
      <c r="M153" s="77">
        <v>8</v>
      </c>
      <c r="N153" s="77">
        <v>12.49</v>
      </c>
      <c r="O153" s="77">
        <v>484239.18</v>
      </c>
      <c r="P153" s="77">
        <v>102.56</v>
      </c>
      <c r="Q153" s="77">
        <v>0</v>
      </c>
      <c r="R153" s="77">
        <v>496.63570300800001</v>
      </c>
      <c r="S153" s="77">
        <v>0.5</v>
      </c>
      <c r="T153" s="77">
        <v>0.03</v>
      </c>
      <c r="U153" s="77">
        <f>R153/'סכום נכסי הקרן'!$C$42*100</f>
        <v>4.413512378056374E-3</v>
      </c>
    </row>
    <row r="154" spans="2:21">
      <c r="B154" t="s">
        <v>851</v>
      </c>
      <c r="C154" t="s">
        <v>852</v>
      </c>
      <c r="D154" t="s">
        <v>103</v>
      </c>
      <c r="E154" t="s">
        <v>126</v>
      </c>
      <c r="F154" t="s">
        <v>853</v>
      </c>
      <c r="G154" t="s">
        <v>762</v>
      </c>
      <c r="H154" t="s">
        <v>850</v>
      </c>
      <c r="I154" t="s">
        <v>216</v>
      </c>
      <c r="J154" t="s">
        <v>763</v>
      </c>
      <c r="K154" s="77">
        <v>0.2</v>
      </c>
      <c r="L154" t="s">
        <v>105</v>
      </c>
      <c r="M154" s="77">
        <v>7.14</v>
      </c>
      <c r="N154" s="77">
        <v>45</v>
      </c>
      <c r="O154" s="77">
        <v>0.96</v>
      </c>
      <c r="P154" s="77">
        <v>65.47</v>
      </c>
      <c r="Q154" s="77">
        <v>0</v>
      </c>
      <c r="R154" s="77">
        <v>6.2851200000000002E-4</v>
      </c>
      <c r="S154" s="77">
        <v>0</v>
      </c>
      <c r="T154" s="77">
        <v>0</v>
      </c>
      <c r="U154" s="77">
        <f>R154/'סכום נכסי הקרן'!$C$42*100</f>
        <v>5.5854733660022097E-9</v>
      </c>
    </row>
    <row r="155" spans="2:21">
      <c r="B155" t="s">
        <v>854</v>
      </c>
      <c r="C155" t="s">
        <v>855</v>
      </c>
      <c r="D155" t="s">
        <v>103</v>
      </c>
      <c r="E155" t="s">
        <v>126</v>
      </c>
      <c r="F155" t="s">
        <v>853</v>
      </c>
      <c r="G155" t="s">
        <v>762</v>
      </c>
      <c r="H155" t="s">
        <v>850</v>
      </c>
      <c r="I155" t="s">
        <v>216</v>
      </c>
      <c r="J155" t="s">
        <v>856</v>
      </c>
      <c r="K155" s="77">
        <v>0.89</v>
      </c>
      <c r="L155" t="s">
        <v>105</v>
      </c>
      <c r="M155" s="77">
        <v>6.78</v>
      </c>
      <c r="N155" s="77">
        <v>45</v>
      </c>
      <c r="O155" s="77">
        <v>2067633.34</v>
      </c>
      <c r="P155" s="77">
        <v>76.06</v>
      </c>
      <c r="Q155" s="77">
        <v>0</v>
      </c>
      <c r="R155" s="77">
        <v>1572.6419184040001</v>
      </c>
      <c r="S155" s="77">
        <v>0.22</v>
      </c>
      <c r="T155" s="77">
        <v>0.08</v>
      </c>
      <c r="U155" s="77">
        <f>R155/'סכום נכסי הקרן'!$C$42*100</f>
        <v>1.3975786539483993E-2</v>
      </c>
    </row>
    <row r="156" spans="2:21">
      <c r="B156" t="s">
        <v>857</v>
      </c>
      <c r="C156" t="s">
        <v>858</v>
      </c>
      <c r="D156" t="s">
        <v>103</v>
      </c>
      <c r="E156" t="s">
        <v>126</v>
      </c>
      <c r="F156" t="s">
        <v>859</v>
      </c>
      <c r="G156" t="s">
        <v>437</v>
      </c>
      <c r="H156" t="s">
        <v>860</v>
      </c>
      <c r="I156" t="s">
        <v>216</v>
      </c>
      <c r="J156" t="s">
        <v>861</v>
      </c>
      <c r="K156" s="77">
        <v>2.89</v>
      </c>
      <c r="L156" t="s">
        <v>105</v>
      </c>
      <c r="M156" s="77">
        <v>7.5</v>
      </c>
      <c r="N156" s="77">
        <v>17.29</v>
      </c>
      <c r="O156" s="77">
        <v>3.86</v>
      </c>
      <c r="P156" s="77">
        <v>87.02</v>
      </c>
      <c r="Q156" s="77">
        <v>0</v>
      </c>
      <c r="R156" s="77">
        <v>3.358972E-3</v>
      </c>
      <c r="S156" s="77">
        <v>0</v>
      </c>
      <c r="T156" s="77">
        <v>0</v>
      </c>
      <c r="U156" s="77">
        <f>R156/'סכום נכסי הקרן'!$C$42*100</f>
        <v>2.985058144179773E-8</v>
      </c>
    </row>
    <row r="157" spans="2:21">
      <c r="B157" t="s">
        <v>862</v>
      </c>
      <c r="C157" t="s">
        <v>863</v>
      </c>
      <c r="D157" t="s">
        <v>103</v>
      </c>
      <c r="E157" t="s">
        <v>126</v>
      </c>
      <c r="F157" t="s">
        <v>864</v>
      </c>
      <c r="G157" t="s">
        <v>437</v>
      </c>
      <c r="H157" t="s">
        <v>860</v>
      </c>
      <c r="I157" t="s">
        <v>216</v>
      </c>
      <c r="J157" t="s">
        <v>865</v>
      </c>
      <c r="K157" s="77">
        <v>1.87</v>
      </c>
      <c r="L157" t="s">
        <v>105</v>
      </c>
      <c r="M157" s="77">
        <v>6.9</v>
      </c>
      <c r="N157" s="77">
        <v>28.73</v>
      </c>
      <c r="O157" s="77">
        <v>0.45</v>
      </c>
      <c r="P157" s="77">
        <v>81.77</v>
      </c>
      <c r="Q157" s="77">
        <v>0</v>
      </c>
      <c r="R157" s="77">
        <v>3.6796499999999999E-4</v>
      </c>
      <c r="S157" s="77">
        <v>0</v>
      </c>
      <c r="T157" s="77">
        <v>0</v>
      </c>
      <c r="U157" s="77">
        <f>R157/'סכום נכסי הקרן'!$C$42*100</f>
        <v>3.2700389286457589E-9</v>
      </c>
    </row>
    <row r="158" spans="2:21">
      <c r="B158" t="s">
        <v>866</v>
      </c>
      <c r="C158" t="s">
        <v>867</v>
      </c>
      <c r="D158" t="s">
        <v>103</v>
      </c>
      <c r="E158" t="s">
        <v>126</v>
      </c>
      <c r="F158" t="s">
        <v>868</v>
      </c>
      <c r="G158" t="s">
        <v>762</v>
      </c>
      <c r="H158" t="s">
        <v>270</v>
      </c>
      <c r="I158" t="s">
        <v>869</v>
      </c>
      <c r="J158" t="s">
        <v>870</v>
      </c>
      <c r="K158" s="77">
        <v>0.41</v>
      </c>
      <c r="L158" t="s">
        <v>105</v>
      </c>
      <c r="M158" s="77">
        <v>1.02</v>
      </c>
      <c r="N158" s="77">
        <v>2.63</v>
      </c>
      <c r="O158" s="77">
        <v>0.5</v>
      </c>
      <c r="P158" s="77">
        <v>100</v>
      </c>
      <c r="Q158" s="77">
        <v>0</v>
      </c>
      <c r="R158" s="77">
        <v>5.0000000000000001E-4</v>
      </c>
      <c r="S158" s="77">
        <v>0</v>
      </c>
      <c r="T158" s="77">
        <v>0</v>
      </c>
      <c r="U158" s="77">
        <f>R158/'סכום נכסי הקרן'!$C$42*100</f>
        <v>4.4434102817465779E-9</v>
      </c>
    </row>
    <row r="159" spans="2:21">
      <c r="B159" t="s">
        <v>871</v>
      </c>
      <c r="C159" t="s">
        <v>872</v>
      </c>
      <c r="D159" t="s">
        <v>103</v>
      </c>
      <c r="E159" t="s">
        <v>126</v>
      </c>
      <c r="F159" t="s">
        <v>868</v>
      </c>
      <c r="G159" t="s">
        <v>762</v>
      </c>
      <c r="H159" t="s">
        <v>270</v>
      </c>
      <c r="I159" t="s">
        <v>869</v>
      </c>
      <c r="J159" t="s">
        <v>870</v>
      </c>
      <c r="K159" s="77">
        <v>1.91</v>
      </c>
      <c r="L159" t="s">
        <v>105</v>
      </c>
      <c r="M159" s="77">
        <v>6</v>
      </c>
      <c r="N159" s="77">
        <v>7.56</v>
      </c>
      <c r="O159" s="77">
        <v>0.25</v>
      </c>
      <c r="P159" s="77">
        <v>122.36</v>
      </c>
      <c r="Q159" s="77">
        <v>0</v>
      </c>
      <c r="R159" s="77">
        <v>3.0590000000000001E-4</v>
      </c>
      <c r="S159" s="77">
        <v>0</v>
      </c>
      <c r="T159" s="77">
        <v>0</v>
      </c>
      <c r="U159" s="77">
        <f>R159/'סכום נכסי הקרן'!$C$42*100</f>
        <v>2.7184784103725564E-9</v>
      </c>
    </row>
    <row r="160" spans="2:21">
      <c r="B160" t="s">
        <v>873</v>
      </c>
      <c r="C160" t="s">
        <v>874</v>
      </c>
      <c r="D160" t="s">
        <v>103</v>
      </c>
      <c r="E160" t="s">
        <v>126</v>
      </c>
      <c r="F160" t="s">
        <v>875</v>
      </c>
      <c r="G160" t="s">
        <v>762</v>
      </c>
      <c r="H160" t="s">
        <v>270</v>
      </c>
      <c r="I160" t="s">
        <v>869</v>
      </c>
      <c r="J160" t="s">
        <v>876</v>
      </c>
      <c r="K160" s="77">
        <v>2.2599999999999998</v>
      </c>
      <c r="L160" t="s">
        <v>105</v>
      </c>
      <c r="M160" s="77">
        <v>7.4</v>
      </c>
      <c r="N160" s="77">
        <v>3.65</v>
      </c>
      <c r="O160" s="77">
        <v>0.04</v>
      </c>
      <c r="P160" s="77">
        <v>110.04</v>
      </c>
      <c r="Q160" s="77">
        <v>0</v>
      </c>
      <c r="R160" s="77">
        <v>4.4016E-5</v>
      </c>
      <c r="S160" s="77">
        <v>0</v>
      </c>
      <c r="T160" s="77">
        <v>0</v>
      </c>
      <c r="U160" s="77">
        <f>R160/'סכום נכסי הקרן'!$C$42*100</f>
        <v>3.9116229392271472E-10</v>
      </c>
    </row>
    <row r="161" spans="2:21">
      <c r="B161" s="78" t="s">
        <v>311</v>
      </c>
      <c r="C161" s="16"/>
      <c r="D161" s="16"/>
      <c r="E161" s="16"/>
      <c r="F161" s="16"/>
      <c r="K161" s="79">
        <v>3.96</v>
      </c>
      <c r="N161" s="79">
        <v>1.6</v>
      </c>
      <c r="O161" s="79">
        <v>290162825.91000003</v>
      </c>
      <c r="Q161" s="79">
        <v>124.21413</v>
      </c>
      <c r="R161" s="79">
        <v>330249.61854409002</v>
      </c>
      <c r="T161" s="79">
        <v>17.010000000000002</v>
      </c>
      <c r="U161" s="79">
        <f>R161/'סכום נכסי הקרן'!$C$42*100</f>
        <v>2.9348691011633896</v>
      </c>
    </row>
    <row r="162" spans="2:21">
      <c r="B162" t="s">
        <v>877</v>
      </c>
      <c r="C162" t="s">
        <v>878</v>
      </c>
      <c r="D162" t="s">
        <v>103</v>
      </c>
      <c r="E162" t="s">
        <v>126</v>
      </c>
      <c r="F162" t="s">
        <v>397</v>
      </c>
      <c r="G162" t="s">
        <v>398</v>
      </c>
      <c r="H162" t="s">
        <v>219</v>
      </c>
      <c r="I162" t="s">
        <v>216</v>
      </c>
      <c r="J162" t="s">
        <v>879</v>
      </c>
      <c r="K162" s="77">
        <v>5.73</v>
      </c>
      <c r="L162" t="s">
        <v>105</v>
      </c>
      <c r="M162" s="77">
        <v>3.01</v>
      </c>
      <c r="N162" s="77">
        <v>1.52</v>
      </c>
      <c r="O162" s="77">
        <v>3962745</v>
      </c>
      <c r="P162" s="77">
        <v>109.63</v>
      </c>
      <c r="Q162" s="77">
        <v>0</v>
      </c>
      <c r="R162" s="77">
        <v>4344.3573434999998</v>
      </c>
      <c r="S162" s="77">
        <v>0.34</v>
      </c>
      <c r="T162" s="77">
        <v>0.22</v>
      </c>
      <c r="U162" s="77">
        <f>R162/'סכום נכסי הקרן'!$C$42*100</f>
        <v>3.8607524175378292E-2</v>
      </c>
    </row>
    <row r="163" spans="2:21">
      <c r="B163" t="s">
        <v>880</v>
      </c>
      <c r="C163" t="s">
        <v>881</v>
      </c>
      <c r="D163" t="s">
        <v>103</v>
      </c>
      <c r="E163" t="s">
        <v>126</v>
      </c>
      <c r="F163" t="s">
        <v>402</v>
      </c>
      <c r="G163" t="s">
        <v>398</v>
      </c>
      <c r="H163" t="s">
        <v>219</v>
      </c>
      <c r="I163" t="s">
        <v>216</v>
      </c>
      <c r="J163" t="s">
        <v>882</v>
      </c>
      <c r="K163" s="77">
        <v>4.2</v>
      </c>
      <c r="L163" t="s">
        <v>105</v>
      </c>
      <c r="M163" s="77">
        <v>2.4700000000000002</v>
      </c>
      <c r="N163" s="77">
        <v>1.22</v>
      </c>
      <c r="O163" s="77">
        <v>2531407</v>
      </c>
      <c r="P163" s="77">
        <v>106.75</v>
      </c>
      <c r="Q163" s="77">
        <v>0</v>
      </c>
      <c r="R163" s="77">
        <v>2702.2769724999998</v>
      </c>
      <c r="S163" s="77">
        <v>0.08</v>
      </c>
      <c r="T163" s="77">
        <v>0.14000000000000001</v>
      </c>
      <c r="U163" s="77">
        <f>R163/'סכום נכסי הקרן'!$C$42*100</f>
        <v>2.4014650567467023E-2</v>
      </c>
    </row>
    <row r="164" spans="2:21">
      <c r="B164" t="s">
        <v>883</v>
      </c>
      <c r="C164" t="s">
        <v>884</v>
      </c>
      <c r="D164" t="s">
        <v>103</v>
      </c>
      <c r="E164" t="s">
        <v>126</v>
      </c>
      <c r="F164" t="s">
        <v>402</v>
      </c>
      <c r="G164" t="s">
        <v>398</v>
      </c>
      <c r="H164" t="s">
        <v>219</v>
      </c>
      <c r="I164" t="s">
        <v>216</v>
      </c>
      <c r="J164" t="s">
        <v>885</v>
      </c>
      <c r="K164" s="77">
        <v>6.7</v>
      </c>
      <c r="L164" t="s">
        <v>105</v>
      </c>
      <c r="M164" s="77">
        <v>2.98</v>
      </c>
      <c r="N164" s="77">
        <v>1.93</v>
      </c>
      <c r="O164" s="77">
        <v>5841895</v>
      </c>
      <c r="P164" s="77">
        <v>108.92</v>
      </c>
      <c r="Q164" s="77">
        <v>0</v>
      </c>
      <c r="R164" s="77">
        <v>6362.9920339999999</v>
      </c>
      <c r="S164" s="77">
        <v>0.23</v>
      </c>
      <c r="T164" s="77">
        <v>0.33</v>
      </c>
      <c r="U164" s="77">
        <f>R164/'סכום נכסי הקרן'!$C$42*100</f>
        <v>5.6546768453094337E-2</v>
      </c>
    </row>
    <row r="165" spans="2:21">
      <c r="B165" t="s">
        <v>886</v>
      </c>
      <c r="C165" t="s">
        <v>887</v>
      </c>
      <c r="D165" t="s">
        <v>103</v>
      </c>
      <c r="E165" t="s">
        <v>126</v>
      </c>
      <c r="F165" t="s">
        <v>424</v>
      </c>
      <c r="G165" t="s">
        <v>398</v>
      </c>
      <c r="H165" t="s">
        <v>219</v>
      </c>
      <c r="I165" t="s">
        <v>216</v>
      </c>
      <c r="J165" t="s">
        <v>307</v>
      </c>
      <c r="K165" s="77">
        <v>0.9</v>
      </c>
      <c r="L165" t="s">
        <v>105</v>
      </c>
      <c r="M165" s="77">
        <v>1.81</v>
      </c>
      <c r="N165" s="77">
        <v>0.28999999999999998</v>
      </c>
      <c r="O165" s="77">
        <v>132150</v>
      </c>
      <c r="P165" s="77">
        <v>101.55</v>
      </c>
      <c r="Q165" s="77">
        <v>0</v>
      </c>
      <c r="R165" s="77">
        <v>134.19832500000001</v>
      </c>
      <c r="S165" s="77">
        <v>0.02</v>
      </c>
      <c r="T165" s="77">
        <v>0.01</v>
      </c>
      <c r="U165" s="77">
        <f>R165/'סכום נכסי הקרן'!$C$42*100</f>
        <v>1.1925964341963377E-3</v>
      </c>
    </row>
    <row r="166" spans="2:21">
      <c r="B166" t="s">
        <v>888</v>
      </c>
      <c r="C166" t="s">
        <v>889</v>
      </c>
      <c r="D166" t="s">
        <v>103</v>
      </c>
      <c r="E166" t="s">
        <v>126</v>
      </c>
      <c r="F166" t="s">
        <v>424</v>
      </c>
      <c r="G166" t="s">
        <v>398</v>
      </c>
      <c r="H166" t="s">
        <v>219</v>
      </c>
      <c r="I166" t="s">
        <v>216</v>
      </c>
      <c r="J166" t="s">
        <v>522</v>
      </c>
      <c r="K166" s="77">
        <v>0.9</v>
      </c>
      <c r="L166" t="s">
        <v>105</v>
      </c>
      <c r="M166" s="77">
        <v>5.9</v>
      </c>
      <c r="N166" s="77">
        <v>0.32</v>
      </c>
      <c r="O166" s="77">
        <v>8834405.1099999994</v>
      </c>
      <c r="P166" s="77">
        <v>105.6</v>
      </c>
      <c r="Q166" s="77">
        <v>0</v>
      </c>
      <c r="R166" s="77">
        <v>9329.1317961599998</v>
      </c>
      <c r="S166" s="77">
        <v>0.82</v>
      </c>
      <c r="T166" s="77">
        <v>0.48</v>
      </c>
      <c r="U166" s="77">
        <f>R166/'סכום נכסי הקרן'!$C$42*100</f>
        <v>8.2906320285652521E-2</v>
      </c>
    </row>
    <row r="167" spans="2:21">
      <c r="B167" t="s">
        <v>890</v>
      </c>
      <c r="C167" t="s">
        <v>891</v>
      </c>
      <c r="D167" t="s">
        <v>103</v>
      </c>
      <c r="E167" t="s">
        <v>126</v>
      </c>
      <c r="F167" t="s">
        <v>892</v>
      </c>
      <c r="G167" t="s">
        <v>893</v>
      </c>
      <c r="H167" t="s">
        <v>441</v>
      </c>
      <c r="I167" t="s">
        <v>153</v>
      </c>
      <c r="J167" t="s">
        <v>894</v>
      </c>
      <c r="K167" s="77">
        <v>1.47</v>
      </c>
      <c r="L167" t="s">
        <v>105</v>
      </c>
      <c r="M167" s="77">
        <v>4.84</v>
      </c>
      <c r="N167" s="77">
        <v>0.47</v>
      </c>
      <c r="O167" s="77">
        <v>3915326.74</v>
      </c>
      <c r="P167" s="77">
        <v>106.52</v>
      </c>
      <c r="Q167" s="77">
        <v>0</v>
      </c>
      <c r="R167" s="77">
        <v>4170.6060434479996</v>
      </c>
      <c r="S167" s="77">
        <v>0.62</v>
      </c>
      <c r="T167" s="77">
        <v>0.21</v>
      </c>
      <c r="U167" s="77">
        <f>R167/'סכום נכסי הקרן'!$C$42*100</f>
        <v>3.7063427549142505E-2</v>
      </c>
    </row>
    <row r="168" spans="2:21">
      <c r="B168" t="s">
        <v>895</v>
      </c>
      <c r="C168" t="s">
        <v>896</v>
      </c>
      <c r="D168" t="s">
        <v>103</v>
      </c>
      <c r="E168" t="s">
        <v>126</v>
      </c>
      <c r="F168" t="s">
        <v>448</v>
      </c>
      <c r="G168" t="s">
        <v>398</v>
      </c>
      <c r="H168" t="s">
        <v>215</v>
      </c>
      <c r="I168" t="s">
        <v>216</v>
      </c>
      <c r="J168" t="s">
        <v>897</v>
      </c>
      <c r="K168" s="77">
        <v>2.0099999999999998</v>
      </c>
      <c r="L168" t="s">
        <v>105</v>
      </c>
      <c r="M168" s="77">
        <v>1.95</v>
      </c>
      <c r="N168" s="77">
        <v>0.74</v>
      </c>
      <c r="O168" s="77">
        <v>6470000</v>
      </c>
      <c r="P168" s="77">
        <v>104.32</v>
      </c>
      <c r="Q168" s="77">
        <v>0</v>
      </c>
      <c r="R168" s="77">
        <v>6749.5039999999999</v>
      </c>
      <c r="S168" s="77">
        <v>0.94</v>
      </c>
      <c r="T168" s="77">
        <v>0.35</v>
      </c>
      <c r="U168" s="77">
        <f>R168/'סכום נכסי הקרן'!$C$42*100</f>
        <v>5.9981630940579303E-2</v>
      </c>
    </row>
    <row r="169" spans="2:21">
      <c r="B169" t="s">
        <v>898</v>
      </c>
      <c r="C169" t="s">
        <v>899</v>
      </c>
      <c r="D169" t="s">
        <v>103</v>
      </c>
      <c r="E169" t="s">
        <v>126</v>
      </c>
      <c r="F169" t="s">
        <v>900</v>
      </c>
      <c r="G169" t="s">
        <v>398</v>
      </c>
      <c r="H169" t="s">
        <v>215</v>
      </c>
      <c r="I169" t="s">
        <v>216</v>
      </c>
      <c r="J169" t="s">
        <v>901</v>
      </c>
      <c r="K169" s="77">
        <v>4.05</v>
      </c>
      <c r="L169" t="s">
        <v>105</v>
      </c>
      <c r="M169" s="77">
        <v>2.0699999999999998</v>
      </c>
      <c r="N169" s="77">
        <v>1.2</v>
      </c>
      <c r="O169" s="77">
        <v>5855874</v>
      </c>
      <c r="P169" s="77">
        <v>105.16</v>
      </c>
      <c r="Q169" s="77">
        <v>0</v>
      </c>
      <c r="R169" s="77">
        <v>6158.0370984000001</v>
      </c>
      <c r="S169" s="77">
        <v>2.31</v>
      </c>
      <c r="T169" s="77">
        <v>0.32</v>
      </c>
      <c r="U169" s="77">
        <f>R169/'סכום נכסי הקרן'!$C$42*100</f>
        <v>5.4725370716814839E-2</v>
      </c>
    </row>
    <row r="170" spans="2:21">
      <c r="B170" t="s">
        <v>902</v>
      </c>
      <c r="C170" t="s">
        <v>903</v>
      </c>
      <c r="D170" t="s">
        <v>103</v>
      </c>
      <c r="E170" t="s">
        <v>126</v>
      </c>
      <c r="F170" t="s">
        <v>424</v>
      </c>
      <c r="G170" t="s">
        <v>398</v>
      </c>
      <c r="H170" t="s">
        <v>215</v>
      </c>
      <c r="I170" t="s">
        <v>216</v>
      </c>
      <c r="J170" t="s">
        <v>904</v>
      </c>
      <c r="K170" s="77">
        <v>1.66</v>
      </c>
      <c r="L170" t="s">
        <v>105</v>
      </c>
      <c r="M170" s="77">
        <v>6.1</v>
      </c>
      <c r="N170" s="77">
        <v>0.61</v>
      </c>
      <c r="O170" s="77">
        <v>21656083.199999999</v>
      </c>
      <c r="P170" s="77">
        <v>114.08</v>
      </c>
      <c r="Q170" s="77">
        <v>0</v>
      </c>
      <c r="R170" s="77">
        <v>24705.259714560001</v>
      </c>
      <c r="S170" s="77">
        <v>1.58</v>
      </c>
      <c r="T170" s="77">
        <v>1.27</v>
      </c>
      <c r="U170" s="77">
        <f>R170/'סכום נכסי הקרן'!$C$42*100</f>
        <v>0.21955121005779085</v>
      </c>
    </row>
    <row r="171" spans="2:21">
      <c r="B171" t="s">
        <v>905</v>
      </c>
      <c r="C171" t="s">
        <v>906</v>
      </c>
      <c r="D171" t="s">
        <v>103</v>
      </c>
      <c r="E171" t="s">
        <v>126</v>
      </c>
      <c r="F171" t="s">
        <v>473</v>
      </c>
      <c r="G171" t="s">
        <v>437</v>
      </c>
      <c r="H171" t="s">
        <v>469</v>
      </c>
      <c r="I171" t="s">
        <v>216</v>
      </c>
      <c r="J171" t="s">
        <v>321</v>
      </c>
      <c r="K171" s="77">
        <v>5.47</v>
      </c>
      <c r="L171" t="s">
        <v>105</v>
      </c>
      <c r="M171" s="77">
        <v>3.39</v>
      </c>
      <c r="N171" s="77">
        <v>1.98</v>
      </c>
      <c r="O171" s="77">
        <v>1797036</v>
      </c>
      <c r="P171" s="77">
        <v>107.75</v>
      </c>
      <c r="Q171" s="77">
        <v>23.629519999999999</v>
      </c>
      <c r="R171" s="77">
        <v>1959.9358099999999</v>
      </c>
      <c r="S171" s="77">
        <v>0.2</v>
      </c>
      <c r="T171" s="77">
        <v>0.1</v>
      </c>
      <c r="U171" s="77">
        <f>R171/'סכום נכסי הקרן'!$C$42*100</f>
        <v>1.7417597859434614E-2</v>
      </c>
    </row>
    <row r="172" spans="2:21">
      <c r="B172" t="s">
        <v>907</v>
      </c>
      <c r="C172" t="s">
        <v>908</v>
      </c>
      <c r="D172" t="s">
        <v>103</v>
      </c>
      <c r="E172" t="s">
        <v>126</v>
      </c>
      <c r="F172" t="s">
        <v>567</v>
      </c>
      <c r="G172" t="s">
        <v>437</v>
      </c>
      <c r="H172" t="s">
        <v>469</v>
      </c>
      <c r="I172" t="s">
        <v>216</v>
      </c>
      <c r="J172" t="s">
        <v>909</v>
      </c>
      <c r="K172" s="77">
        <v>6.84</v>
      </c>
      <c r="L172" t="s">
        <v>105</v>
      </c>
      <c r="M172" s="77">
        <v>2.5499999999999998</v>
      </c>
      <c r="N172" s="77">
        <v>2.31</v>
      </c>
      <c r="O172" s="77">
        <v>8205000</v>
      </c>
      <c r="P172" s="77">
        <v>101.73</v>
      </c>
      <c r="Q172" s="77">
        <v>0</v>
      </c>
      <c r="R172" s="77">
        <v>8346.9465</v>
      </c>
      <c r="S172" s="77">
        <v>1.94</v>
      </c>
      <c r="T172" s="77">
        <v>0.43</v>
      </c>
      <c r="U172" s="77">
        <f>R172/'סכום נכסי הקרן'!$C$42*100</f>
        <v>7.4177815798577212E-2</v>
      </c>
    </row>
    <row r="173" spans="2:21">
      <c r="B173" t="s">
        <v>910</v>
      </c>
      <c r="C173" t="s">
        <v>911</v>
      </c>
      <c r="D173" t="s">
        <v>103</v>
      </c>
      <c r="E173" t="s">
        <v>126</v>
      </c>
      <c r="F173" t="s">
        <v>912</v>
      </c>
      <c r="G173" t="s">
        <v>913</v>
      </c>
      <c r="H173" t="s">
        <v>548</v>
      </c>
      <c r="I173" t="s">
        <v>153</v>
      </c>
      <c r="J173" t="s">
        <v>914</v>
      </c>
      <c r="K173" s="77">
        <v>6.61</v>
      </c>
      <c r="L173" t="s">
        <v>105</v>
      </c>
      <c r="M173" s="77">
        <v>2.61</v>
      </c>
      <c r="N173" s="77">
        <v>1.87</v>
      </c>
      <c r="O173" s="77">
        <v>6238000</v>
      </c>
      <c r="P173" s="77">
        <v>104.99</v>
      </c>
      <c r="Q173" s="77">
        <v>0</v>
      </c>
      <c r="R173" s="77">
        <v>6549.2762000000002</v>
      </c>
      <c r="S173" s="77">
        <v>1.55</v>
      </c>
      <c r="T173" s="77">
        <v>0.34</v>
      </c>
      <c r="U173" s="77">
        <f>R173/'סכום נכסי הקרן'!$C$42*100</f>
        <v>5.8202242410156306E-2</v>
      </c>
    </row>
    <row r="174" spans="2:21">
      <c r="B174" t="s">
        <v>915</v>
      </c>
      <c r="C174" t="s">
        <v>916</v>
      </c>
      <c r="D174" t="s">
        <v>103</v>
      </c>
      <c r="E174" t="s">
        <v>126</v>
      </c>
      <c r="F174" t="s">
        <v>504</v>
      </c>
      <c r="G174" t="s">
        <v>135</v>
      </c>
      <c r="H174" t="s">
        <v>469</v>
      </c>
      <c r="I174" t="s">
        <v>216</v>
      </c>
      <c r="J174" t="s">
        <v>442</v>
      </c>
      <c r="K174" s="77">
        <v>2.85</v>
      </c>
      <c r="L174" t="s">
        <v>105</v>
      </c>
      <c r="M174" s="77">
        <v>1.52</v>
      </c>
      <c r="N174" s="77">
        <v>0.97</v>
      </c>
      <c r="O174" s="77">
        <v>630910</v>
      </c>
      <c r="P174" s="77">
        <v>101.72</v>
      </c>
      <c r="Q174" s="77">
        <v>0</v>
      </c>
      <c r="R174" s="77">
        <v>641.76165200000003</v>
      </c>
      <c r="S174" s="77">
        <v>0.09</v>
      </c>
      <c r="T174" s="77">
        <v>0.03</v>
      </c>
      <c r="U174" s="77">
        <f>R174/'סכום נכסי הקרן'!$C$42*100</f>
        <v>5.7032206458549383E-3</v>
      </c>
    </row>
    <row r="175" spans="2:21">
      <c r="B175" t="s">
        <v>917</v>
      </c>
      <c r="C175" t="s">
        <v>918</v>
      </c>
      <c r="D175" t="s">
        <v>103</v>
      </c>
      <c r="E175" t="s">
        <v>126</v>
      </c>
      <c r="F175" t="s">
        <v>504</v>
      </c>
      <c r="G175" t="s">
        <v>135</v>
      </c>
      <c r="H175" t="s">
        <v>469</v>
      </c>
      <c r="I175" t="s">
        <v>216</v>
      </c>
      <c r="J175" t="s">
        <v>505</v>
      </c>
      <c r="K175" s="77">
        <v>6.03</v>
      </c>
      <c r="L175" t="s">
        <v>105</v>
      </c>
      <c r="M175" s="77">
        <v>3.65</v>
      </c>
      <c r="N175" s="77">
        <v>2.19</v>
      </c>
      <c r="O175" s="77">
        <v>5000578</v>
      </c>
      <c r="P175" s="77">
        <v>109.43</v>
      </c>
      <c r="Q175" s="77">
        <v>0</v>
      </c>
      <c r="R175" s="77">
        <v>5472.1325053999999</v>
      </c>
      <c r="S175" s="77">
        <v>0.31</v>
      </c>
      <c r="T175" s="77">
        <v>0.28000000000000003</v>
      </c>
      <c r="U175" s="77">
        <f>R175/'סכום נכסי הקרן'!$C$42*100</f>
        <v>4.8629859675148039E-2</v>
      </c>
    </row>
    <row r="176" spans="2:21">
      <c r="B176" t="s">
        <v>919</v>
      </c>
      <c r="C176" t="s">
        <v>920</v>
      </c>
      <c r="D176" t="s">
        <v>103</v>
      </c>
      <c r="E176" t="s">
        <v>126</v>
      </c>
      <c r="F176" t="s">
        <v>397</v>
      </c>
      <c r="G176" t="s">
        <v>398</v>
      </c>
      <c r="H176" t="s">
        <v>469</v>
      </c>
      <c r="I176" t="s">
        <v>216</v>
      </c>
      <c r="J176" t="s">
        <v>307</v>
      </c>
      <c r="K176" s="77">
        <v>3.02</v>
      </c>
      <c r="L176" t="s">
        <v>105</v>
      </c>
      <c r="M176" s="77">
        <v>3.93</v>
      </c>
      <c r="N176" s="77">
        <v>0.92</v>
      </c>
      <c r="O176" s="77">
        <v>3841014</v>
      </c>
      <c r="P176" s="77">
        <v>102.07</v>
      </c>
      <c r="Q176" s="77">
        <v>0</v>
      </c>
      <c r="R176" s="77">
        <v>3920.5229897999998</v>
      </c>
      <c r="S176" s="77">
        <v>0.4</v>
      </c>
      <c r="T176" s="77">
        <v>0.2</v>
      </c>
      <c r="U176" s="77">
        <f>R176/'סכום נכסי הקרן'!$C$42*100</f>
        <v>3.4840984325402301E-2</v>
      </c>
    </row>
    <row r="177" spans="2:21">
      <c r="B177" t="s">
        <v>921</v>
      </c>
      <c r="C177" t="s">
        <v>922</v>
      </c>
      <c r="D177" t="s">
        <v>103</v>
      </c>
      <c r="E177" t="s">
        <v>126</v>
      </c>
      <c r="F177" t="s">
        <v>529</v>
      </c>
      <c r="G177" t="s">
        <v>398</v>
      </c>
      <c r="H177" t="s">
        <v>469</v>
      </c>
      <c r="I177" t="s">
        <v>216</v>
      </c>
      <c r="J177" t="s">
        <v>530</v>
      </c>
      <c r="K177" s="77">
        <v>2.2200000000000002</v>
      </c>
      <c r="L177" t="s">
        <v>105</v>
      </c>
      <c r="M177" s="77">
        <v>1.05</v>
      </c>
      <c r="N177" s="77">
        <v>0.68</v>
      </c>
      <c r="O177" s="77">
        <v>2400100</v>
      </c>
      <c r="P177" s="77">
        <v>100.84</v>
      </c>
      <c r="Q177" s="77">
        <v>6.3521000000000001</v>
      </c>
      <c r="R177" s="77">
        <v>2426.61294</v>
      </c>
      <c r="S177" s="77">
        <v>0.8</v>
      </c>
      <c r="T177" s="77">
        <v>0.12</v>
      </c>
      <c r="U177" s="77">
        <f>R177/'סכום נכסי הקרן'!$C$42*100</f>
        <v>2.156487377483058E-2</v>
      </c>
    </row>
    <row r="178" spans="2:21">
      <c r="B178" t="s">
        <v>923</v>
      </c>
      <c r="C178" t="s">
        <v>924</v>
      </c>
      <c r="D178" t="s">
        <v>103</v>
      </c>
      <c r="E178" t="s">
        <v>126</v>
      </c>
      <c r="F178" t="s">
        <v>543</v>
      </c>
      <c r="G178" t="s">
        <v>437</v>
      </c>
      <c r="H178" t="s">
        <v>469</v>
      </c>
      <c r="I178" t="s">
        <v>216</v>
      </c>
      <c r="J178" t="s">
        <v>418</v>
      </c>
      <c r="K178" s="77">
        <v>0.66</v>
      </c>
      <c r="L178" t="s">
        <v>105</v>
      </c>
      <c r="M178" s="77">
        <v>5.25</v>
      </c>
      <c r="N178" s="77">
        <v>0.41</v>
      </c>
      <c r="O178" s="77">
        <v>46763.92</v>
      </c>
      <c r="P178" s="77">
        <v>104.97</v>
      </c>
      <c r="Q178" s="77">
        <v>0</v>
      </c>
      <c r="R178" s="77">
        <v>49.088086824000001</v>
      </c>
      <c r="S178" s="77">
        <v>0.21</v>
      </c>
      <c r="T178" s="77">
        <v>0</v>
      </c>
      <c r="U178" s="77">
        <f>R178/'סכום נכסי הקרן'!$C$42*100</f>
        <v>4.3623701941006065E-4</v>
      </c>
    </row>
    <row r="179" spans="2:21">
      <c r="B179" t="s">
        <v>925</v>
      </c>
      <c r="C179" t="s">
        <v>926</v>
      </c>
      <c r="D179" t="s">
        <v>103</v>
      </c>
      <c r="E179" t="s">
        <v>126</v>
      </c>
      <c r="F179" t="s">
        <v>546</v>
      </c>
      <c r="G179" t="s">
        <v>547</v>
      </c>
      <c r="H179" t="s">
        <v>548</v>
      </c>
      <c r="I179" t="s">
        <v>153</v>
      </c>
      <c r="J179" t="s">
        <v>552</v>
      </c>
      <c r="K179" s="77">
        <v>4.1399999999999997</v>
      </c>
      <c r="L179" t="s">
        <v>105</v>
      </c>
      <c r="M179" s="77">
        <v>4.8</v>
      </c>
      <c r="N179" s="77">
        <v>1.39</v>
      </c>
      <c r="O179" s="77">
        <v>14652707.199999999</v>
      </c>
      <c r="P179" s="77">
        <v>116.02</v>
      </c>
      <c r="Q179" s="77">
        <v>0</v>
      </c>
      <c r="R179" s="77">
        <v>17000.070893439999</v>
      </c>
      <c r="S179" s="77">
        <v>0.69</v>
      </c>
      <c r="T179" s="77">
        <v>0.88</v>
      </c>
      <c r="U179" s="77">
        <f>R179/'סכום נכסי הקרן'!$C$42*100</f>
        <v>0.15107657959666404</v>
      </c>
    </row>
    <row r="180" spans="2:21">
      <c r="B180" t="s">
        <v>927</v>
      </c>
      <c r="C180" t="s">
        <v>928</v>
      </c>
      <c r="D180" t="s">
        <v>103</v>
      </c>
      <c r="E180" t="s">
        <v>126</v>
      </c>
      <c r="F180" t="s">
        <v>757</v>
      </c>
      <c r="G180" t="s">
        <v>398</v>
      </c>
      <c r="H180" t="s">
        <v>469</v>
      </c>
      <c r="I180" t="s">
        <v>216</v>
      </c>
      <c r="J180" t="s">
        <v>513</v>
      </c>
      <c r="K180" s="77">
        <v>2.76</v>
      </c>
      <c r="L180" t="s">
        <v>105</v>
      </c>
      <c r="M180" s="77">
        <v>6.4</v>
      </c>
      <c r="N180" s="77">
        <v>0.78</v>
      </c>
      <c r="O180" s="77">
        <v>8475300</v>
      </c>
      <c r="P180" s="77">
        <v>116.66</v>
      </c>
      <c r="Q180" s="77">
        <v>0</v>
      </c>
      <c r="R180" s="77">
        <v>9887.2849800000004</v>
      </c>
      <c r="S180" s="77">
        <v>2.6</v>
      </c>
      <c r="T180" s="77">
        <v>0.51</v>
      </c>
      <c r="U180" s="77">
        <f>R180/'סכום נכסי הקרן'!$C$42*100</f>
        <v>8.786652747738101E-2</v>
      </c>
    </row>
    <row r="181" spans="2:21">
      <c r="B181" t="s">
        <v>929</v>
      </c>
      <c r="C181" t="s">
        <v>930</v>
      </c>
      <c r="D181" t="s">
        <v>103</v>
      </c>
      <c r="E181" t="s">
        <v>126</v>
      </c>
      <c r="F181" t="s">
        <v>397</v>
      </c>
      <c r="G181" t="s">
        <v>398</v>
      </c>
      <c r="H181" t="s">
        <v>469</v>
      </c>
      <c r="I181" t="s">
        <v>216</v>
      </c>
      <c r="J181" t="s">
        <v>931</v>
      </c>
      <c r="K181" s="77">
        <v>2.92</v>
      </c>
      <c r="L181" t="s">
        <v>105</v>
      </c>
      <c r="M181" s="77">
        <v>3.25</v>
      </c>
      <c r="N181" s="77">
        <v>1.29</v>
      </c>
      <c r="O181" s="77">
        <v>160</v>
      </c>
      <c r="P181" s="77">
        <v>5294999</v>
      </c>
      <c r="Q181" s="77">
        <v>0</v>
      </c>
      <c r="R181" s="77">
        <v>8471.9984000000004</v>
      </c>
      <c r="S181" s="77">
        <v>0</v>
      </c>
      <c r="T181" s="77">
        <v>0.44</v>
      </c>
      <c r="U181" s="77">
        <f>R181/'סכום נכסי הקרן'!$C$42*100</f>
        <v>7.5289129595001114E-2</v>
      </c>
    </row>
    <row r="182" spans="2:21">
      <c r="B182" t="s">
        <v>932</v>
      </c>
      <c r="C182" t="s">
        <v>933</v>
      </c>
      <c r="D182" t="s">
        <v>103</v>
      </c>
      <c r="E182" t="s">
        <v>126</v>
      </c>
      <c r="F182" t="s">
        <v>397</v>
      </c>
      <c r="G182" t="s">
        <v>398</v>
      </c>
      <c r="H182" t="s">
        <v>469</v>
      </c>
      <c r="I182" t="s">
        <v>216</v>
      </c>
      <c r="J182" t="s">
        <v>454</v>
      </c>
      <c r="K182" s="77">
        <v>2.54</v>
      </c>
      <c r="L182" t="s">
        <v>105</v>
      </c>
      <c r="M182" s="77">
        <v>3.22</v>
      </c>
      <c r="N182" s="77">
        <v>0.87</v>
      </c>
      <c r="O182" s="77">
        <v>410428</v>
      </c>
      <c r="P182" s="77">
        <v>103.52</v>
      </c>
      <c r="Q182" s="77">
        <v>0</v>
      </c>
      <c r="R182" s="77">
        <v>424.87506560000003</v>
      </c>
      <c r="S182" s="77">
        <v>0.04</v>
      </c>
      <c r="T182" s="77">
        <v>0.02</v>
      </c>
      <c r="U182" s="77">
        <f>R182/'סכום נכסי הקרן'!$C$42*100</f>
        <v>3.7757884698895834E-3</v>
      </c>
    </row>
    <row r="183" spans="2:21">
      <c r="B183" t="s">
        <v>934</v>
      </c>
      <c r="C183" t="s">
        <v>935</v>
      </c>
      <c r="D183" t="s">
        <v>103</v>
      </c>
      <c r="E183" t="s">
        <v>126</v>
      </c>
      <c r="F183" t="s">
        <v>936</v>
      </c>
      <c r="G183" t="s">
        <v>893</v>
      </c>
      <c r="H183" t="s">
        <v>469</v>
      </c>
      <c r="I183" t="s">
        <v>216</v>
      </c>
      <c r="J183" t="s">
        <v>937</v>
      </c>
      <c r="K183" s="77">
        <v>4.8</v>
      </c>
      <c r="L183" t="s">
        <v>105</v>
      </c>
      <c r="M183" s="77">
        <v>1.05</v>
      </c>
      <c r="N183" s="77">
        <v>0.96</v>
      </c>
      <c r="O183" s="77">
        <v>4771316</v>
      </c>
      <c r="P183" s="77">
        <v>100.55</v>
      </c>
      <c r="Q183" s="77">
        <v>0</v>
      </c>
      <c r="R183" s="77">
        <v>4797.5582379999996</v>
      </c>
      <c r="S183" s="77">
        <v>1.03</v>
      </c>
      <c r="T183" s="77">
        <v>0.25</v>
      </c>
      <c r="U183" s="77">
        <f>R183/'סכום נכסי הקרן'!$C$42*100</f>
        <v>4.2635039204014381E-2</v>
      </c>
    </row>
    <row r="184" spans="2:21">
      <c r="B184" t="s">
        <v>938</v>
      </c>
      <c r="C184" t="s">
        <v>939</v>
      </c>
      <c r="D184" t="s">
        <v>103</v>
      </c>
      <c r="E184" t="s">
        <v>126</v>
      </c>
      <c r="F184" t="s">
        <v>600</v>
      </c>
      <c r="G184" t="s">
        <v>547</v>
      </c>
      <c r="H184" t="s">
        <v>574</v>
      </c>
      <c r="I184" t="s">
        <v>216</v>
      </c>
      <c r="J184" t="s">
        <v>601</v>
      </c>
      <c r="K184" s="77">
        <v>4.6100000000000003</v>
      </c>
      <c r="L184" t="s">
        <v>105</v>
      </c>
      <c r="M184" s="77">
        <v>2.95</v>
      </c>
      <c r="N184" s="77">
        <v>1.62</v>
      </c>
      <c r="O184" s="77">
        <v>6384000</v>
      </c>
      <c r="P184" s="77">
        <v>106.61</v>
      </c>
      <c r="Q184" s="77">
        <v>0</v>
      </c>
      <c r="R184" s="77">
        <v>6805.9823999999999</v>
      </c>
      <c r="S184" s="77">
        <v>1.56</v>
      </c>
      <c r="T184" s="77">
        <v>0.35</v>
      </c>
      <c r="U184" s="77">
        <f>R184/'סכום נכסי הקרן'!$C$42*100</f>
        <v>6.0483544347092501E-2</v>
      </c>
    </row>
    <row r="185" spans="2:21">
      <c r="B185" t="s">
        <v>940</v>
      </c>
      <c r="C185" t="s">
        <v>941</v>
      </c>
      <c r="D185" t="s">
        <v>103</v>
      </c>
      <c r="E185" t="s">
        <v>126</v>
      </c>
      <c r="F185" t="s">
        <v>600</v>
      </c>
      <c r="G185" t="s">
        <v>547</v>
      </c>
      <c r="H185" t="s">
        <v>574</v>
      </c>
      <c r="I185" t="s">
        <v>216</v>
      </c>
      <c r="J185" t="s">
        <v>307</v>
      </c>
      <c r="K185" s="77">
        <v>1.37</v>
      </c>
      <c r="L185" t="s">
        <v>105</v>
      </c>
      <c r="M185" s="77">
        <v>2.2999999999999998</v>
      </c>
      <c r="N185" s="77">
        <v>0.77</v>
      </c>
      <c r="O185" s="77">
        <v>13763182</v>
      </c>
      <c r="P185" s="77">
        <v>102.13</v>
      </c>
      <c r="Q185" s="77">
        <v>0</v>
      </c>
      <c r="R185" s="77">
        <v>14056.337776599999</v>
      </c>
      <c r="S185" s="77">
        <v>0.46</v>
      </c>
      <c r="T185" s="77">
        <v>0.72</v>
      </c>
      <c r="U185" s="77">
        <f>R185/'סכום נכסי הקרן'!$C$42*100</f>
        <v>0.12491615160049453</v>
      </c>
    </row>
    <row r="186" spans="2:21">
      <c r="B186" t="s">
        <v>942</v>
      </c>
      <c r="C186" t="s">
        <v>943</v>
      </c>
      <c r="D186" t="s">
        <v>103</v>
      </c>
      <c r="E186" t="s">
        <v>126</v>
      </c>
      <c r="F186" t="s">
        <v>600</v>
      </c>
      <c r="G186" t="s">
        <v>547</v>
      </c>
      <c r="H186" t="s">
        <v>574</v>
      </c>
      <c r="I186" t="s">
        <v>216</v>
      </c>
      <c r="J186" t="s">
        <v>944</v>
      </c>
      <c r="K186" s="77">
        <v>6.08</v>
      </c>
      <c r="L186" t="s">
        <v>105</v>
      </c>
      <c r="M186" s="77">
        <v>1.75</v>
      </c>
      <c r="N186" s="77">
        <v>1.26</v>
      </c>
      <c r="O186" s="77">
        <v>34152838</v>
      </c>
      <c r="P186" s="77">
        <v>103.19</v>
      </c>
      <c r="Q186" s="77">
        <v>0</v>
      </c>
      <c r="R186" s="77">
        <v>35242.313532200002</v>
      </c>
      <c r="S186" s="77">
        <v>2.36</v>
      </c>
      <c r="T186" s="77">
        <v>1.82</v>
      </c>
      <c r="U186" s="77">
        <f>R186/'סכום נכסי הקרן'!$C$42*100</f>
        <v>0.31319211660302804</v>
      </c>
    </row>
    <row r="187" spans="2:21">
      <c r="B187" t="s">
        <v>945</v>
      </c>
      <c r="C187" t="s">
        <v>946</v>
      </c>
      <c r="D187" t="s">
        <v>103</v>
      </c>
      <c r="E187" t="s">
        <v>126</v>
      </c>
      <c r="F187" t="s">
        <v>947</v>
      </c>
      <c r="G187" t="s">
        <v>437</v>
      </c>
      <c r="H187" t="s">
        <v>574</v>
      </c>
      <c r="I187" t="s">
        <v>216</v>
      </c>
      <c r="J187" t="s">
        <v>948</v>
      </c>
      <c r="K187" s="77">
        <v>5.01</v>
      </c>
      <c r="L187" t="s">
        <v>105</v>
      </c>
      <c r="M187" s="77">
        <v>4.3499999999999996</v>
      </c>
      <c r="N187" s="77">
        <v>2.82</v>
      </c>
      <c r="O187" s="77">
        <v>2415787</v>
      </c>
      <c r="P187" s="77">
        <v>108.46</v>
      </c>
      <c r="Q187" s="77">
        <v>0</v>
      </c>
      <c r="R187" s="77">
        <v>2620.1625801999999</v>
      </c>
      <c r="S187" s="77">
        <v>0.13</v>
      </c>
      <c r="T187" s="77">
        <v>0.13</v>
      </c>
      <c r="U187" s="77">
        <f>R187/'סכום נכסי הקרן'!$C$42*100</f>
        <v>2.3284914697416642E-2</v>
      </c>
    </row>
    <row r="188" spans="2:21">
      <c r="B188" t="s">
        <v>949</v>
      </c>
      <c r="C188" t="s">
        <v>950</v>
      </c>
      <c r="D188" t="s">
        <v>103</v>
      </c>
      <c r="E188" t="s">
        <v>126</v>
      </c>
      <c r="F188" t="s">
        <v>538</v>
      </c>
      <c r="G188" t="s">
        <v>539</v>
      </c>
      <c r="H188" t="s">
        <v>574</v>
      </c>
      <c r="I188" t="s">
        <v>216</v>
      </c>
      <c r="J188" t="s">
        <v>951</v>
      </c>
      <c r="K188" s="77">
        <v>9.16</v>
      </c>
      <c r="L188" t="s">
        <v>105</v>
      </c>
      <c r="M188" s="77">
        <v>3.95</v>
      </c>
      <c r="N188" s="77">
        <v>2.7</v>
      </c>
      <c r="O188" s="77">
        <v>3242984</v>
      </c>
      <c r="P188" s="77">
        <v>111.96</v>
      </c>
      <c r="Q188" s="77">
        <v>0</v>
      </c>
      <c r="R188" s="77">
        <v>3630.8448864000002</v>
      </c>
      <c r="S188" s="77">
        <v>1.35</v>
      </c>
      <c r="T188" s="77">
        <v>0.19</v>
      </c>
      <c r="U188" s="77">
        <f>R188/'סכום נכסי הקרן'!$C$42*100</f>
        <v>3.2266666999313492E-2</v>
      </c>
    </row>
    <row r="189" spans="2:21">
      <c r="B189" t="s">
        <v>952</v>
      </c>
      <c r="C189" t="s">
        <v>953</v>
      </c>
      <c r="D189" t="s">
        <v>103</v>
      </c>
      <c r="E189" t="s">
        <v>126</v>
      </c>
      <c r="F189" t="s">
        <v>538</v>
      </c>
      <c r="G189" t="s">
        <v>539</v>
      </c>
      <c r="H189" t="s">
        <v>574</v>
      </c>
      <c r="I189" t="s">
        <v>216</v>
      </c>
      <c r="J189" t="s">
        <v>951</v>
      </c>
      <c r="K189" s="77">
        <v>9.81</v>
      </c>
      <c r="L189" t="s">
        <v>105</v>
      </c>
      <c r="M189" s="77">
        <v>3.95</v>
      </c>
      <c r="N189" s="77">
        <v>2.91</v>
      </c>
      <c r="O189" s="77">
        <v>852212</v>
      </c>
      <c r="P189" s="77">
        <v>110.64</v>
      </c>
      <c r="Q189" s="77">
        <v>0</v>
      </c>
      <c r="R189" s="77">
        <v>942.88735680000002</v>
      </c>
      <c r="S189" s="77">
        <v>0.36</v>
      </c>
      <c r="T189" s="77">
        <v>0.05</v>
      </c>
      <c r="U189" s="77">
        <f>R189/'סכום נכסי הקרן'!$C$42*100</f>
        <v>8.3792707514679481E-3</v>
      </c>
    </row>
    <row r="190" spans="2:21">
      <c r="B190" t="s">
        <v>954</v>
      </c>
      <c r="C190" t="s">
        <v>955</v>
      </c>
      <c r="D190" t="s">
        <v>103</v>
      </c>
      <c r="E190" t="s">
        <v>126</v>
      </c>
      <c r="F190" t="s">
        <v>956</v>
      </c>
      <c r="G190" t="s">
        <v>437</v>
      </c>
      <c r="H190" t="s">
        <v>574</v>
      </c>
      <c r="I190" t="s">
        <v>216</v>
      </c>
      <c r="J190" t="s">
        <v>485</v>
      </c>
      <c r="K190" s="77">
        <v>3.82</v>
      </c>
      <c r="L190" t="s">
        <v>105</v>
      </c>
      <c r="M190" s="77">
        <v>3.9</v>
      </c>
      <c r="N190" s="77">
        <v>3.12</v>
      </c>
      <c r="O190" s="77">
        <v>6113642</v>
      </c>
      <c r="P190" s="77">
        <v>103.48</v>
      </c>
      <c r="Q190" s="77">
        <v>0</v>
      </c>
      <c r="R190" s="77">
        <v>6326.3967415999996</v>
      </c>
      <c r="S190" s="77">
        <v>0.68</v>
      </c>
      <c r="T190" s="77">
        <v>0.33</v>
      </c>
      <c r="U190" s="77">
        <f>R190/'סכום נכסי הקרן'!$C$42*100</f>
        <v>5.6221552656066966E-2</v>
      </c>
    </row>
    <row r="191" spans="2:21">
      <c r="B191" t="s">
        <v>957</v>
      </c>
      <c r="C191" t="s">
        <v>958</v>
      </c>
      <c r="D191" t="s">
        <v>103</v>
      </c>
      <c r="E191" t="s">
        <v>126</v>
      </c>
      <c r="F191" t="s">
        <v>555</v>
      </c>
      <c r="G191" t="s">
        <v>539</v>
      </c>
      <c r="H191" t="s">
        <v>212</v>
      </c>
      <c r="I191" t="s">
        <v>153</v>
      </c>
      <c r="J191" t="s">
        <v>636</v>
      </c>
      <c r="K191" s="77">
        <v>5.82</v>
      </c>
      <c r="L191" t="s">
        <v>105</v>
      </c>
      <c r="M191" s="77">
        <v>3.92</v>
      </c>
      <c r="N191" s="77">
        <v>2.11</v>
      </c>
      <c r="O191" s="77">
        <v>7041545.3499999996</v>
      </c>
      <c r="P191" s="77">
        <v>112.81</v>
      </c>
      <c r="Q191" s="77">
        <v>0</v>
      </c>
      <c r="R191" s="77">
        <v>7943.5673093349997</v>
      </c>
      <c r="S191" s="77">
        <v>0.73</v>
      </c>
      <c r="T191" s="77">
        <v>0.41</v>
      </c>
      <c r="U191" s="77">
        <f>R191/'סכום נכסי הקרן'!$C$42*100</f>
        <v>7.0593057312090257E-2</v>
      </c>
    </row>
    <row r="192" spans="2:21">
      <c r="B192" t="s">
        <v>959</v>
      </c>
      <c r="C192" t="s">
        <v>960</v>
      </c>
      <c r="D192" t="s">
        <v>103</v>
      </c>
      <c r="E192" t="s">
        <v>126</v>
      </c>
      <c r="F192" t="s">
        <v>564</v>
      </c>
      <c r="G192" t="s">
        <v>539</v>
      </c>
      <c r="H192" t="s">
        <v>212</v>
      </c>
      <c r="I192" t="s">
        <v>153</v>
      </c>
      <c r="J192" t="s">
        <v>595</v>
      </c>
      <c r="K192" s="77">
        <v>6.66</v>
      </c>
      <c r="L192" t="s">
        <v>105</v>
      </c>
      <c r="M192" s="77">
        <v>3.61</v>
      </c>
      <c r="N192" s="77">
        <v>2.25</v>
      </c>
      <c r="O192" s="77">
        <v>13319460</v>
      </c>
      <c r="P192" s="77">
        <v>111</v>
      </c>
      <c r="Q192" s="77">
        <v>0</v>
      </c>
      <c r="R192" s="77">
        <v>14784.6006</v>
      </c>
      <c r="S192" s="77">
        <v>1.74</v>
      </c>
      <c r="T192" s="77">
        <v>0.76</v>
      </c>
      <c r="U192" s="77">
        <f>R192/'סכום נכסי הקרן'!$C$42*100</f>
        <v>0.13138809263511325</v>
      </c>
    </row>
    <row r="193" spans="2:21">
      <c r="B193" t="s">
        <v>961</v>
      </c>
      <c r="C193" t="s">
        <v>962</v>
      </c>
      <c r="D193" t="s">
        <v>103</v>
      </c>
      <c r="E193" t="s">
        <v>126</v>
      </c>
      <c r="F193" t="s">
        <v>963</v>
      </c>
      <c r="G193" t="s">
        <v>964</v>
      </c>
      <c r="H193" t="s">
        <v>212</v>
      </c>
      <c r="I193" t="s">
        <v>153</v>
      </c>
      <c r="J193" t="s">
        <v>678</v>
      </c>
      <c r="K193" s="77">
        <v>4.1500000000000004</v>
      </c>
      <c r="L193" t="s">
        <v>105</v>
      </c>
      <c r="M193" s="77">
        <v>2.75</v>
      </c>
      <c r="N193" s="77">
        <v>1.66</v>
      </c>
      <c r="O193" s="77">
        <v>4337597.76</v>
      </c>
      <c r="P193" s="77">
        <v>105.52</v>
      </c>
      <c r="Q193" s="77">
        <v>0</v>
      </c>
      <c r="R193" s="77">
        <v>4577.0331563520003</v>
      </c>
      <c r="S193" s="77">
        <v>0.84</v>
      </c>
      <c r="T193" s="77">
        <v>0.24</v>
      </c>
      <c r="U193" s="77">
        <f>R193/'סכום נכסי הקרן'!$C$42*100</f>
        <v>4.0675272373658936E-2</v>
      </c>
    </row>
    <row r="194" spans="2:21">
      <c r="B194" t="s">
        <v>965</v>
      </c>
      <c r="C194" t="s">
        <v>966</v>
      </c>
      <c r="D194" t="s">
        <v>103</v>
      </c>
      <c r="E194" t="s">
        <v>126</v>
      </c>
      <c r="F194" t="s">
        <v>662</v>
      </c>
      <c r="G194" t="s">
        <v>398</v>
      </c>
      <c r="H194" t="s">
        <v>663</v>
      </c>
      <c r="I194" t="s">
        <v>153</v>
      </c>
      <c r="J194" t="s">
        <v>307</v>
      </c>
      <c r="K194" s="77">
        <v>1.89</v>
      </c>
      <c r="L194" t="s">
        <v>105</v>
      </c>
      <c r="M194" s="77">
        <v>2.62</v>
      </c>
      <c r="N194" s="77">
        <v>0.72</v>
      </c>
      <c r="O194" s="77">
        <v>4442128</v>
      </c>
      <c r="P194" s="77">
        <v>101.65</v>
      </c>
      <c r="Q194" s="77">
        <v>0</v>
      </c>
      <c r="R194" s="77">
        <v>4515.4231120000004</v>
      </c>
      <c r="S194" s="77">
        <v>0.86</v>
      </c>
      <c r="T194" s="77">
        <v>0.23</v>
      </c>
      <c r="U194" s="77">
        <f>R194/'סכום נכסי הקרן'!$C$42*100</f>
        <v>4.0127754964593858E-2</v>
      </c>
    </row>
    <row r="195" spans="2:21">
      <c r="B195" t="s">
        <v>967</v>
      </c>
      <c r="C195" t="s">
        <v>968</v>
      </c>
      <c r="D195" t="s">
        <v>103</v>
      </c>
      <c r="E195" t="s">
        <v>126</v>
      </c>
      <c r="F195" t="s">
        <v>667</v>
      </c>
      <c r="G195" t="s">
        <v>437</v>
      </c>
      <c r="H195" t="s">
        <v>671</v>
      </c>
      <c r="I195" t="s">
        <v>216</v>
      </c>
      <c r="J195" t="s">
        <v>969</v>
      </c>
      <c r="K195" s="77">
        <v>4.32</v>
      </c>
      <c r="L195" t="s">
        <v>105</v>
      </c>
      <c r="M195" s="77">
        <v>3.5</v>
      </c>
      <c r="N195" s="77">
        <v>1.7</v>
      </c>
      <c r="O195" s="77">
        <v>2162400</v>
      </c>
      <c r="P195" s="77">
        <v>107.98</v>
      </c>
      <c r="Q195" s="77">
        <v>37.841999999999999</v>
      </c>
      <c r="R195" s="77">
        <v>2372.80152</v>
      </c>
      <c r="S195" s="77">
        <v>1.34</v>
      </c>
      <c r="T195" s="77">
        <v>0.12</v>
      </c>
      <c r="U195" s="77">
        <f>R195/'סכום נכסי הקרן'!$C$42*100</f>
        <v>2.1086661341023813E-2</v>
      </c>
    </row>
    <row r="196" spans="2:21">
      <c r="B196" t="s">
        <v>970</v>
      </c>
      <c r="C196" t="s">
        <v>971</v>
      </c>
      <c r="D196" t="s">
        <v>103</v>
      </c>
      <c r="E196" t="s">
        <v>126</v>
      </c>
      <c r="F196" t="s">
        <v>757</v>
      </c>
      <c r="G196" t="s">
        <v>398</v>
      </c>
      <c r="H196" t="s">
        <v>671</v>
      </c>
      <c r="I196" t="s">
        <v>216</v>
      </c>
      <c r="J196" t="s">
        <v>972</v>
      </c>
      <c r="K196" s="77">
        <v>3.7</v>
      </c>
      <c r="L196" t="s">
        <v>105</v>
      </c>
      <c r="M196" s="77">
        <v>3.6</v>
      </c>
      <c r="N196" s="77">
        <v>1.78</v>
      </c>
      <c r="O196" s="77">
        <v>180</v>
      </c>
      <c r="P196" s="77">
        <v>5525001</v>
      </c>
      <c r="Q196" s="77">
        <v>0</v>
      </c>
      <c r="R196" s="77">
        <v>9945.0018</v>
      </c>
      <c r="S196" s="77">
        <v>0</v>
      </c>
      <c r="T196" s="77">
        <v>0.51</v>
      </c>
      <c r="U196" s="77">
        <f>R196/'סכום נכסי הקרן'!$C$42*100</f>
        <v>8.8379446500216438E-2</v>
      </c>
    </row>
    <row r="197" spans="2:21">
      <c r="B197" t="s">
        <v>973</v>
      </c>
      <c r="C197" t="s">
        <v>974</v>
      </c>
      <c r="D197" t="s">
        <v>103</v>
      </c>
      <c r="E197" t="s">
        <v>126</v>
      </c>
      <c r="F197" t="s">
        <v>975</v>
      </c>
      <c r="G197" t="s">
        <v>135</v>
      </c>
      <c r="H197" t="s">
        <v>663</v>
      </c>
      <c r="I197" t="s">
        <v>153</v>
      </c>
      <c r="J197" t="s">
        <v>307</v>
      </c>
      <c r="K197" s="77">
        <v>0.69</v>
      </c>
      <c r="L197" t="s">
        <v>105</v>
      </c>
      <c r="M197" s="77">
        <v>6.9</v>
      </c>
      <c r="N197" s="77">
        <v>1.01</v>
      </c>
      <c r="O197" s="77">
        <v>0.33</v>
      </c>
      <c r="P197" s="77">
        <v>105.9</v>
      </c>
      <c r="Q197" s="77">
        <v>0</v>
      </c>
      <c r="R197" s="77">
        <v>3.4947E-4</v>
      </c>
      <c r="S197" s="77">
        <v>0</v>
      </c>
      <c r="T197" s="77">
        <v>0</v>
      </c>
      <c r="U197" s="77">
        <f>R197/'סכום נכסי הקרן'!$C$42*100</f>
        <v>3.1056771823239526E-9</v>
      </c>
    </row>
    <row r="198" spans="2:21">
      <c r="B198" t="s">
        <v>976</v>
      </c>
      <c r="C198" t="s">
        <v>977</v>
      </c>
      <c r="D198" t="s">
        <v>103</v>
      </c>
      <c r="E198" t="s">
        <v>126</v>
      </c>
      <c r="F198" t="s">
        <v>978</v>
      </c>
      <c r="G198" t="s">
        <v>913</v>
      </c>
      <c r="H198" t="s">
        <v>663</v>
      </c>
      <c r="I198" t="s">
        <v>153</v>
      </c>
      <c r="J198" t="s">
        <v>307</v>
      </c>
      <c r="K198" s="77">
        <v>1.1299999999999999</v>
      </c>
      <c r="L198" t="s">
        <v>105</v>
      </c>
      <c r="M198" s="77">
        <v>5.55</v>
      </c>
      <c r="N198" s="77">
        <v>1.23</v>
      </c>
      <c r="O198" s="77">
        <v>114000.01</v>
      </c>
      <c r="P198" s="77">
        <v>106.84</v>
      </c>
      <c r="Q198" s="77">
        <v>0</v>
      </c>
      <c r="R198" s="77">
        <v>121.79761068400001</v>
      </c>
      <c r="S198" s="77">
        <v>0.32</v>
      </c>
      <c r="T198" s="77">
        <v>0.01</v>
      </c>
      <c r="U198" s="77">
        <f>R198/'סכום נכסי הקרן'!$C$42*100</f>
        <v>1.0823935112109048E-3</v>
      </c>
    </row>
    <row r="199" spans="2:21">
      <c r="B199" t="s">
        <v>979</v>
      </c>
      <c r="C199" t="s">
        <v>980</v>
      </c>
      <c r="D199" t="s">
        <v>103</v>
      </c>
      <c r="E199" t="s">
        <v>126</v>
      </c>
      <c r="F199" t="s">
        <v>981</v>
      </c>
      <c r="G199" t="s">
        <v>437</v>
      </c>
      <c r="H199" t="s">
        <v>671</v>
      </c>
      <c r="I199" t="s">
        <v>216</v>
      </c>
      <c r="J199" t="s">
        <v>982</v>
      </c>
      <c r="K199" s="77">
        <v>3.14</v>
      </c>
      <c r="L199" t="s">
        <v>105</v>
      </c>
      <c r="M199" s="77">
        <v>6.05</v>
      </c>
      <c r="N199" s="77">
        <v>2.8</v>
      </c>
      <c r="O199" s="77">
        <v>5242015</v>
      </c>
      <c r="P199" s="77">
        <v>110.95</v>
      </c>
      <c r="Q199" s="77">
        <v>0</v>
      </c>
      <c r="R199" s="77">
        <v>5816.0156424999996</v>
      </c>
      <c r="S199" s="77">
        <v>0.56000000000000005</v>
      </c>
      <c r="T199" s="77">
        <v>0.3</v>
      </c>
      <c r="U199" s="77">
        <f>R199/'סכום נכסי הקרן'!$C$42*100</f>
        <v>5.1685887409366846E-2</v>
      </c>
    </row>
    <row r="200" spans="2:21">
      <c r="B200" t="s">
        <v>983</v>
      </c>
      <c r="C200" t="s">
        <v>984</v>
      </c>
      <c r="D200" t="s">
        <v>103</v>
      </c>
      <c r="E200" t="s">
        <v>126</v>
      </c>
      <c r="F200" t="s">
        <v>985</v>
      </c>
      <c r="G200" t="s">
        <v>437</v>
      </c>
      <c r="H200" t="s">
        <v>663</v>
      </c>
      <c r="I200" t="s">
        <v>153</v>
      </c>
      <c r="J200" t="s">
        <v>986</v>
      </c>
      <c r="K200" s="77">
        <v>2.74</v>
      </c>
      <c r="L200" t="s">
        <v>105</v>
      </c>
      <c r="M200" s="77">
        <v>4.2</v>
      </c>
      <c r="N200" s="77">
        <v>2.72</v>
      </c>
      <c r="O200" s="77">
        <v>6666266</v>
      </c>
      <c r="P200" s="77">
        <v>104.83</v>
      </c>
      <c r="Q200" s="77">
        <v>0</v>
      </c>
      <c r="R200" s="77">
        <v>6988.2466477999997</v>
      </c>
      <c r="S200" s="77">
        <v>0.48</v>
      </c>
      <c r="T200" s="77">
        <v>0.36</v>
      </c>
      <c r="U200" s="77">
        <f>R200/'סכום נכסי הקרן'!$C$42*100</f>
        <v>6.2103294012431143E-2</v>
      </c>
    </row>
    <row r="201" spans="2:21">
      <c r="B201" t="s">
        <v>987</v>
      </c>
      <c r="C201" t="s">
        <v>988</v>
      </c>
      <c r="D201" t="s">
        <v>103</v>
      </c>
      <c r="E201" t="s">
        <v>126</v>
      </c>
      <c r="F201" t="s">
        <v>989</v>
      </c>
      <c r="G201" t="s">
        <v>130</v>
      </c>
      <c r="H201" t="s">
        <v>671</v>
      </c>
      <c r="I201" t="s">
        <v>216</v>
      </c>
      <c r="J201" t="s">
        <v>482</v>
      </c>
      <c r="K201" s="77">
        <v>3.58</v>
      </c>
      <c r="L201" t="s">
        <v>105</v>
      </c>
      <c r="M201" s="77">
        <v>2.95</v>
      </c>
      <c r="N201" s="77">
        <v>1.53</v>
      </c>
      <c r="O201" s="77">
        <v>4205764.7</v>
      </c>
      <c r="P201" s="77">
        <v>105.16</v>
      </c>
      <c r="Q201" s="77">
        <v>0</v>
      </c>
      <c r="R201" s="77">
        <v>4422.7821585199999</v>
      </c>
      <c r="S201" s="77">
        <v>1.68</v>
      </c>
      <c r="T201" s="77">
        <v>0.23</v>
      </c>
      <c r="U201" s="77">
        <f>R201/'סכום נכסי הקרן'!$C$42*100</f>
        <v>3.9304471434186174E-2</v>
      </c>
    </row>
    <row r="202" spans="2:21">
      <c r="B202" t="s">
        <v>990</v>
      </c>
      <c r="C202" t="s">
        <v>991</v>
      </c>
      <c r="D202" t="s">
        <v>103</v>
      </c>
      <c r="E202" t="s">
        <v>126</v>
      </c>
      <c r="F202" t="s">
        <v>701</v>
      </c>
      <c r="G202" t="s">
        <v>437</v>
      </c>
      <c r="H202" t="s">
        <v>663</v>
      </c>
      <c r="I202" t="s">
        <v>153</v>
      </c>
      <c r="J202" t="s">
        <v>307</v>
      </c>
      <c r="K202" s="77">
        <v>4.0599999999999996</v>
      </c>
      <c r="L202" t="s">
        <v>105</v>
      </c>
      <c r="M202" s="77">
        <v>7.05</v>
      </c>
      <c r="N202" s="77">
        <v>1.89</v>
      </c>
      <c r="O202" s="77">
        <v>2264.1799999999998</v>
      </c>
      <c r="P202" s="77">
        <v>122</v>
      </c>
      <c r="Q202" s="77">
        <v>0</v>
      </c>
      <c r="R202" s="77">
        <v>2.7622996</v>
      </c>
      <c r="S202" s="77">
        <v>0</v>
      </c>
      <c r="T202" s="77">
        <v>0</v>
      </c>
      <c r="U202" s="77">
        <f>R202/'סכום נכסי הקרן'!$C$42*100</f>
        <v>2.4548060887808917E-5</v>
      </c>
    </row>
    <row r="203" spans="2:21">
      <c r="B203" t="s">
        <v>992</v>
      </c>
      <c r="C203" t="s">
        <v>993</v>
      </c>
      <c r="D203" t="s">
        <v>103</v>
      </c>
      <c r="E203" t="s">
        <v>126</v>
      </c>
      <c r="F203" t="s">
        <v>704</v>
      </c>
      <c r="G203" t="s">
        <v>135</v>
      </c>
      <c r="H203" t="s">
        <v>671</v>
      </c>
      <c r="I203" t="s">
        <v>216</v>
      </c>
      <c r="J203" t="s">
        <v>711</v>
      </c>
      <c r="K203" s="77">
        <v>4.03</v>
      </c>
      <c r="L203" t="s">
        <v>105</v>
      </c>
      <c r="M203" s="77">
        <v>4.1399999999999997</v>
      </c>
      <c r="N203" s="77">
        <v>1.58</v>
      </c>
      <c r="O203" s="77">
        <v>2724179.4</v>
      </c>
      <c r="P203" s="77">
        <v>110.54</v>
      </c>
      <c r="Q203" s="77">
        <v>56.390509999999999</v>
      </c>
      <c r="R203" s="77">
        <v>3067.6984187600001</v>
      </c>
      <c r="S203" s="77">
        <v>0.34</v>
      </c>
      <c r="T203" s="77">
        <v>0.16</v>
      </c>
      <c r="U203" s="77">
        <f>R203/'סכום נכסי הקרן'!$C$42*100</f>
        <v>2.7262085390431803E-2</v>
      </c>
    </row>
    <row r="204" spans="2:21">
      <c r="B204" t="s">
        <v>994</v>
      </c>
      <c r="C204" t="s">
        <v>995</v>
      </c>
      <c r="D204" t="s">
        <v>103</v>
      </c>
      <c r="E204" t="s">
        <v>126</v>
      </c>
      <c r="F204" t="s">
        <v>714</v>
      </c>
      <c r="G204" t="s">
        <v>135</v>
      </c>
      <c r="H204" t="s">
        <v>671</v>
      </c>
      <c r="I204" t="s">
        <v>216</v>
      </c>
      <c r="J204" t="s">
        <v>307</v>
      </c>
      <c r="K204" s="77">
        <v>2.46</v>
      </c>
      <c r="L204" t="s">
        <v>105</v>
      </c>
      <c r="M204" s="77">
        <v>1.31</v>
      </c>
      <c r="N204" s="77">
        <v>0.79</v>
      </c>
      <c r="O204" s="77">
        <v>6683862.4000000004</v>
      </c>
      <c r="P204" s="77">
        <v>101.33</v>
      </c>
      <c r="Q204" s="77">
        <v>0</v>
      </c>
      <c r="R204" s="77">
        <v>6772.7577699200001</v>
      </c>
      <c r="S204" s="77">
        <v>1.53</v>
      </c>
      <c r="T204" s="77">
        <v>0.35</v>
      </c>
      <c r="U204" s="77">
        <f>R204/'סכום נכסי הקרן'!$C$42*100</f>
        <v>6.0188283021283095E-2</v>
      </c>
    </row>
    <row r="205" spans="2:21">
      <c r="B205" t="s">
        <v>996</v>
      </c>
      <c r="C205" t="s">
        <v>997</v>
      </c>
      <c r="D205" t="s">
        <v>103</v>
      </c>
      <c r="E205" t="s">
        <v>126</v>
      </c>
      <c r="F205" t="s">
        <v>963</v>
      </c>
      <c r="G205" t="s">
        <v>964</v>
      </c>
      <c r="H205" t="s">
        <v>663</v>
      </c>
      <c r="I205" t="s">
        <v>153</v>
      </c>
      <c r="J205" t="s">
        <v>998</v>
      </c>
      <c r="K205" s="77">
        <v>3.17</v>
      </c>
      <c r="L205" t="s">
        <v>105</v>
      </c>
      <c r="M205" s="77">
        <v>2.4</v>
      </c>
      <c r="N205" s="77">
        <v>1.35</v>
      </c>
      <c r="O205" s="77">
        <v>2212940.4</v>
      </c>
      <c r="P205" s="77">
        <v>103.58</v>
      </c>
      <c r="Q205" s="77">
        <v>0</v>
      </c>
      <c r="R205" s="77">
        <v>2292.1636663200002</v>
      </c>
      <c r="S205" s="77">
        <v>0.55000000000000004</v>
      </c>
      <c r="T205" s="77">
        <v>0.12</v>
      </c>
      <c r="U205" s="77">
        <f>R205/'סכום נכסי הקרן'!$C$42*100</f>
        <v>2.0370047204744439E-2</v>
      </c>
    </row>
    <row r="206" spans="2:21">
      <c r="B206" t="s">
        <v>999</v>
      </c>
      <c r="C206" t="s">
        <v>1000</v>
      </c>
      <c r="D206" t="s">
        <v>103</v>
      </c>
      <c r="E206" t="s">
        <v>126</v>
      </c>
      <c r="F206" t="s">
        <v>1001</v>
      </c>
      <c r="G206" t="s">
        <v>437</v>
      </c>
      <c r="H206" t="s">
        <v>671</v>
      </c>
      <c r="I206" t="s">
        <v>216</v>
      </c>
      <c r="J206" t="s">
        <v>1002</v>
      </c>
      <c r="K206" s="77">
        <v>2.35</v>
      </c>
      <c r="L206" t="s">
        <v>105</v>
      </c>
      <c r="M206" s="77">
        <v>4</v>
      </c>
      <c r="N206" s="77">
        <v>2.04</v>
      </c>
      <c r="O206" s="77">
        <v>10870692</v>
      </c>
      <c r="P206" s="77">
        <v>108.73</v>
      </c>
      <c r="Q206" s="77">
        <v>0</v>
      </c>
      <c r="R206" s="77">
        <v>11819.7034116</v>
      </c>
      <c r="S206" s="77">
        <v>1.28</v>
      </c>
      <c r="T206" s="77">
        <v>0.61</v>
      </c>
      <c r="U206" s="77">
        <f>R206/'סכום נכסי הקרן'!$C$42*100</f>
        <v>0.10503958333259707</v>
      </c>
    </row>
    <row r="207" spans="2:21">
      <c r="B207" t="s">
        <v>1003</v>
      </c>
      <c r="C207" t="s">
        <v>1004</v>
      </c>
      <c r="D207" t="s">
        <v>103</v>
      </c>
      <c r="E207" t="s">
        <v>126</v>
      </c>
      <c r="F207" t="s">
        <v>1005</v>
      </c>
      <c r="G207" t="s">
        <v>1006</v>
      </c>
      <c r="H207" t="s">
        <v>671</v>
      </c>
      <c r="I207" t="s">
        <v>216</v>
      </c>
      <c r="J207" t="s">
        <v>1007</v>
      </c>
      <c r="K207" s="77">
        <v>3.99</v>
      </c>
      <c r="L207" t="s">
        <v>105</v>
      </c>
      <c r="M207" s="77">
        <v>3.35</v>
      </c>
      <c r="N207" s="77">
        <v>1.4</v>
      </c>
      <c r="O207" s="77">
        <v>3814455</v>
      </c>
      <c r="P207" s="77">
        <v>108.8</v>
      </c>
      <c r="Q207" s="77">
        <v>0</v>
      </c>
      <c r="R207" s="77">
        <v>4150.1270400000003</v>
      </c>
      <c r="S207" s="77">
        <v>0.69</v>
      </c>
      <c r="T207" s="77">
        <v>0.21</v>
      </c>
      <c r="U207" s="77">
        <f>R207/'סכום נכסי הקרן'!$C$42*100</f>
        <v>3.6881434320180984E-2</v>
      </c>
    </row>
    <row r="208" spans="2:21">
      <c r="B208" t="s">
        <v>1008</v>
      </c>
      <c r="C208" t="s">
        <v>1009</v>
      </c>
      <c r="D208" t="s">
        <v>103</v>
      </c>
      <c r="E208" t="s">
        <v>126</v>
      </c>
      <c r="F208" t="s">
        <v>1010</v>
      </c>
      <c r="G208" t="s">
        <v>1011</v>
      </c>
      <c r="H208" t="s">
        <v>739</v>
      </c>
      <c r="I208" t="s">
        <v>216</v>
      </c>
      <c r="J208" t="s">
        <v>307</v>
      </c>
      <c r="K208" s="77">
        <v>0.98</v>
      </c>
      <c r="L208" t="s">
        <v>105</v>
      </c>
      <c r="M208" s="77">
        <v>6.3</v>
      </c>
      <c r="N208" s="77">
        <v>0.94</v>
      </c>
      <c r="O208" s="77">
        <v>462750</v>
      </c>
      <c r="P208" s="77">
        <v>105.33</v>
      </c>
      <c r="Q208" s="77">
        <v>0</v>
      </c>
      <c r="R208" s="77">
        <v>487.41457500000001</v>
      </c>
      <c r="S208" s="77">
        <v>0.49</v>
      </c>
      <c r="T208" s="77">
        <v>0.03</v>
      </c>
      <c r="U208" s="77">
        <f>R208/'סכום נכסי הקרן'!$C$42*100</f>
        <v>4.3315658680562761E-3</v>
      </c>
    </row>
    <row r="209" spans="2:21">
      <c r="B209" t="s">
        <v>1012</v>
      </c>
      <c r="C209" t="s">
        <v>1013</v>
      </c>
      <c r="D209" t="s">
        <v>103</v>
      </c>
      <c r="E209" t="s">
        <v>126</v>
      </c>
      <c r="F209" t="s">
        <v>662</v>
      </c>
      <c r="G209" t="s">
        <v>398</v>
      </c>
      <c r="H209" t="s">
        <v>731</v>
      </c>
      <c r="I209" t="s">
        <v>153</v>
      </c>
      <c r="J209" t="s">
        <v>307</v>
      </c>
      <c r="K209" s="77">
        <v>2.6</v>
      </c>
      <c r="L209" t="s">
        <v>105</v>
      </c>
      <c r="M209" s="77">
        <v>3.76</v>
      </c>
      <c r="N209" s="77">
        <v>1.04</v>
      </c>
      <c r="O209" s="77">
        <v>1069145</v>
      </c>
      <c r="P209" s="77">
        <v>104.36</v>
      </c>
      <c r="Q209" s="77">
        <v>0</v>
      </c>
      <c r="R209" s="77">
        <v>1115.759722</v>
      </c>
      <c r="S209" s="77">
        <v>1.1100000000000001</v>
      </c>
      <c r="T209" s="77">
        <v>0.06</v>
      </c>
      <c r="U209" s="77">
        <f>R209/'סכום נכסי הקרן'!$C$42*100</f>
        <v>9.9155564413870058E-3</v>
      </c>
    </row>
    <row r="210" spans="2:21">
      <c r="B210" t="s">
        <v>1014</v>
      </c>
      <c r="C210" t="s">
        <v>1015</v>
      </c>
      <c r="D210" t="s">
        <v>103</v>
      </c>
      <c r="E210" t="s">
        <v>126</v>
      </c>
      <c r="F210" t="s">
        <v>734</v>
      </c>
      <c r="G210" t="s">
        <v>437</v>
      </c>
      <c r="H210" t="s">
        <v>731</v>
      </c>
      <c r="I210" t="s">
        <v>153</v>
      </c>
      <c r="J210" t="s">
        <v>1016</v>
      </c>
      <c r="K210" s="77">
        <v>2.36</v>
      </c>
      <c r="L210" t="s">
        <v>105</v>
      </c>
      <c r="M210" s="77">
        <v>5</v>
      </c>
      <c r="N210" s="77">
        <v>1.96</v>
      </c>
      <c r="O210" s="77">
        <v>855290.25</v>
      </c>
      <c r="P210" s="77">
        <v>107.3</v>
      </c>
      <c r="Q210" s="77">
        <v>0</v>
      </c>
      <c r="R210" s="77">
        <v>917.72643825</v>
      </c>
      <c r="S210" s="77">
        <v>0.52</v>
      </c>
      <c r="T210" s="77">
        <v>0.05</v>
      </c>
      <c r="U210" s="77">
        <f>R210/'סכום נכסי הקרן'!$C$42*100</f>
        <v>8.1556701831014319E-3</v>
      </c>
    </row>
    <row r="211" spans="2:21">
      <c r="B211" t="s">
        <v>1017</v>
      </c>
      <c r="C211" t="s">
        <v>1018</v>
      </c>
      <c r="D211" t="s">
        <v>103</v>
      </c>
      <c r="E211" t="s">
        <v>126</v>
      </c>
      <c r="F211" t="s">
        <v>734</v>
      </c>
      <c r="G211" t="s">
        <v>437</v>
      </c>
      <c r="H211" t="s">
        <v>731</v>
      </c>
      <c r="I211" t="s">
        <v>153</v>
      </c>
      <c r="J211" t="s">
        <v>1019</v>
      </c>
      <c r="K211" s="77">
        <v>2.8</v>
      </c>
      <c r="L211" t="s">
        <v>105</v>
      </c>
      <c r="M211" s="77">
        <v>4.6500000000000004</v>
      </c>
      <c r="N211" s="77">
        <v>1.84</v>
      </c>
      <c r="O211" s="77">
        <v>1419</v>
      </c>
      <c r="P211" s="77">
        <v>108</v>
      </c>
      <c r="Q211" s="77">
        <v>0</v>
      </c>
      <c r="R211" s="77">
        <v>1.5325200000000001</v>
      </c>
      <c r="S211" s="77">
        <v>0</v>
      </c>
      <c r="T211" s="77">
        <v>0</v>
      </c>
      <c r="U211" s="77">
        <f>R211/'סכום נכסי הקרן'!$C$42*100</f>
        <v>1.3619230249964529E-5</v>
      </c>
    </row>
    <row r="212" spans="2:21">
      <c r="B212" t="s">
        <v>1020</v>
      </c>
      <c r="C212" t="s">
        <v>1021</v>
      </c>
      <c r="D212" t="s">
        <v>103</v>
      </c>
      <c r="E212" t="s">
        <v>126</v>
      </c>
      <c r="F212" t="s">
        <v>1022</v>
      </c>
      <c r="G212" t="s">
        <v>964</v>
      </c>
      <c r="H212" t="s">
        <v>739</v>
      </c>
      <c r="I212" t="s">
        <v>216</v>
      </c>
      <c r="J212" t="s">
        <v>1023</v>
      </c>
      <c r="K212" s="77">
        <v>2.72</v>
      </c>
      <c r="L212" t="s">
        <v>105</v>
      </c>
      <c r="M212" s="77">
        <v>3.4</v>
      </c>
      <c r="N212" s="77">
        <v>1.85</v>
      </c>
      <c r="O212" s="77">
        <v>1964356.61</v>
      </c>
      <c r="P212" s="77">
        <v>104.78</v>
      </c>
      <c r="Q212" s="77">
        <v>0</v>
      </c>
      <c r="R212" s="77">
        <v>2058.2528559580001</v>
      </c>
      <c r="S212" s="77">
        <v>0.35</v>
      </c>
      <c r="T212" s="77">
        <v>0.11</v>
      </c>
      <c r="U212" s="77">
        <f>R212/'סכום נכסי הקרן'!$C$42*100</f>
        <v>1.8291323805196071E-2</v>
      </c>
    </row>
    <row r="213" spans="2:21">
      <c r="B213" t="s">
        <v>1024</v>
      </c>
      <c r="C213" t="s">
        <v>1025</v>
      </c>
      <c r="D213" t="s">
        <v>103</v>
      </c>
      <c r="E213" t="s">
        <v>126</v>
      </c>
      <c r="F213" t="s">
        <v>775</v>
      </c>
      <c r="G213" t="s">
        <v>437</v>
      </c>
      <c r="H213" t="s">
        <v>739</v>
      </c>
      <c r="I213" t="s">
        <v>216</v>
      </c>
      <c r="J213" t="s">
        <v>1026</v>
      </c>
      <c r="K213" s="77">
        <v>3.18</v>
      </c>
      <c r="L213" t="s">
        <v>105</v>
      </c>
      <c r="M213" s="77">
        <v>5.74</v>
      </c>
      <c r="N213" s="77">
        <v>1.82</v>
      </c>
      <c r="O213" s="77">
        <v>1121265.3999999999</v>
      </c>
      <c r="P213" s="77">
        <v>114.4</v>
      </c>
      <c r="Q213" s="77">
        <v>0</v>
      </c>
      <c r="R213" s="77">
        <v>1282.7276176</v>
      </c>
      <c r="S213" s="77">
        <v>0.55000000000000004</v>
      </c>
      <c r="T213" s="77">
        <v>7.0000000000000007E-2</v>
      </c>
      <c r="U213" s="77">
        <f>R213/'סכום נכסי הקרן'!$C$42*100</f>
        <v>1.1399370169448265E-2</v>
      </c>
    </row>
    <row r="214" spans="2:21">
      <c r="B214" t="s">
        <v>1027</v>
      </c>
      <c r="C214" t="s">
        <v>1028</v>
      </c>
      <c r="D214" t="s">
        <v>103</v>
      </c>
      <c r="E214" t="s">
        <v>126</v>
      </c>
      <c r="F214" t="s">
        <v>788</v>
      </c>
      <c r="G214" t="s">
        <v>437</v>
      </c>
      <c r="H214" t="s">
        <v>739</v>
      </c>
      <c r="I214" t="s">
        <v>216</v>
      </c>
      <c r="J214" t="s">
        <v>1029</v>
      </c>
      <c r="K214" s="77">
        <v>4.2699999999999996</v>
      </c>
      <c r="L214" t="s">
        <v>105</v>
      </c>
      <c r="M214" s="77">
        <v>3.7</v>
      </c>
      <c r="N214" s="77">
        <v>1.5</v>
      </c>
      <c r="O214" s="77">
        <v>1191279.78</v>
      </c>
      <c r="P214" s="77">
        <v>109.67</v>
      </c>
      <c r="Q214" s="77">
        <v>0</v>
      </c>
      <c r="R214" s="77">
        <v>1306.476534726</v>
      </c>
      <c r="S214" s="77">
        <v>0.5</v>
      </c>
      <c r="T214" s="77">
        <v>7.0000000000000007E-2</v>
      </c>
      <c r="U214" s="77">
        <f>R214/'סכום נכסי הקרן'!$C$42*100</f>
        <v>1.1610422534524295E-2</v>
      </c>
    </row>
    <row r="215" spans="2:21">
      <c r="B215" t="s">
        <v>1030</v>
      </c>
      <c r="C215" t="s">
        <v>1031</v>
      </c>
      <c r="D215" t="s">
        <v>103</v>
      </c>
      <c r="E215" t="s">
        <v>126</v>
      </c>
      <c r="F215" t="s">
        <v>1032</v>
      </c>
      <c r="G215" t="s">
        <v>547</v>
      </c>
      <c r="H215" t="s">
        <v>805</v>
      </c>
      <c r="I215" t="s">
        <v>216</v>
      </c>
      <c r="J215" t="s">
        <v>1033</v>
      </c>
      <c r="K215" s="77">
        <v>6.2</v>
      </c>
      <c r="L215" t="s">
        <v>105</v>
      </c>
      <c r="M215" s="77">
        <v>4.95</v>
      </c>
      <c r="N215" s="77">
        <v>2.69</v>
      </c>
      <c r="O215" s="77">
        <v>5362000</v>
      </c>
      <c r="P215" s="77">
        <v>114.29</v>
      </c>
      <c r="Q215" s="77">
        <v>0</v>
      </c>
      <c r="R215" s="77">
        <v>6128.2298000000001</v>
      </c>
      <c r="S215" s="77">
        <v>1.68</v>
      </c>
      <c r="T215" s="77">
        <v>0.32</v>
      </c>
      <c r="U215" s="77">
        <f>R215/'סכום נכסי הקרן'!$C$42*100</f>
        <v>5.4460478604451544E-2</v>
      </c>
    </row>
    <row r="216" spans="2:21">
      <c r="B216" t="s">
        <v>1034</v>
      </c>
      <c r="C216" t="s">
        <v>1035</v>
      </c>
      <c r="D216" t="s">
        <v>103</v>
      </c>
      <c r="E216" t="s">
        <v>126</v>
      </c>
      <c r="F216" t="s">
        <v>796</v>
      </c>
      <c r="G216" t="s">
        <v>130</v>
      </c>
      <c r="H216" t="s">
        <v>793</v>
      </c>
      <c r="I216" t="s">
        <v>153</v>
      </c>
      <c r="J216" t="s">
        <v>1036</v>
      </c>
      <c r="K216" s="77">
        <v>1.93</v>
      </c>
      <c r="L216" t="s">
        <v>105</v>
      </c>
      <c r="M216" s="77">
        <v>3.3</v>
      </c>
      <c r="N216" s="77">
        <v>1.97</v>
      </c>
      <c r="O216" s="77">
        <v>1124602.2</v>
      </c>
      <c r="P216" s="77">
        <v>103.04</v>
      </c>
      <c r="Q216" s="77">
        <v>0</v>
      </c>
      <c r="R216" s="77">
        <v>1158.7901068799999</v>
      </c>
      <c r="S216" s="77">
        <v>0.19</v>
      </c>
      <c r="T216" s="77">
        <v>0.06</v>
      </c>
      <c r="U216" s="77">
        <f>R216/'סכום נכסי הקרן'!$C$42*100</f>
        <v>1.0297959750593614E-2</v>
      </c>
    </row>
    <row r="217" spans="2:21">
      <c r="B217" t="s">
        <v>1037</v>
      </c>
      <c r="C217" t="s">
        <v>1038</v>
      </c>
      <c r="D217" t="s">
        <v>103</v>
      </c>
      <c r="E217" t="s">
        <v>126</v>
      </c>
      <c r="F217" t="s">
        <v>808</v>
      </c>
      <c r="G217" t="s">
        <v>547</v>
      </c>
      <c r="H217" t="s">
        <v>805</v>
      </c>
      <c r="I217" t="s">
        <v>216</v>
      </c>
      <c r="J217" t="s">
        <v>406</v>
      </c>
      <c r="K217" s="77">
        <v>2.38</v>
      </c>
      <c r="L217" t="s">
        <v>105</v>
      </c>
      <c r="M217" s="77">
        <v>6</v>
      </c>
      <c r="N217" s="77">
        <v>1.36</v>
      </c>
      <c r="O217" s="77">
        <v>3532769.87</v>
      </c>
      <c r="P217" s="77">
        <v>111.34</v>
      </c>
      <c r="Q217" s="77">
        <v>0</v>
      </c>
      <c r="R217" s="77">
        <v>3933.3859732579999</v>
      </c>
      <c r="S217" s="77">
        <v>0.65</v>
      </c>
      <c r="T217" s="77">
        <v>0.2</v>
      </c>
      <c r="U217" s="77">
        <f>R217/'סכום נכסי הקרן'!$C$42*100</f>
        <v>3.4955295351304733E-2</v>
      </c>
    </row>
    <row r="218" spans="2:21">
      <c r="B218" t="s">
        <v>1039</v>
      </c>
      <c r="C218" t="s">
        <v>1040</v>
      </c>
      <c r="D218" t="s">
        <v>103</v>
      </c>
      <c r="E218" t="s">
        <v>126</v>
      </c>
      <c r="F218" t="s">
        <v>808</v>
      </c>
      <c r="G218" t="s">
        <v>547</v>
      </c>
      <c r="H218" t="s">
        <v>805</v>
      </c>
      <c r="I218" t="s">
        <v>216</v>
      </c>
      <c r="J218" t="s">
        <v>1041</v>
      </c>
      <c r="K218" s="77">
        <v>4.3</v>
      </c>
      <c r="L218" t="s">
        <v>105</v>
      </c>
      <c r="M218" s="77">
        <v>5.9</v>
      </c>
      <c r="N218" s="77">
        <v>2.31</v>
      </c>
      <c r="O218" s="77">
        <v>63319</v>
      </c>
      <c r="P218" s="77">
        <v>116.23</v>
      </c>
      <c r="Q218" s="77">
        <v>0</v>
      </c>
      <c r="R218" s="77">
        <v>73.595673700000006</v>
      </c>
      <c r="S218" s="77">
        <v>0.01</v>
      </c>
      <c r="T218" s="77">
        <v>0</v>
      </c>
      <c r="U218" s="77">
        <f>R218/'סכום נכסי הקרן'!$C$42*100</f>
        <v>6.5403154642129234E-4</v>
      </c>
    </row>
    <row r="219" spans="2:21">
      <c r="B219" t="s">
        <v>1042</v>
      </c>
      <c r="C219" t="s">
        <v>1043</v>
      </c>
      <c r="D219" t="s">
        <v>103</v>
      </c>
      <c r="E219" t="s">
        <v>126</v>
      </c>
      <c r="F219" t="s">
        <v>812</v>
      </c>
      <c r="G219" t="s">
        <v>437</v>
      </c>
      <c r="H219" t="s">
        <v>805</v>
      </c>
      <c r="I219" t="s">
        <v>216</v>
      </c>
      <c r="J219" t="s">
        <v>1044</v>
      </c>
      <c r="K219" s="77">
        <v>4.83</v>
      </c>
      <c r="L219" t="s">
        <v>105</v>
      </c>
      <c r="M219" s="77">
        <v>6.9</v>
      </c>
      <c r="N219" s="77">
        <v>4.97</v>
      </c>
      <c r="O219" s="77">
        <v>4786741</v>
      </c>
      <c r="P219" s="77">
        <v>110.68</v>
      </c>
      <c r="Q219" s="77">
        <v>0</v>
      </c>
      <c r="R219" s="77">
        <v>5297.9649387999998</v>
      </c>
      <c r="S219" s="77">
        <v>1.04</v>
      </c>
      <c r="T219" s="77">
        <v>0.27</v>
      </c>
      <c r="U219" s="77">
        <f>R219/'סכום נכסי הקרן'!$C$42*100</f>
        <v>4.7082063762793593E-2</v>
      </c>
    </row>
    <row r="220" spans="2:21">
      <c r="B220" t="s">
        <v>1045</v>
      </c>
      <c r="C220" t="s">
        <v>1046</v>
      </c>
      <c r="D220" t="s">
        <v>103</v>
      </c>
      <c r="E220" t="s">
        <v>126</v>
      </c>
      <c r="F220" t="s">
        <v>1047</v>
      </c>
      <c r="G220" t="s">
        <v>437</v>
      </c>
      <c r="H220" t="s">
        <v>793</v>
      </c>
      <c r="I220" t="s">
        <v>153</v>
      </c>
      <c r="J220" t="s">
        <v>1048</v>
      </c>
      <c r="K220" s="77">
        <v>4.42</v>
      </c>
      <c r="L220" t="s">
        <v>105</v>
      </c>
      <c r="M220" s="77">
        <v>4.5999999999999996</v>
      </c>
      <c r="N220" s="77">
        <v>4.04</v>
      </c>
      <c r="O220" s="77">
        <v>3024190.1</v>
      </c>
      <c r="P220" s="77">
        <v>103.81</v>
      </c>
      <c r="Q220" s="77">
        <v>0</v>
      </c>
      <c r="R220" s="77">
        <v>3139.4117428099999</v>
      </c>
      <c r="S220" s="77">
        <v>1.22</v>
      </c>
      <c r="T220" s="77">
        <v>0.16</v>
      </c>
      <c r="U220" s="77">
        <f>R220/'סכום נכסי הקרן'!$C$42*100</f>
        <v>2.7899388833275789E-2</v>
      </c>
    </row>
    <row r="221" spans="2:21">
      <c r="B221" t="s">
        <v>1049</v>
      </c>
      <c r="C221" t="s">
        <v>1050</v>
      </c>
      <c r="D221" t="s">
        <v>103</v>
      </c>
      <c r="E221" t="s">
        <v>126</v>
      </c>
      <c r="F221" t="s">
        <v>820</v>
      </c>
      <c r="G221" t="s">
        <v>762</v>
      </c>
      <c r="H221" t="s">
        <v>805</v>
      </c>
      <c r="I221" t="s">
        <v>216</v>
      </c>
      <c r="J221" t="s">
        <v>307</v>
      </c>
      <c r="K221" s="77">
        <v>0.16</v>
      </c>
      <c r="L221" t="s">
        <v>105</v>
      </c>
      <c r="M221" s="77">
        <v>7.18</v>
      </c>
      <c r="N221" s="77">
        <v>1.17</v>
      </c>
      <c r="O221" s="77">
        <v>0.45</v>
      </c>
      <c r="P221" s="77">
        <v>101.1</v>
      </c>
      <c r="Q221" s="77">
        <v>0</v>
      </c>
      <c r="R221" s="77">
        <v>4.5495000000000003E-4</v>
      </c>
      <c r="S221" s="77">
        <v>0</v>
      </c>
      <c r="T221" s="77">
        <v>0</v>
      </c>
      <c r="U221" s="77">
        <f>R221/'סכום נכסי הקרן'!$C$42*100</f>
        <v>4.0430590153612113E-9</v>
      </c>
    </row>
    <row r="222" spans="2:21">
      <c r="B222" t="s">
        <v>1051</v>
      </c>
      <c r="C222" t="s">
        <v>1052</v>
      </c>
      <c r="D222" t="s">
        <v>103</v>
      </c>
      <c r="E222" t="s">
        <v>126</v>
      </c>
      <c r="F222" t="s">
        <v>829</v>
      </c>
      <c r="G222" t="s">
        <v>437</v>
      </c>
      <c r="H222" t="s">
        <v>793</v>
      </c>
      <c r="I222" t="s">
        <v>153</v>
      </c>
      <c r="J222" t="s">
        <v>832</v>
      </c>
      <c r="K222" s="77">
        <v>0.41</v>
      </c>
      <c r="L222" t="s">
        <v>105</v>
      </c>
      <c r="M222" s="77">
        <v>4.1500000000000004</v>
      </c>
      <c r="N222" s="77">
        <v>1.04</v>
      </c>
      <c r="O222" s="77">
        <v>174531.20000000001</v>
      </c>
      <c r="P222" s="77">
        <v>101.08</v>
      </c>
      <c r="Q222" s="77">
        <v>0</v>
      </c>
      <c r="R222" s="77">
        <v>176.41613695999999</v>
      </c>
      <c r="S222" s="77">
        <v>0.1</v>
      </c>
      <c r="T222" s="77">
        <v>0.01</v>
      </c>
      <c r="U222" s="77">
        <f>R222/'סכום נכסי הקרן'!$C$42*100</f>
        <v>1.5677785536681525E-3</v>
      </c>
    </row>
    <row r="223" spans="2:21">
      <c r="B223" t="s">
        <v>1053</v>
      </c>
      <c r="C223" t="s">
        <v>1054</v>
      </c>
      <c r="D223" t="s">
        <v>103</v>
      </c>
      <c r="E223" t="s">
        <v>126</v>
      </c>
      <c r="F223" t="s">
        <v>1055</v>
      </c>
      <c r="G223" t="s">
        <v>130</v>
      </c>
      <c r="H223" t="s">
        <v>1056</v>
      </c>
      <c r="I223" t="s">
        <v>153</v>
      </c>
      <c r="J223" t="s">
        <v>1057</v>
      </c>
      <c r="K223" s="77">
        <v>1.61</v>
      </c>
      <c r="L223" t="s">
        <v>105</v>
      </c>
      <c r="M223" s="77">
        <v>4.3</v>
      </c>
      <c r="N223" s="77">
        <v>2.42</v>
      </c>
      <c r="O223" s="77">
        <v>3927765.81</v>
      </c>
      <c r="P223" s="77">
        <v>103.44</v>
      </c>
      <c r="Q223" s="77">
        <v>0</v>
      </c>
      <c r="R223" s="77">
        <v>4062.8809538639998</v>
      </c>
      <c r="S223" s="77">
        <v>0.78</v>
      </c>
      <c r="T223" s="77">
        <v>0.21</v>
      </c>
      <c r="U223" s="77">
        <f>R223/'סכום נכסי הקרן'!$C$42*100</f>
        <v>3.6106094007823275E-2</v>
      </c>
    </row>
    <row r="224" spans="2:21">
      <c r="B224" t="s">
        <v>1058</v>
      </c>
      <c r="C224" t="s">
        <v>1059</v>
      </c>
      <c r="D224" t="s">
        <v>103</v>
      </c>
      <c r="E224" t="s">
        <v>126</v>
      </c>
      <c r="F224" t="s">
        <v>1055</v>
      </c>
      <c r="G224" t="s">
        <v>130</v>
      </c>
      <c r="H224" t="s">
        <v>1056</v>
      </c>
      <c r="I224" t="s">
        <v>153</v>
      </c>
      <c r="J224" t="s">
        <v>1060</v>
      </c>
      <c r="K224" s="77">
        <v>2.3199999999999998</v>
      </c>
      <c r="L224" t="s">
        <v>105</v>
      </c>
      <c r="M224" s="77">
        <v>4.25</v>
      </c>
      <c r="N224" s="77">
        <v>2.73</v>
      </c>
      <c r="O224" s="77">
        <v>3767805.08</v>
      </c>
      <c r="P224" s="77">
        <v>104.25</v>
      </c>
      <c r="Q224" s="77">
        <v>0</v>
      </c>
      <c r="R224" s="77">
        <v>3927.9367959000001</v>
      </c>
      <c r="S224" s="77">
        <v>0.62</v>
      </c>
      <c r="T224" s="77">
        <v>0.2</v>
      </c>
      <c r="U224" s="77">
        <f>R224/'סכום נכסי הקרן'!$C$42*100</f>
        <v>3.4906869489905533E-2</v>
      </c>
    </row>
    <row r="225" spans="2:21">
      <c r="B225" t="s">
        <v>1061</v>
      </c>
      <c r="C225" t="s">
        <v>1062</v>
      </c>
      <c r="D225" t="s">
        <v>103</v>
      </c>
      <c r="E225" t="s">
        <v>126</v>
      </c>
      <c r="F225" t="s">
        <v>1063</v>
      </c>
      <c r="G225" t="s">
        <v>130</v>
      </c>
      <c r="H225" t="s">
        <v>1064</v>
      </c>
      <c r="I225" t="s">
        <v>216</v>
      </c>
      <c r="J225" t="s">
        <v>1065</v>
      </c>
      <c r="K225" s="77">
        <v>1.66</v>
      </c>
      <c r="L225" t="s">
        <v>105</v>
      </c>
      <c r="M225" s="77">
        <v>4.7</v>
      </c>
      <c r="N225" s="77">
        <v>2.2200000000000002</v>
      </c>
      <c r="O225" s="77">
        <v>1300000</v>
      </c>
      <c r="P225" s="77">
        <v>104.56</v>
      </c>
      <c r="Q225" s="77">
        <v>0</v>
      </c>
      <c r="R225" s="77">
        <v>1359.28</v>
      </c>
      <c r="S225" s="77">
        <v>1.18</v>
      </c>
      <c r="T225" s="77">
        <v>7.0000000000000007E-2</v>
      </c>
      <c r="U225" s="77">
        <f>R225/'סכום נכסי הקרן'!$C$42*100</f>
        <v>1.2079677455544975E-2</v>
      </c>
    </row>
    <row r="226" spans="2:21">
      <c r="B226" t="s">
        <v>1066</v>
      </c>
      <c r="C226" t="s">
        <v>1067</v>
      </c>
      <c r="D226" t="s">
        <v>103</v>
      </c>
      <c r="E226" t="s">
        <v>126</v>
      </c>
      <c r="F226" t="s">
        <v>835</v>
      </c>
      <c r="G226" t="s">
        <v>762</v>
      </c>
      <c r="H226" t="s">
        <v>836</v>
      </c>
      <c r="I226" t="s">
        <v>216</v>
      </c>
      <c r="J226" t="s">
        <v>1068</v>
      </c>
      <c r="K226" s="77">
        <v>0.02</v>
      </c>
      <c r="L226" t="s">
        <v>105</v>
      </c>
      <c r="M226" s="77">
        <v>6.7</v>
      </c>
      <c r="N226" s="77">
        <v>2.31</v>
      </c>
      <c r="O226" s="77">
        <v>0.23</v>
      </c>
      <c r="P226" s="77">
        <v>106.6</v>
      </c>
      <c r="Q226" s="77">
        <v>0</v>
      </c>
      <c r="R226" s="77">
        <v>2.4518000000000001E-4</v>
      </c>
      <c r="S226" s="77">
        <v>0</v>
      </c>
      <c r="T226" s="77">
        <v>0</v>
      </c>
      <c r="U226" s="77">
        <f>R226/'סכום נכסי הקרן'!$C$42*100</f>
        <v>2.1788706657572515E-9</v>
      </c>
    </row>
    <row r="227" spans="2:21">
      <c r="B227" t="s">
        <v>1069</v>
      </c>
      <c r="C227" t="s">
        <v>1070</v>
      </c>
      <c r="D227" t="s">
        <v>103</v>
      </c>
      <c r="E227" t="s">
        <v>126</v>
      </c>
      <c r="F227" t="s">
        <v>1071</v>
      </c>
      <c r="G227" t="s">
        <v>547</v>
      </c>
      <c r="H227" t="s">
        <v>270</v>
      </c>
      <c r="I227" t="s">
        <v>869</v>
      </c>
      <c r="J227" t="s">
        <v>1072</v>
      </c>
      <c r="K227" s="77">
        <v>5.18</v>
      </c>
      <c r="L227" t="s">
        <v>105</v>
      </c>
      <c r="M227" s="77">
        <v>3.45</v>
      </c>
      <c r="N227" s="77">
        <v>30.54</v>
      </c>
      <c r="O227" s="77">
        <v>0.23</v>
      </c>
      <c r="P227" s="77">
        <v>36.07</v>
      </c>
      <c r="Q227" s="77">
        <v>0</v>
      </c>
      <c r="R227" s="77">
        <v>8.2960999999999994E-5</v>
      </c>
      <c r="S227" s="77">
        <v>0</v>
      </c>
      <c r="T227" s="77">
        <v>0</v>
      </c>
      <c r="U227" s="77">
        <f>R227/'סכום נכסי הקרן'!$C$42*100</f>
        <v>7.3725952076795565E-10</v>
      </c>
    </row>
    <row r="228" spans="2:21">
      <c r="B228" s="78" t="s">
        <v>392</v>
      </c>
      <c r="C228" s="16"/>
      <c r="D228" s="16"/>
      <c r="E228" s="16"/>
      <c r="F228" s="16"/>
      <c r="K228" s="79">
        <v>4.0999999999999996</v>
      </c>
      <c r="N228" s="79">
        <v>3.69</v>
      </c>
      <c r="O228" s="79">
        <v>9748103</v>
      </c>
      <c r="Q228" s="79">
        <v>0</v>
      </c>
      <c r="R228" s="79">
        <v>9518.3495626999993</v>
      </c>
      <c r="T228" s="79">
        <v>0.49</v>
      </c>
      <c r="U228" s="79">
        <f>R228/'סכום נכסי הקרן'!$C$42*100</f>
        <v>8.4587864624318429E-2</v>
      </c>
    </row>
    <row r="229" spans="2:21">
      <c r="B229" t="s">
        <v>1073</v>
      </c>
      <c r="C229" t="s">
        <v>1074</v>
      </c>
      <c r="D229" t="s">
        <v>103</v>
      </c>
      <c r="E229" t="s">
        <v>126</v>
      </c>
      <c r="F229" t="s">
        <v>1075</v>
      </c>
      <c r="G229" t="s">
        <v>547</v>
      </c>
      <c r="H229" t="s">
        <v>469</v>
      </c>
      <c r="I229" t="s">
        <v>216</v>
      </c>
      <c r="J229" t="s">
        <v>1076</v>
      </c>
      <c r="K229" s="77">
        <v>4.22</v>
      </c>
      <c r="L229" t="s">
        <v>105</v>
      </c>
      <c r="M229" s="77">
        <v>3.49</v>
      </c>
      <c r="N229" s="77">
        <v>3.41</v>
      </c>
      <c r="O229" s="77">
        <v>6447364</v>
      </c>
      <c r="P229" s="77">
        <v>97.23</v>
      </c>
      <c r="Q229" s="77">
        <v>0</v>
      </c>
      <c r="R229" s="77">
        <v>6268.7720171999999</v>
      </c>
      <c r="S229" s="77">
        <v>0.41</v>
      </c>
      <c r="T229" s="77">
        <v>0.32</v>
      </c>
      <c r="U229" s="77">
        <f>R229/'סכום נכסי הקרן'!$C$42*100</f>
        <v>5.5709452070303422E-2</v>
      </c>
    </row>
    <row r="230" spans="2:21">
      <c r="B230" t="s">
        <v>1077</v>
      </c>
      <c r="C230" t="s">
        <v>1078</v>
      </c>
      <c r="D230" t="s">
        <v>103</v>
      </c>
      <c r="E230" t="s">
        <v>126</v>
      </c>
      <c r="F230" t="s">
        <v>808</v>
      </c>
      <c r="G230" t="s">
        <v>547</v>
      </c>
      <c r="H230" t="s">
        <v>805</v>
      </c>
      <c r="I230" t="s">
        <v>216</v>
      </c>
      <c r="J230" t="s">
        <v>1079</v>
      </c>
      <c r="K230" s="77">
        <v>3.86</v>
      </c>
      <c r="L230" t="s">
        <v>105</v>
      </c>
      <c r="M230" s="77">
        <v>6.7</v>
      </c>
      <c r="N230" s="77">
        <v>4.22</v>
      </c>
      <c r="O230" s="77">
        <v>3300739</v>
      </c>
      <c r="P230" s="77">
        <v>98.45</v>
      </c>
      <c r="Q230" s="77">
        <v>0</v>
      </c>
      <c r="R230" s="77">
        <v>3249.5775454999998</v>
      </c>
      <c r="S230" s="77">
        <v>0.27</v>
      </c>
      <c r="T230" s="77">
        <v>0.17</v>
      </c>
      <c r="U230" s="77">
        <f>R230/'סכום נכסי הקרן'!$C$42*100</f>
        <v>2.887841255401501E-2</v>
      </c>
    </row>
    <row r="231" spans="2:21">
      <c r="B231" s="78" t="s">
        <v>1080</v>
      </c>
      <c r="C231" s="16"/>
      <c r="D231" s="16"/>
      <c r="E231" s="16"/>
      <c r="F231" s="16"/>
      <c r="K231" s="79">
        <v>0</v>
      </c>
      <c r="N231" s="79">
        <v>0</v>
      </c>
      <c r="O231" s="79">
        <v>0</v>
      </c>
      <c r="Q231" s="79">
        <v>0</v>
      </c>
      <c r="R231" s="79">
        <v>0</v>
      </c>
      <c r="T231" s="79">
        <v>0</v>
      </c>
      <c r="U231" s="79">
        <f>R231/'סכום נכסי הקרן'!$C$42*100</f>
        <v>0</v>
      </c>
    </row>
    <row r="232" spans="2:21">
      <c r="B232" t="s">
        <v>270</v>
      </c>
      <c r="C232" t="s">
        <v>270</v>
      </c>
      <c r="D232" s="16"/>
      <c r="E232" s="16"/>
      <c r="F232" s="16"/>
      <c r="G232" t="s">
        <v>270</v>
      </c>
      <c r="H232" t="s">
        <v>270</v>
      </c>
      <c r="K232" s="77">
        <v>0</v>
      </c>
      <c r="L232" t="s">
        <v>270</v>
      </c>
      <c r="M232" s="77">
        <v>0</v>
      </c>
      <c r="N232" s="77">
        <v>0</v>
      </c>
      <c r="O232" s="77">
        <v>0</v>
      </c>
      <c r="P232" s="77">
        <v>0</v>
      </c>
      <c r="R232" s="77">
        <v>0</v>
      </c>
      <c r="S232" s="77">
        <v>0</v>
      </c>
      <c r="T232" s="77">
        <v>0</v>
      </c>
      <c r="U232" s="77">
        <f>R232/'סכום נכסי הקרן'!$C$42*100</f>
        <v>0</v>
      </c>
    </row>
    <row r="233" spans="2:21">
      <c r="B233" s="78" t="s">
        <v>275</v>
      </c>
      <c r="C233" s="16"/>
      <c r="D233" s="16"/>
      <c r="E233" s="16"/>
      <c r="F233" s="16"/>
      <c r="K233" s="79">
        <v>7.86</v>
      </c>
      <c r="N233" s="79">
        <v>4.25</v>
      </c>
      <c r="O233" s="79">
        <v>84365871</v>
      </c>
      <c r="Q233" s="79">
        <v>0</v>
      </c>
      <c r="R233" s="79">
        <v>322475.06104979682</v>
      </c>
      <c r="T233" s="79">
        <v>16.61</v>
      </c>
      <c r="U233" s="79">
        <f>R233/'סכום נכסי הקרן'!$C$42*100</f>
        <v>2.865778003751045</v>
      </c>
    </row>
    <row r="234" spans="2:21">
      <c r="B234" s="78" t="s">
        <v>393</v>
      </c>
      <c r="C234" s="16"/>
      <c r="D234" s="16"/>
      <c r="E234" s="16"/>
      <c r="F234" s="16"/>
      <c r="K234" s="79">
        <v>6.01</v>
      </c>
      <c r="N234" s="79">
        <v>4.18</v>
      </c>
      <c r="O234" s="79">
        <v>10851871</v>
      </c>
      <c r="Q234" s="79">
        <v>0</v>
      </c>
      <c r="R234" s="79">
        <v>38851.267499916103</v>
      </c>
      <c r="T234" s="79">
        <v>2</v>
      </c>
      <c r="U234" s="79">
        <f>R234/'סכום נכסי הקרן'!$C$42*100</f>
        <v>0.3452642429360277</v>
      </c>
    </row>
    <row r="235" spans="2:21">
      <c r="B235" t="s">
        <v>1081</v>
      </c>
      <c r="C235" t="s">
        <v>1082</v>
      </c>
      <c r="D235" t="s">
        <v>126</v>
      </c>
      <c r="E235" t="s">
        <v>1083</v>
      </c>
      <c r="F235" t="s">
        <v>1084</v>
      </c>
      <c r="G235" t="s">
        <v>1085</v>
      </c>
      <c r="H235" t="s">
        <v>1086</v>
      </c>
      <c r="I235" t="s">
        <v>1087</v>
      </c>
      <c r="J235" t="s">
        <v>1088</v>
      </c>
      <c r="K235" s="77">
        <v>5.26</v>
      </c>
      <c r="L235" t="s">
        <v>109</v>
      </c>
      <c r="M235" s="77">
        <v>5.08</v>
      </c>
      <c r="N235" s="77">
        <v>4.5</v>
      </c>
      <c r="O235" s="77">
        <v>2176865</v>
      </c>
      <c r="P235" s="77">
        <v>103.27800000000001</v>
      </c>
      <c r="Q235" s="77">
        <v>0</v>
      </c>
      <c r="R235" s="77">
        <v>7794.5878745049004</v>
      </c>
      <c r="S235" s="77">
        <v>0.54</v>
      </c>
      <c r="T235" s="77">
        <v>0.4</v>
      </c>
      <c r="U235" s="77">
        <f>R235/'סכום נכסי הקרן'!$C$42*100</f>
        <v>6.9269103807104548E-2</v>
      </c>
    </row>
    <row r="236" spans="2:21">
      <c r="B236" t="s">
        <v>1089</v>
      </c>
      <c r="C236" t="s">
        <v>1090</v>
      </c>
      <c r="D236" t="s">
        <v>126</v>
      </c>
      <c r="E236" t="s">
        <v>1083</v>
      </c>
      <c r="F236" t="s">
        <v>1084</v>
      </c>
      <c r="G236" t="s">
        <v>1085</v>
      </c>
      <c r="H236" t="s">
        <v>1086</v>
      </c>
      <c r="I236" t="s">
        <v>1087</v>
      </c>
      <c r="J236" t="s">
        <v>1019</v>
      </c>
      <c r="K236" s="77">
        <v>6.63</v>
      </c>
      <c r="L236" t="s">
        <v>109</v>
      </c>
      <c r="M236" s="77">
        <v>5.41</v>
      </c>
      <c r="N236" s="77">
        <v>4.95</v>
      </c>
      <c r="O236" s="77">
        <v>2430400</v>
      </c>
      <c r="P236" s="77">
        <v>103.384</v>
      </c>
      <c r="Q236" s="77">
        <v>0</v>
      </c>
      <c r="R236" s="77">
        <v>8711.3392997120009</v>
      </c>
      <c r="S236" s="77">
        <v>0.61</v>
      </c>
      <c r="T236" s="77">
        <v>0.45</v>
      </c>
      <c r="U236" s="77">
        <f>R236/'סכום נכסי הקרן'!$C$42*100</f>
        <v>7.7416109224246674E-2</v>
      </c>
    </row>
    <row r="237" spans="2:21">
      <c r="B237" t="s">
        <v>1091</v>
      </c>
      <c r="C237" t="s">
        <v>1092</v>
      </c>
      <c r="D237" t="s">
        <v>126</v>
      </c>
      <c r="E237" t="s">
        <v>1083</v>
      </c>
      <c r="F237" t="s">
        <v>1093</v>
      </c>
      <c r="G237" t="s">
        <v>1094</v>
      </c>
      <c r="H237" t="s">
        <v>1086</v>
      </c>
      <c r="I237" t="s">
        <v>1087</v>
      </c>
      <c r="J237" t="s">
        <v>1095</v>
      </c>
      <c r="K237" s="77">
        <v>6.03</v>
      </c>
      <c r="L237" t="s">
        <v>109</v>
      </c>
      <c r="M237" s="77">
        <v>4.5</v>
      </c>
      <c r="N237" s="77">
        <v>3.76</v>
      </c>
      <c r="O237" s="77">
        <v>6244606</v>
      </c>
      <c r="P237" s="77">
        <v>103.21149999999986</v>
      </c>
      <c r="Q237" s="77">
        <v>0</v>
      </c>
      <c r="R237" s="77">
        <v>22345.340325699199</v>
      </c>
      <c r="S237" s="77">
        <v>0.78</v>
      </c>
      <c r="T237" s="77">
        <v>1.1499999999999999</v>
      </c>
      <c r="U237" s="77">
        <f>R237/'סכום נכסי הקרן'!$C$42*100</f>
        <v>0.19857902990467646</v>
      </c>
    </row>
    <row r="238" spans="2:21">
      <c r="B238" s="78" t="s">
        <v>394</v>
      </c>
      <c r="C238" s="16"/>
      <c r="D238" s="16"/>
      <c r="E238" s="16"/>
      <c r="F238" s="16"/>
      <c r="K238" s="79">
        <v>8.11</v>
      </c>
      <c r="N238" s="79">
        <v>4.26</v>
      </c>
      <c r="O238" s="79">
        <v>73514000</v>
      </c>
      <c r="Q238" s="79">
        <v>0</v>
      </c>
      <c r="R238" s="79">
        <v>283623.79354988073</v>
      </c>
      <c r="T238" s="79">
        <v>14.61</v>
      </c>
      <c r="U238" s="79">
        <f>R238/'סכום נכסי הקרן'!$C$42*100</f>
        <v>2.5205137608150174</v>
      </c>
    </row>
    <row r="239" spans="2:21">
      <c r="B239" t="s">
        <v>1096</v>
      </c>
      <c r="C239" t="s">
        <v>1097</v>
      </c>
      <c r="D239" t="s">
        <v>126</v>
      </c>
      <c r="E239" t="s">
        <v>1083</v>
      </c>
      <c r="F239" t="s">
        <v>1098</v>
      </c>
      <c r="G239" t="s">
        <v>1099</v>
      </c>
      <c r="H239" t="s">
        <v>1100</v>
      </c>
      <c r="I239" t="s">
        <v>1087</v>
      </c>
      <c r="J239" t="s">
        <v>1101</v>
      </c>
      <c r="K239" s="77">
        <v>5.56</v>
      </c>
      <c r="L239" t="s">
        <v>109</v>
      </c>
      <c r="M239" s="77">
        <v>6.38</v>
      </c>
      <c r="N239" s="77">
        <v>5.46</v>
      </c>
      <c r="O239" s="77">
        <v>2541000</v>
      </c>
      <c r="P239" s="77">
        <v>107.04529166863439</v>
      </c>
      <c r="Q239" s="77">
        <v>0</v>
      </c>
      <c r="R239" s="77">
        <v>9430.3123261270994</v>
      </c>
      <c r="S239" s="77">
        <v>0.34</v>
      </c>
      <c r="T239" s="77">
        <v>0.49</v>
      </c>
      <c r="U239" s="77">
        <f>R239/'סכום נכסי הקרן'!$C$42*100</f>
        <v>8.3805493499989267E-2</v>
      </c>
    </row>
    <row r="240" spans="2:21">
      <c r="B240" t="s">
        <v>1102</v>
      </c>
      <c r="C240" t="s">
        <v>1103</v>
      </c>
      <c r="D240" t="s">
        <v>1104</v>
      </c>
      <c r="E240" t="s">
        <v>1083</v>
      </c>
      <c r="F240" t="s">
        <v>1105</v>
      </c>
      <c r="G240" t="s">
        <v>1085</v>
      </c>
      <c r="H240" t="s">
        <v>1100</v>
      </c>
      <c r="I240" t="s">
        <v>1087</v>
      </c>
      <c r="J240" t="s">
        <v>1106</v>
      </c>
      <c r="K240" s="77">
        <v>7.45</v>
      </c>
      <c r="L240" t="s">
        <v>109</v>
      </c>
      <c r="M240" s="77">
        <v>4.75</v>
      </c>
      <c r="N240" s="77">
        <v>4.18</v>
      </c>
      <c r="O240" s="77">
        <v>1600000</v>
      </c>
      <c r="P240" s="77">
        <v>106.26373972499999</v>
      </c>
      <c r="Q240" s="77">
        <v>0</v>
      </c>
      <c r="R240" s="77">
        <v>5894.6621700251999</v>
      </c>
      <c r="S240" s="77">
        <v>0.16</v>
      </c>
      <c r="T240" s="77">
        <v>0.3</v>
      </c>
      <c r="U240" s="77">
        <f>R240/'סכום נכסי הקרן'!$C$42*100</f>
        <v>5.2384804987425128E-2</v>
      </c>
    </row>
    <row r="241" spans="2:21">
      <c r="B241" t="s">
        <v>1107</v>
      </c>
      <c r="C241" t="s">
        <v>1108</v>
      </c>
      <c r="D241" t="s">
        <v>126</v>
      </c>
      <c r="E241" t="s">
        <v>1083</v>
      </c>
      <c r="F241" t="s">
        <v>1109</v>
      </c>
      <c r="G241" t="s">
        <v>1110</v>
      </c>
      <c r="H241" t="s">
        <v>1100</v>
      </c>
      <c r="I241" t="s">
        <v>1087</v>
      </c>
      <c r="J241" t="s">
        <v>1111</v>
      </c>
      <c r="K241" s="77">
        <v>7.43</v>
      </c>
      <c r="L241" t="s">
        <v>109</v>
      </c>
      <c r="M241" s="77">
        <v>4.25</v>
      </c>
      <c r="N241" s="77">
        <v>3.92</v>
      </c>
      <c r="O241" s="77">
        <v>904000</v>
      </c>
      <c r="P241" s="77">
        <v>103.39733332964602</v>
      </c>
      <c r="Q241" s="77">
        <v>0</v>
      </c>
      <c r="R241" s="77">
        <v>3240.6461340710998</v>
      </c>
      <c r="S241" s="77">
        <v>0.09</v>
      </c>
      <c r="T241" s="77">
        <v>0.17</v>
      </c>
      <c r="U241" s="77">
        <f>R241/'סכום נכסי הקרן'!$C$42*100</f>
        <v>2.8799040703267647E-2</v>
      </c>
    </row>
    <row r="242" spans="2:21">
      <c r="B242" t="s">
        <v>1112</v>
      </c>
      <c r="C242" t="s">
        <v>1113</v>
      </c>
      <c r="D242" t="s">
        <v>126</v>
      </c>
      <c r="E242" t="s">
        <v>1083</v>
      </c>
      <c r="F242" t="s">
        <v>1114</v>
      </c>
      <c r="G242" t="s">
        <v>126</v>
      </c>
      <c r="H242" t="s">
        <v>1064</v>
      </c>
      <c r="I242" t="s">
        <v>216</v>
      </c>
      <c r="J242" t="s">
        <v>1115</v>
      </c>
      <c r="K242" s="77">
        <v>8.3699999999999992</v>
      </c>
      <c r="L242" t="s">
        <v>109</v>
      </c>
      <c r="M242" s="77">
        <v>4.0999999999999996</v>
      </c>
      <c r="N242" s="77">
        <v>4.08</v>
      </c>
      <c r="O242" s="77">
        <v>1605000</v>
      </c>
      <c r="P242" s="77">
        <v>100.77358904049844</v>
      </c>
      <c r="Q242" s="77">
        <v>0</v>
      </c>
      <c r="R242" s="77">
        <v>5607.5816329147001</v>
      </c>
      <c r="S242" s="77">
        <v>0</v>
      </c>
      <c r="T242" s="77">
        <v>0.28999999999999998</v>
      </c>
      <c r="U242" s="77">
        <f>R242/'סכום נכסי הקרן'!$C$42*100</f>
        <v>4.983357176685288E-2</v>
      </c>
    </row>
    <row r="243" spans="2:21">
      <c r="B243" t="s">
        <v>1116</v>
      </c>
      <c r="C243" t="s">
        <v>1117</v>
      </c>
      <c r="D243" t="s">
        <v>126</v>
      </c>
      <c r="E243" t="s">
        <v>1083</v>
      </c>
      <c r="F243" t="s">
        <v>1118</v>
      </c>
      <c r="G243" t="s">
        <v>1119</v>
      </c>
      <c r="H243" t="s">
        <v>1100</v>
      </c>
      <c r="I243" t="s">
        <v>1087</v>
      </c>
      <c r="J243" t="s">
        <v>1120</v>
      </c>
      <c r="K243" s="77">
        <v>4.75</v>
      </c>
      <c r="L243" t="s">
        <v>109</v>
      </c>
      <c r="M243" s="77">
        <v>4.75</v>
      </c>
      <c r="N243" s="77">
        <v>4.58</v>
      </c>
      <c r="O243" s="77">
        <v>1519000</v>
      </c>
      <c r="P243" s="77">
        <v>103.64938888742594</v>
      </c>
      <c r="Q243" s="77">
        <v>0</v>
      </c>
      <c r="R243" s="77">
        <v>5458.5634310324003</v>
      </c>
      <c r="S243" s="77">
        <v>0.1</v>
      </c>
      <c r="T243" s="77">
        <v>0.28000000000000003</v>
      </c>
      <c r="U243" s="77">
        <f>R243/'סכום נכסי הקרן'!$C$42*100</f>
        <v>4.8509273746030486E-2</v>
      </c>
    </row>
    <row r="244" spans="2:21">
      <c r="B244" t="s">
        <v>1121</v>
      </c>
      <c r="C244" t="s">
        <v>1122</v>
      </c>
      <c r="D244" t="s">
        <v>126</v>
      </c>
      <c r="E244" t="s">
        <v>1083</v>
      </c>
      <c r="F244" t="s">
        <v>1118</v>
      </c>
      <c r="G244" t="s">
        <v>1119</v>
      </c>
      <c r="H244" t="s">
        <v>1100</v>
      </c>
      <c r="I244" t="s">
        <v>1087</v>
      </c>
      <c r="J244" t="s">
        <v>1123</v>
      </c>
      <c r="K244" s="77">
        <v>5.46</v>
      </c>
      <c r="L244" t="s">
        <v>109</v>
      </c>
      <c r="M244" s="77">
        <v>5.13</v>
      </c>
      <c r="N244" s="77">
        <v>4.0999999999999996</v>
      </c>
      <c r="O244" s="77">
        <v>1850000</v>
      </c>
      <c r="P244" s="77">
        <v>108.840125</v>
      </c>
      <c r="Q244" s="77">
        <v>0</v>
      </c>
      <c r="R244" s="77">
        <v>6980.9511974375</v>
      </c>
      <c r="S244" s="77">
        <v>7.0000000000000007E-2</v>
      </c>
      <c r="T244" s="77">
        <v>0.36</v>
      </c>
      <c r="U244" s="77">
        <f>R244/'סכום נכסי הקרן'!$C$42*100</f>
        <v>6.203846065412974E-2</v>
      </c>
    </row>
    <row r="245" spans="2:21">
      <c r="B245" t="s">
        <v>1124</v>
      </c>
      <c r="C245" t="s">
        <v>1125</v>
      </c>
      <c r="D245" t="s">
        <v>126</v>
      </c>
      <c r="E245" t="s">
        <v>1083</v>
      </c>
      <c r="F245" t="s">
        <v>1126</v>
      </c>
      <c r="G245" t="s">
        <v>1127</v>
      </c>
      <c r="H245" t="s">
        <v>1128</v>
      </c>
      <c r="I245" t="s">
        <v>1087</v>
      </c>
      <c r="J245" t="s">
        <v>1129</v>
      </c>
      <c r="K245" s="77">
        <v>4.1100000000000003</v>
      </c>
      <c r="L245" t="s">
        <v>109</v>
      </c>
      <c r="M245" s="77">
        <v>3.38</v>
      </c>
      <c r="N245" s="77">
        <v>0.04</v>
      </c>
      <c r="O245" s="77">
        <v>1472000</v>
      </c>
      <c r="P245" s="77">
        <v>100.095</v>
      </c>
      <c r="Q245" s="77">
        <v>0</v>
      </c>
      <c r="R245" s="77">
        <v>5108.2722528000004</v>
      </c>
      <c r="S245" s="77">
        <v>0.2</v>
      </c>
      <c r="T245" s="77">
        <v>0.26</v>
      </c>
      <c r="U245" s="77">
        <f>R245/'סכום נכסי הקרן'!$C$42*100</f>
        <v>4.5396298900104548E-2</v>
      </c>
    </row>
    <row r="246" spans="2:21">
      <c r="B246" t="s">
        <v>1130</v>
      </c>
      <c r="C246" t="s">
        <v>1131</v>
      </c>
      <c r="D246" t="s">
        <v>126</v>
      </c>
      <c r="E246" t="s">
        <v>1083</v>
      </c>
      <c r="F246" t="s">
        <v>1132</v>
      </c>
      <c r="G246" t="s">
        <v>1119</v>
      </c>
      <c r="H246" t="s">
        <v>1128</v>
      </c>
      <c r="I246" t="s">
        <v>1087</v>
      </c>
      <c r="J246" t="s">
        <v>1133</v>
      </c>
      <c r="K246" s="77">
        <v>4.7300000000000004</v>
      </c>
      <c r="L246" t="s">
        <v>109</v>
      </c>
      <c r="M246" s="77">
        <v>6.5</v>
      </c>
      <c r="N246" s="77">
        <v>4.0999999999999996</v>
      </c>
      <c r="O246" s="77">
        <v>1335000</v>
      </c>
      <c r="P246" s="77">
        <v>114.70088889138577</v>
      </c>
      <c r="Q246" s="77">
        <v>0</v>
      </c>
      <c r="R246" s="77">
        <v>5308.8675568488998</v>
      </c>
      <c r="S246" s="77">
        <v>0.05</v>
      </c>
      <c r="T246" s="77">
        <v>0.27</v>
      </c>
      <c r="U246" s="77">
        <f>R246/'סכום נכסי הקרן'!$C$42*100</f>
        <v>4.7178953373066469E-2</v>
      </c>
    </row>
    <row r="247" spans="2:21">
      <c r="B247" t="s">
        <v>1134</v>
      </c>
      <c r="C247" t="s">
        <v>1135</v>
      </c>
      <c r="D247" t="s">
        <v>126</v>
      </c>
      <c r="E247" t="s">
        <v>1083</v>
      </c>
      <c r="F247" t="s">
        <v>1136</v>
      </c>
      <c r="G247" t="s">
        <v>1137</v>
      </c>
      <c r="H247" t="s">
        <v>1128</v>
      </c>
      <c r="I247" t="s">
        <v>1087</v>
      </c>
      <c r="J247" t="s">
        <v>1138</v>
      </c>
      <c r="K247" s="77">
        <v>6.55</v>
      </c>
      <c r="L247" t="s">
        <v>109</v>
      </c>
      <c r="M247" s="77">
        <v>4.9000000000000004</v>
      </c>
      <c r="N247" s="77">
        <v>4.16</v>
      </c>
      <c r="O247" s="77">
        <v>1590000</v>
      </c>
      <c r="P247" s="77">
        <v>106.20583333333333</v>
      </c>
      <c r="Q247" s="77">
        <v>0</v>
      </c>
      <c r="R247" s="77">
        <v>5854.6284242499996</v>
      </c>
      <c r="S247" s="77">
        <v>0.06</v>
      </c>
      <c r="T247" s="77">
        <v>0.3</v>
      </c>
      <c r="U247" s="77">
        <f>R247/'סכום נכסי הקרן'!$C$42*100</f>
        <v>5.2029032272236424E-2</v>
      </c>
    </row>
    <row r="248" spans="2:21">
      <c r="B248" t="s">
        <v>1139</v>
      </c>
      <c r="C248" t="s">
        <v>1140</v>
      </c>
      <c r="D248" t="s">
        <v>126</v>
      </c>
      <c r="E248" t="s">
        <v>1083</v>
      </c>
      <c r="F248" t="s">
        <v>1141</v>
      </c>
      <c r="G248" t="s">
        <v>1119</v>
      </c>
      <c r="H248" t="s">
        <v>1142</v>
      </c>
      <c r="I248" t="s">
        <v>228</v>
      </c>
      <c r="J248" t="s">
        <v>1143</v>
      </c>
      <c r="K248" s="77">
        <v>5.27</v>
      </c>
      <c r="L248" t="s">
        <v>109</v>
      </c>
      <c r="M248" s="77">
        <v>4.13</v>
      </c>
      <c r="N248" s="77">
        <v>3.92</v>
      </c>
      <c r="O248" s="77">
        <v>1400000</v>
      </c>
      <c r="P248" s="77">
        <v>101.689875</v>
      </c>
      <c r="Q248" s="77">
        <v>0</v>
      </c>
      <c r="R248" s="77">
        <v>4935.8231527500002</v>
      </c>
      <c r="S248" s="77">
        <v>7.0000000000000007E-2</v>
      </c>
      <c r="T248" s="77">
        <v>0.25</v>
      </c>
      <c r="U248" s="77">
        <f>R248/'סכום נכסי הקרן'!$C$42*100</f>
        <v>4.3863774691624315E-2</v>
      </c>
    </row>
    <row r="249" spans="2:21">
      <c r="B249" t="s">
        <v>1144</v>
      </c>
      <c r="C249" t="s">
        <v>1145</v>
      </c>
      <c r="D249" t="s">
        <v>126</v>
      </c>
      <c r="E249" t="s">
        <v>1083</v>
      </c>
      <c r="F249" t="s">
        <v>1146</v>
      </c>
      <c r="G249" t="s">
        <v>1147</v>
      </c>
      <c r="H249" t="s">
        <v>836</v>
      </c>
      <c r="I249" t="s">
        <v>216</v>
      </c>
      <c r="J249" t="s">
        <v>1148</v>
      </c>
      <c r="K249" s="77">
        <v>16.66</v>
      </c>
      <c r="L249" t="s">
        <v>109</v>
      </c>
      <c r="M249" s="77">
        <v>4.5</v>
      </c>
      <c r="N249" s="77">
        <v>4.3600000000000003</v>
      </c>
      <c r="O249" s="77">
        <v>2764000</v>
      </c>
      <c r="P249" s="77">
        <v>104.3655</v>
      </c>
      <c r="Q249" s="77">
        <v>0</v>
      </c>
      <c r="R249" s="77">
        <v>10001.124610139999</v>
      </c>
      <c r="S249" s="77">
        <v>0.37</v>
      </c>
      <c r="T249" s="77">
        <v>0.52</v>
      </c>
      <c r="U249" s="77">
        <f>R249/'סכום נכסי הקרן'!$C$42*100</f>
        <v>8.8878199843449607E-2</v>
      </c>
    </row>
    <row r="250" spans="2:21">
      <c r="B250" t="s">
        <v>1149</v>
      </c>
      <c r="C250" t="s">
        <v>1150</v>
      </c>
      <c r="D250" t="s">
        <v>126</v>
      </c>
      <c r="E250" t="s">
        <v>1083</v>
      </c>
      <c r="F250" t="s">
        <v>1151</v>
      </c>
      <c r="G250" t="s">
        <v>1152</v>
      </c>
      <c r="H250" t="s">
        <v>1142</v>
      </c>
      <c r="I250" t="s">
        <v>228</v>
      </c>
      <c r="J250" t="s">
        <v>1153</v>
      </c>
      <c r="K250" s="77">
        <v>3.51</v>
      </c>
      <c r="L250" t="s">
        <v>109</v>
      </c>
      <c r="M250" s="77">
        <v>3.36</v>
      </c>
      <c r="N250" s="77">
        <v>3.38</v>
      </c>
      <c r="O250" s="77">
        <v>2000000</v>
      </c>
      <c r="P250" s="77">
        <v>100.180333335</v>
      </c>
      <c r="Q250" s="77">
        <v>0</v>
      </c>
      <c r="R250" s="77">
        <v>6946.5043134488997</v>
      </c>
      <c r="S250" s="77">
        <v>0.06</v>
      </c>
      <c r="T250" s="77">
        <v>0.36</v>
      </c>
      <c r="U250" s="77">
        <f>R250/'סכום נכסי הקרן'!$C$42*100</f>
        <v>6.1732337377151586E-2</v>
      </c>
    </row>
    <row r="251" spans="2:21">
      <c r="B251" t="s">
        <v>1154</v>
      </c>
      <c r="C251" t="s">
        <v>1155</v>
      </c>
      <c r="D251" t="s">
        <v>126</v>
      </c>
      <c r="E251" t="s">
        <v>1083</v>
      </c>
      <c r="F251" t="s">
        <v>1156</v>
      </c>
      <c r="G251" t="s">
        <v>1147</v>
      </c>
      <c r="H251" t="s">
        <v>1128</v>
      </c>
      <c r="I251" t="s">
        <v>1087</v>
      </c>
      <c r="J251" t="s">
        <v>1157</v>
      </c>
      <c r="K251" s="77">
        <v>6.33</v>
      </c>
      <c r="L251" t="s">
        <v>109</v>
      </c>
      <c r="M251" s="77">
        <v>5.75</v>
      </c>
      <c r="N251" s="77">
        <v>4.28</v>
      </c>
      <c r="O251" s="77">
        <v>1116000</v>
      </c>
      <c r="P251" s="77">
        <v>111.48425</v>
      </c>
      <c r="Q251" s="77">
        <v>0</v>
      </c>
      <c r="R251" s="77">
        <v>4313.5173854100003</v>
      </c>
      <c r="S251" s="77">
        <v>0.16</v>
      </c>
      <c r="T251" s="77">
        <v>0.22</v>
      </c>
      <c r="U251" s="77">
        <f>R251/'סכום נכסי הקרן'!$C$42*100</f>
        <v>3.8333455001646817E-2</v>
      </c>
    </row>
    <row r="252" spans="2:21">
      <c r="B252" t="s">
        <v>1158</v>
      </c>
      <c r="C252" t="s">
        <v>1159</v>
      </c>
      <c r="D252" t="s">
        <v>126</v>
      </c>
      <c r="E252" t="s">
        <v>1083</v>
      </c>
      <c r="F252" t="s">
        <v>1160</v>
      </c>
      <c r="G252" t="s">
        <v>1085</v>
      </c>
      <c r="H252" t="s">
        <v>1128</v>
      </c>
      <c r="I252" t="s">
        <v>1087</v>
      </c>
      <c r="J252" t="s">
        <v>1161</v>
      </c>
      <c r="K252" s="77">
        <v>7.35</v>
      </c>
      <c r="L252" t="s">
        <v>109</v>
      </c>
      <c r="M252" s="77">
        <v>5.3</v>
      </c>
      <c r="N252" s="77">
        <v>4.66</v>
      </c>
      <c r="O252" s="77">
        <v>3052000</v>
      </c>
      <c r="P252" s="77">
        <v>106.7136575327654</v>
      </c>
      <c r="Q252" s="77">
        <v>0</v>
      </c>
      <c r="R252" s="77">
        <v>11291.675170329299</v>
      </c>
      <c r="S252" s="77">
        <v>0.2</v>
      </c>
      <c r="T252" s="77">
        <v>0.57999999999999996</v>
      </c>
      <c r="U252" s="77">
        <f>R252/'סכום נכסי הקרן'!$C$42*100</f>
        <v>0.10034709109996748</v>
      </c>
    </row>
    <row r="253" spans="2:21">
      <c r="B253" t="s">
        <v>1162</v>
      </c>
      <c r="C253" t="s">
        <v>1163</v>
      </c>
      <c r="D253" t="s">
        <v>126</v>
      </c>
      <c r="E253" t="s">
        <v>1083</v>
      </c>
      <c r="F253" t="s">
        <v>1164</v>
      </c>
      <c r="G253" t="s">
        <v>1165</v>
      </c>
      <c r="H253" t="s">
        <v>845</v>
      </c>
      <c r="I253" t="s">
        <v>216</v>
      </c>
      <c r="J253" t="s">
        <v>1166</v>
      </c>
      <c r="K253" s="77">
        <v>3.95</v>
      </c>
      <c r="L253" t="s">
        <v>109</v>
      </c>
      <c r="M253" s="77">
        <v>4.75</v>
      </c>
      <c r="N253" s="77">
        <v>4.5999999999999996</v>
      </c>
      <c r="O253" s="77">
        <v>2000000</v>
      </c>
      <c r="P253" s="77">
        <v>105.38800000000001</v>
      </c>
      <c r="Q253" s="77">
        <v>0</v>
      </c>
      <c r="R253" s="77">
        <v>7307.6039199999996</v>
      </c>
      <c r="S253" s="77">
        <v>0.22</v>
      </c>
      <c r="T253" s="77">
        <v>0.38</v>
      </c>
      <c r="U253" s="77">
        <f>R253/'סכום נכסי הקרן'!$C$42*100</f>
        <v>6.4941364786119185E-2</v>
      </c>
    </row>
    <row r="254" spans="2:21">
      <c r="B254" t="s">
        <v>1167</v>
      </c>
      <c r="C254" t="s">
        <v>1168</v>
      </c>
      <c r="D254" t="s">
        <v>126</v>
      </c>
      <c r="E254" t="s">
        <v>1083</v>
      </c>
      <c r="F254" t="s">
        <v>1169</v>
      </c>
      <c r="G254" t="s">
        <v>1127</v>
      </c>
      <c r="H254" t="s">
        <v>1086</v>
      </c>
      <c r="I254" t="s">
        <v>1087</v>
      </c>
      <c r="J254" t="s">
        <v>1170</v>
      </c>
      <c r="K254" s="77">
        <v>8.31</v>
      </c>
      <c r="L254" t="s">
        <v>109</v>
      </c>
      <c r="M254" s="77">
        <v>4.4000000000000004</v>
      </c>
      <c r="N254" s="77">
        <v>3.93</v>
      </c>
      <c r="O254" s="77">
        <v>2200000</v>
      </c>
      <c r="P254" s="77">
        <v>105.34866666818182</v>
      </c>
      <c r="Q254" s="77">
        <v>0</v>
      </c>
      <c r="R254" s="77">
        <v>8035.3642014488996</v>
      </c>
      <c r="S254" s="77">
        <v>0.15</v>
      </c>
      <c r="T254" s="77">
        <v>0.41</v>
      </c>
      <c r="U254" s="77">
        <f>R254/'סכום נכסי הקרן'!$C$42*100</f>
        <v>7.1408839820592845E-2</v>
      </c>
    </row>
    <row r="255" spans="2:21">
      <c r="B255" t="s">
        <v>1171</v>
      </c>
      <c r="C255" t="s">
        <v>1172</v>
      </c>
      <c r="D255" t="s">
        <v>126</v>
      </c>
      <c r="E255" t="s">
        <v>1083</v>
      </c>
      <c r="F255" t="s">
        <v>1173</v>
      </c>
      <c r="G255" t="s">
        <v>1137</v>
      </c>
      <c r="H255" t="s">
        <v>1086</v>
      </c>
      <c r="I255" t="s">
        <v>1087</v>
      </c>
      <c r="J255" t="s">
        <v>1174</v>
      </c>
      <c r="K255" s="77">
        <v>4.8600000000000003</v>
      </c>
      <c r="L255" t="s">
        <v>109</v>
      </c>
      <c r="M255" s="77">
        <v>6.13</v>
      </c>
      <c r="N255" s="77">
        <v>4.59</v>
      </c>
      <c r="O255" s="77">
        <v>1260000</v>
      </c>
      <c r="P255" s="77">
        <v>109.69545833333333</v>
      </c>
      <c r="Q255" s="77">
        <v>0</v>
      </c>
      <c r="R255" s="77">
        <v>4791.9583409249999</v>
      </c>
      <c r="S255" s="77">
        <v>0.17</v>
      </c>
      <c r="T255" s="77">
        <v>0.25</v>
      </c>
      <c r="U255" s="77">
        <f>R255/'סכום נכסי הקרן'!$C$42*100</f>
        <v>4.2585273923534832E-2</v>
      </c>
    </row>
    <row r="256" spans="2:21">
      <c r="B256" t="s">
        <v>1175</v>
      </c>
      <c r="C256" t="s">
        <v>1176</v>
      </c>
      <c r="D256" t="s">
        <v>126</v>
      </c>
      <c r="E256" t="s">
        <v>1083</v>
      </c>
      <c r="F256" t="s">
        <v>1177</v>
      </c>
      <c r="G256" t="s">
        <v>1127</v>
      </c>
      <c r="H256" t="s">
        <v>1086</v>
      </c>
      <c r="I256" t="s">
        <v>1087</v>
      </c>
      <c r="J256" t="s">
        <v>1178</v>
      </c>
      <c r="K256" s="77">
        <v>7.49</v>
      </c>
      <c r="L256" t="s">
        <v>109</v>
      </c>
      <c r="M256" s="77">
        <v>4.3</v>
      </c>
      <c r="N256" s="77">
        <v>3.76</v>
      </c>
      <c r="O256" s="77">
        <v>1504000</v>
      </c>
      <c r="P256" s="77">
        <v>104.80877777925532</v>
      </c>
      <c r="Q256" s="77">
        <v>0</v>
      </c>
      <c r="R256" s="77">
        <v>5465.1153697126001</v>
      </c>
      <c r="S256" s="77">
        <v>0.15</v>
      </c>
      <c r="T256" s="77">
        <v>0.28000000000000003</v>
      </c>
      <c r="U256" s="77">
        <f>R256/'סכום נכסי הקרן'!$C$42*100</f>
        <v>4.8567499649424431E-2</v>
      </c>
    </row>
    <row r="257" spans="2:21">
      <c r="B257" t="s">
        <v>1179</v>
      </c>
      <c r="C257" t="s">
        <v>1180</v>
      </c>
      <c r="D257" t="s">
        <v>126</v>
      </c>
      <c r="E257" t="s">
        <v>1083</v>
      </c>
      <c r="F257" t="s">
        <v>1181</v>
      </c>
      <c r="G257" t="s">
        <v>126</v>
      </c>
      <c r="H257" t="s">
        <v>845</v>
      </c>
      <c r="I257" t="s">
        <v>216</v>
      </c>
      <c r="J257" t="s">
        <v>1182</v>
      </c>
      <c r="K257" s="77">
        <v>19.8</v>
      </c>
      <c r="L257" t="s">
        <v>109</v>
      </c>
      <c r="M257" s="77">
        <v>4.88</v>
      </c>
      <c r="N257" s="77">
        <v>4.82</v>
      </c>
      <c r="O257" s="77">
        <v>2100000</v>
      </c>
      <c r="P257" s="77">
        <v>104.0070821904762</v>
      </c>
      <c r="Q257" s="77">
        <v>0</v>
      </c>
      <c r="R257" s="77">
        <v>7572.4436330420003</v>
      </c>
      <c r="S257" s="77">
        <v>0</v>
      </c>
      <c r="T257" s="77">
        <v>0.39</v>
      </c>
      <c r="U257" s="77">
        <f>R257/'סכום נכסי הקרן'!$C$42*100</f>
        <v>6.7294947794010462E-2</v>
      </c>
    </row>
    <row r="258" spans="2:21">
      <c r="B258" t="s">
        <v>1183</v>
      </c>
      <c r="C258" t="s">
        <v>1184</v>
      </c>
      <c r="D258" t="s">
        <v>126</v>
      </c>
      <c r="E258" t="s">
        <v>1083</v>
      </c>
      <c r="F258" t="s">
        <v>1185</v>
      </c>
      <c r="G258" t="s">
        <v>1119</v>
      </c>
      <c r="H258" t="s">
        <v>1086</v>
      </c>
      <c r="I258" t="s">
        <v>1087</v>
      </c>
      <c r="J258" t="s">
        <v>1186</v>
      </c>
      <c r="K258" s="77">
        <v>7.12</v>
      </c>
      <c r="L258" t="s">
        <v>109</v>
      </c>
      <c r="M258" s="77">
        <v>5.95</v>
      </c>
      <c r="N258" s="77">
        <v>3.79</v>
      </c>
      <c r="O258" s="77">
        <v>726000</v>
      </c>
      <c r="P258" s="77">
        <v>119.44808333333333</v>
      </c>
      <c r="Q258" s="77">
        <v>0</v>
      </c>
      <c r="R258" s="77">
        <v>3006.5584256950001</v>
      </c>
      <c r="S258" s="77">
        <v>7.0000000000000007E-2</v>
      </c>
      <c r="T258" s="77">
        <v>0.15</v>
      </c>
      <c r="U258" s="77">
        <f>R258/'סכום נכסי הקרן'!$C$42*100</f>
        <v>2.6718745242809934E-2</v>
      </c>
    </row>
    <row r="259" spans="2:21">
      <c r="B259" t="s">
        <v>1187</v>
      </c>
      <c r="C259" t="s">
        <v>1188</v>
      </c>
      <c r="D259" t="s">
        <v>126</v>
      </c>
      <c r="E259" t="s">
        <v>1083</v>
      </c>
      <c r="F259" t="s">
        <v>1189</v>
      </c>
      <c r="G259" t="s">
        <v>1190</v>
      </c>
      <c r="H259" t="s">
        <v>1191</v>
      </c>
      <c r="I259" t="s">
        <v>228</v>
      </c>
      <c r="J259" t="s">
        <v>1192</v>
      </c>
      <c r="K259" s="77">
        <v>5.89</v>
      </c>
      <c r="L259" t="s">
        <v>109</v>
      </c>
      <c r="M259" s="77">
        <v>5.25</v>
      </c>
      <c r="N259" s="77">
        <v>4.2</v>
      </c>
      <c r="O259" s="77">
        <v>1707000</v>
      </c>
      <c r="P259" s="77">
        <v>109.00825</v>
      </c>
      <c r="Q259" s="77">
        <v>0</v>
      </c>
      <c r="R259" s="77">
        <v>6451.2924589425002</v>
      </c>
      <c r="S259" s="77">
        <v>0.26</v>
      </c>
      <c r="T259" s="77">
        <v>0.33</v>
      </c>
      <c r="U259" s="77">
        <f>R259/'סכום נכסי הקרן'!$C$42*100</f>
        <v>5.7331478485238535E-2</v>
      </c>
    </row>
    <row r="260" spans="2:21">
      <c r="B260" t="s">
        <v>1193</v>
      </c>
      <c r="C260" t="s">
        <v>1194</v>
      </c>
      <c r="D260" t="s">
        <v>126</v>
      </c>
      <c r="E260" t="s">
        <v>1083</v>
      </c>
      <c r="F260" t="s">
        <v>1195</v>
      </c>
      <c r="G260" t="s">
        <v>1127</v>
      </c>
      <c r="H260" t="s">
        <v>1086</v>
      </c>
      <c r="I260" t="s">
        <v>1087</v>
      </c>
      <c r="J260" t="s">
        <v>1196</v>
      </c>
      <c r="K260" s="77">
        <v>6.35</v>
      </c>
      <c r="L260" t="s">
        <v>109</v>
      </c>
      <c r="M260" s="77">
        <v>4.88</v>
      </c>
      <c r="N260" s="77">
        <v>4.08</v>
      </c>
      <c r="O260" s="77">
        <v>1636000</v>
      </c>
      <c r="P260" s="77">
        <v>105.57983333129584</v>
      </c>
      <c r="Q260" s="77">
        <v>0</v>
      </c>
      <c r="R260" s="77">
        <v>5988.5008161310998</v>
      </c>
      <c r="S260" s="77">
        <v>0.22</v>
      </c>
      <c r="T260" s="77">
        <v>0.31</v>
      </c>
      <c r="U260" s="77">
        <f>R260/'סכום נכסי הקרן'!$C$42*100</f>
        <v>5.3218732197289405E-2</v>
      </c>
    </row>
    <row r="261" spans="2:21">
      <c r="B261" t="s">
        <v>1197</v>
      </c>
      <c r="C261" t="s">
        <v>1198</v>
      </c>
      <c r="D261" t="s">
        <v>126</v>
      </c>
      <c r="E261" t="s">
        <v>1083</v>
      </c>
      <c r="F261" t="s">
        <v>1199</v>
      </c>
      <c r="G261" t="s">
        <v>1152</v>
      </c>
      <c r="H261" t="s">
        <v>1086</v>
      </c>
      <c r="I261" t="s">
        <v>1087</v>
      </c>
      <c r="J261" t="s">
        <v>1200</v>
      </c>
      <c r="K261" s="77">
        <v>16.73</v>
      </c>
      <c r="L261" t="s">
        <v>113</v>
      </c>
      <c r="M261" s="77">
        <v>5.25</v>
      </c>
      <c r="N261" s="77">
        <v>4.18</v>
      </c>
      <c r="O261" s="77">
        <v>1900000</v>
      </c>
      <c r="P261" s="77">
        <v>123.39642465789474</v>
      </c>
      <c r="Q261" s="77">
        <v>0</v>
      </c>
      <c r="R261" s="77">
        <v>9735.9038676531</v>
      </c>
      <c r="S261" s="77">
        <v>0.19</v>
      </c>
      <c r="T261" s="77">
        <v>0.5</v>
      </c>
      <c r="U261" s="77">
        <f>R261/'סכום נכסי הקרן'!$C$42*100</f>
        <v>8.652123069525211E-2</v>
      </c>
    </row>
    <row r="262" spans="2:21">
      <c r="B262" t="s">
        <v>1201</v>
      </c>
      <c r="C262" t="s">
        <v>1202</v>
      </c>
      <c r="D262" t="s">
        <v>126</v>
      </c>
      <c r="E262" t="s">
        <v>1083</v>
      </c>
      <c r="F262" t="s">
        <v>1203</v>
      </c>
      <c r="G262" t="s">
        <v>1127</v>
      </c>
      <c r="H262" t="s">
        <v>1086</v>
      </c>
      <c r="I262" t="s">
        <v>1087</v>
      </c>
      <c r="J262" t="s">
        <v>1204</v>
      </c>
      <c r="K262" s="77">
        <v>7.56</v>
      </c>
      <c r="L262" t="s">
        <v>109</v>
      </c>
      <c r="M262" s="77">
        <v>4.3</v>
      </c>
      <c r="N262" s="77">
        <v>4.0999999999999996</v>
      </c>
      <c r="O262" s="77">
        <v>1687000</v>
      </c>
      <c r="P262" s="77">
        <v>103.35172222288085</v>
      </c>
      <c r="Q262" s="77">
        <v>0</v>
      </c>
      <c r="R262" s="77">
        <v>6044.8655013712996</v>
      </c>
      <c r="S262" s="77">
        <v>0.13</v>
      </c>
      <c r="T262" s="77">
        <v>0.31</v>
      </c>
      <c r="U262" s="77">
        <f>R262/'סכום נכסי הקרן'!$C$42*100</f>
        <v>5.3719635041136832E-2</v>
      </c>
    </row>
    <row r="263" spans="2:21">
      <c r="B263" t="s">
        <v>1205</v>
      </c>
      <c r="C263" t="s">
        <v>1206</v>
      </c>
      <c r="D263" t="s">
        <v>126</v>
      </c>
      <c r="E263" t="s">
        <v>1083</v>
      </c>
      <c r="F263" t="s">
        <v>1207</v>
      </c>
      <c r="G263" t="s">
        <v>1190</v>
      </c>
      <c r="H263" t="s">
        <v>1086</v>
      </c>
      <c r="I263" t="s">
        <v>1087</v>
      </c>
      <c r="J263" t="s">
        <v>1208</v>
      </c>
      <c r="K263" s="77">
        <v>8</v>
      </c>
      <c r="L263" t="s">
        <v>113</v>
      </c>
      <c r="M263" s="77">
        <v>3.88</v>
      </c>
      <c r="N263" s="77">
        <v>2.9</v>
      </c>
      <c r="O263" s="77">
        <v>1500000</v>
      </c>
      <c r="P263" s="77">
        <v>110.07972221999999</v>
      </c>
      <c r="Q263" s="77">
        <v>0</v>
      </c>
      <c r="R263" s="77">
        <v>6856.7558173615798</v>
      </c>
      <c r="S263" s="77">
        <v>0.08</v>
      </c>
      <c r="T263" s="77">
        <v>0.35</v>
      </c>
      <c r="U263" s="77">
        <f>R263/'סכום נכסי הקרן'!$C$42*100</f>
        <v>6.09347585965802E-2</v>
      </c>
    </row>
    <row r="264" spans="2:21">
      <c r="B264" t="s">
        <v>1209</v>
      </c>
      <c r="C264" t="s">
        <v>1210</v>
      </c>
      <c r="D264" t="s">
        <v>126</v>
      </c>
      <c r="E264" t="s">
        <v>1083</v>
      </c>
      <c r="F264" t="s">
        <v>1211</v>
      </c>
      <c r="G264" t="s">
        <v>1127</v>
      </c>
      <c r="H264" t="s">
        <v>1212</v>
      </c>
      <c r="I264" t="s">
        <v>228</v>
      </c>
      <c r="J264" t="s">
        <v>1213</v>
      </c>
      <c r="K264" s="77">
        <v>6.9</v>
      </c>
      <c r="L264" t="s">
        <v>109</v>
      </c>
      <c r="M264" s="77">
        <v>5.2</v>
      </c>
      <c r="N264" s="77">
        <v>4.3</v>
      </c>
      <c r="O264" s="77">
        <v>1379000</v>
      </c>
      <c r="P264" s="77">
        <v>107.26633333575055</v>
      </c>
      <c r="Q264" s="77">
        <v>0</v>
      </c>
      <c r="R264" s="77">
        <v>5128.3958881388999</v>
      </c>
      <c r="S264" s="77">
        <v>7.0000000000000007E-2</v>
      </c>
      <c r="T264" s="77">
        <v>0.26</v>
      </c>
      <c r="U264" s="77">
        <f>R264/'סכום נכסי הקרן'!$C$42*100</f>
        <v>4.5575134036446516E-2</v>
      </c>
    </row>
    <row r="265" spans="2:21">
      <c r="B265" t="s">
        <v>1214</v>
      </c>
      <c r="C265" t="s">
        <v>1215</v>
      </c>
      <c r="D265" t="s">
        <v>126</v>
      </c>
      <c r="E265" t="s">
        <v>1083</v>
      </c>
      <c r="F265" t="s">
        <v>1216</v>
      </c>
      <c r="G265" t="s">
        <v>1127</v>
      </c>
      <c r="H265" t="s">
        <v>1217</v>
      </c>
      <c r="I265" t="s">
        <v>1087</v>
      </c>
      <c r="J265" t="s">
        <v>1218</v>
      </c>
      <c r="K265" s="77">
        <v>12.78</v>
      </c>
      <c r="L265" t="s">
        <v>109</v>
      </c>
      <c r="M265" s="77">
        <v>7.88</v>
      </c>
      <c r="N265" s="77">
        <v>6.99</v>
      </c>
      <c r="O265" s="77">
        <v>1450000</v>
      </c>
      <c r="P265" s="77">
        <v>113.80160273793103</v>
      </c>
      <c r="Q265" s="77">
        <v>0</v>
      </c>
      <c r="R265" s="77">
        <v>5720.9772720398996</v>
      </c>
      <c r="S265" s="77">
        <v>0.08</v>
      </c>
      <c r="T265" s="77">
        <v>0.28999999999999998</v>
      </c>
      <c r="U265" s="77">
        <f>R265/'סכום נכסי הקרן'!$C$42*100</f>
        <v>5.0841298464441152E-2</v>
      </c>
    </row>
    <row r="266" spans="2:21">
      <c r="B266" t="s">
        <v>1219</v>
      </c>
      <c r="C266" t="s">
        <v>1220</v>
      </c>
      <c r="D266" t="s">
        <v>126</v>
      </c>
      <c r="E266" t="s">
        <v>1083</v>
      </c>
      <c r="F266" t="s">
        <v>1221</v>
      </c>
      <c r="G266" t="s">
        <v>1190</v>
      </c>
      <c r="H266" t="s">
        <v>1212</v>
      </c>
      <c r="I266" t="s">
        <v>228</v>
      </c>
      <c r="J266" t="s">
        <v>1222</v>
      </c>
      <c r="K266" s="77">
        <v>6.54</v>
      </c>
      <c r="L266" t="s">
        <v>109</v>
      </c>
      <c r="M266" s="77">
        <v>5.25</v>
      </c>
      <c r="N266" s="77">
        <v>3.73</v>
      </c>
      <c r="O266" s="77">
        <v>1126000</v>
      </c>
      <c r="P266" s="77">
        <v>111.349416669627</v>
      </c>
      <c r="Q266" s="77">
        <v>0</v>
      </c>
      <c r="R266" s="77">
        <v>4346.9052947038999</v>
      </c>
      <c r="S266" s="77">
        <v>0.09</v>
      </c>
      <c r="T266" s="77">
        <v>0.22</v>
      </c>
      <c r="U266" s="77">
        <f>R266/'סכום נכסי הקרן'!$C$42*100</f>
        <v>3.8630167360531889E-2</v>
      </c>
    </row>
    <row r="267" spans="2:21">
      <c r="B267" t="s">
        <v>1223</v>
      </c>
      <c r="C267" t="s">
        <v>1224</v>
      </c>
      <c r="D267" t="s">
        <v>126</v>
      </c>
      <c r="E267" t="s">
        <v>1083</v>
      </c>
      <c r="F267" t="s">
        <v>1225</v>
      </c>
      <c r="G267" t="s">
        <v>1226</v>
      </c>
      <c r="H267" t="s">
        <v>1217</v>
      </c>
      <c r="I267" t="s">
        <v>1087</v>
      </c>
      <c r="J267" t="s">
        <v>1227</v>
      </c>
      <c r="K267" s="77">
        <v>5</v>
      </c>
      <c r="L267" t="s">
        <v>109</v>
      </c>
      <c r="M267" s="77">
        <v>5.63</v>
      </c>
      <c r="N267" s="77">
        <v>4.2</v>
      </c>
      <c r="O267" s="77">
        <v>1161000</v>
      </c>
      <c r="P267" s="77">
        <v>108.67987500430664</v>
      </c>
      <c r="Q267" s="77">
        <v>0</v>
      </c>
      <c r="R267" s="77">
        <v>4374.5682002896001</v>
      </c>
      <c r="S267" s="77">
        <v>0.23</v>
      </c>
      <c r="T267" s="77">
        <v>0.23</v>
      </c>
      <c r="U267" s="77">
        <f>R267/'סכום נכסי הקרן'!$C$42*100</f>
        <v>3.8876002638736862E-2</v>
      </c>
    </row>
    <row r="268" spans="2:21">
      <c r="B268" t="s">
        <v>1228</v>
      </c>
      <c r="C268" t="s">
        <v>1229</v>
      </c>
      <c r="D268" t="s">
        <v>126</v>
      </c>
      <c r="E268" t="s">
        <v>1083</v>
      </c>
      <c r="F268" t="s">
        <v>1230</v>
      </c>
      <c r="G268" t="s">
        <v>1127</v>
      </c>
      <c r="H268" t="s">
        <v>1217</v>
      </c>
      <c r="I268" t="s">
        <v>1087</v>
      </c>
      <c r="J268" t="s">
        <v>304</v>
      </c>
      <c r="K268" s="77">
        <v>1.42</v>
      </c>
      <c r="L268" t="s">
        <v>116</v>
      </c>
      <c r="M268" s="77">
        <v>6.88</v>
      </c>
      <c r="N268" s="77">
        <v>3.48</v>
      </c>
      <c r="O268" s="77">
        <v>1150000</v>
      </c>
      <c r="P268" s="77">
        <v>105.07697222608695</v>
      </c>
      <c r="Q268" s="77">
        <v>0</v>
      </c>
      <c r="R268" s="77">
        <v>5657.5385770511402</v>
      </c>
      <c r="S268" s="77">
        <v>0.12</v>
      </c>
      <c r="T268" s="77">
        <v>0.28999999999999998</v>
      </c>
      <c r="U268" s="77">
        <f>R268/'סכום נכסי הקרן'!$C$42*100</f>
        <v>5.0277530165293877E-2</v>
      </c>
    </row>
    <row r="269" spans="2:21">
      <c r="B269" t="s">
        <v>1231</v>
      </c>
      <c r="C269" t="s">
        <v>1232</v>
      </c>
      <c r="D269" t="s">
        <v>1104</v>
      </c>
      <c r="E269" t="s">
        <v>1083</v>
      </c>
      <c r="F269" t="s">
        <v>1233</v>
      </c>
      <c r="G269" t="s">
        <v>1137</v>
      </c>
      <c r="H269" t="s">
        <v>1217</v>
      </c>
      <c r="I269" t="s">
        <v>1087</v>
      </c>
      <c r="J269" t="s">
        <v>1234</v>
      </c>
      <c r="K269" s="77">
        <v>6.16</v>
      </c>
      <c r="L269" t="s">
        <v>109</v>
      </c>
      <c r="M269" s="77">
        <v>5</v>
      </c>
      <c r="N269" s="77">
        <v>4.42</v>
      </c>
      <c r="O269" s="77">
        <v>1425000</v>
      </c>
      <c r="P269" s="77">
        <v>104.94266666666667</v>
      </c>
      <c r="Q269" s="77">
        <v>0</v>
      </c>
      <c r="R269" s="77">
        <v>5184.6662109999997</v>
      </c>
      <c r="S269" s="77">
        <v>0.13</v>
      </c>
      <c r="T269" s="77">
        <v>0.27</v>
      </c>
      <c r="U269" s="77">
        <f>R269/'סכום נכסי הקרן'!$C$42*100</f>
        <v>4.6075198298762936E-2</v>
      </c>
    </row>
    <row r="270" spans="2:21">
      <c r="B270" t="s">
        <v>1235</v>
      </c>
      <c r="C270" t="s">
        <v>1236</v>
      </c>
      <c r="D270" t="s">
        <v>126</v>
      </c>
      <c r="E270" t="s">
        <v>1083</v>
      </c>
      <c r="F270" t="s">
        <v>1237</v>
      </c>
      <c r="G270" t="s">
        <v>1137</v>
      </c>
      <c r="H270" t="s">
        <v>1212</v>
      </c>
      <c r="I270" t="s">
        <v>228</v>
      </c>
      <c r="J270" t="s">
        <v>1238</v>
      </c>
      <c r="K270" s="77">
        <v>8.08</v>
      </c>
      <c r="L270" t="s">
        <v>109</v>
      </c>
      <c r="M270" s="77">
        <v>4.5</v>
      </c>
      <c r="N270" s="77">
        <v>4.34</v>
      </c>
      <c r="O270" s="77">
        <v>2267000</v>
      </c>
      <c r="P270" s="77">
        <v>102.22499999999999</v>
      </c>
      <c r="Q270" s="77">
        <v>0</v>
      </c>
      <c r="R270" s="77">
        <v>8034.5670802499999</v>
      </c>
      <c r="S270" s="77">
        <v>0</v>
      </c>
      <c r="T270" s="77">
        <v>0.41</v>
      </c>
      <c r="U270" s="77">
        <f>R270/'סכום נכסי הקרן'!$C$42*100</f>
        <v>7.1401755947530857E-2</v>
      </c>
    </row>
    <row r="271" spans="2:21">
      <c r="B271" t="s">
        <v>1239</v>
      </c>
      <c r="C271" t="s">
        <v>1240</v>
      </c>
      <c r="D271" t="s">
        <v>126</v>
      </c>
      <c r="E271" t="s">
        <v>1083</v>
      </c>
      <c r="F271" t="s">
        <v>1241</v>
      </c>
      <c r="G271" t="s">
        <v>1165</v>
      </c>
      <c r="H271" t="s">
        <v>1217</v>
      </c>
      <c r="I271" t="s">
        <v>1087</v>
      </c>
      <c r="J271" t="s">
        <v>1242</v>
      </c>
      <c r="K271" s="77">
        <v>16.2</v>
      </c>
      <c r="L271" t="s">
        <v>116</v>
      </c>
      <c r="M271" s="77">
        <v>4.8499999999999996</v>
      </c>
      <c r="N271" s="77">
        <v>4.78</v>
      </c>
      <c r="O271" s="77">
        <v>1400000</v>
      </c>
      <c r="P271" s="77">
        <v>104.47550685</v>
      </c>
      <c r="Q271" s="77">
        <v>0</v>
      </c>
      <c r="R271" s="77">
        <v>6848.0142572942104</v>
      </c>
      <c r="S271" s="77">
        <v>0.35</v>
      </c>
      <c r="T271" s="77">
        <v>0.35</v>
      </c>
      <c r="U271" s="77">
        <f>R271/'סכום נכסי הקרן'!$C$42*100</f>
        <v>6.0857073920816497E-2</v>
      </c>
    </row>
    <row r="272" spans="2:21">
      <c r="B272" t="s">
        <v>1243</v>
      </c>
      <c r="C272" t="s">
        <v>1244</v>
      </c>
      <c r="D272" t="s">
        <v>1104</v>
      </c>
      <c r="E272" t="s">
        <v>1083</v>
      </c>
      <c r="F272" t="s">
        <v>1245</v>
      </c>
      <c r="G272" t="s">
        <v>1137</v>
      </c>
      <c r="H272" t="s">
        <v>1217</v>
      </c>
      <c r="I272" t="s">
        <v>1087</v>
      </c>
      <c r="J272" t="s">
        <v>1111</v>
      </c>
      <c r="K272" s="77">
        <v>4.76</v>
      </c>
      <c r="L272" t="s">
        <v>109</v>
      </c>
      <c r="M272" s="77">
        <v>4.63</v>
      </c>
      <c r="N272" s="77">
        <v>4.09</v>
      </c>
      <c r="O272" s="77">
        <v>1544000</v>
      </c>
      <c r="P272" s="77">
        <v>103.49098611398963</v>
      </c>
      <c r="Q272" s="77">
        <v>0</v>
      </c>
      <c r="R272" s="77">
        <v>5539.9221623552003</v>
      </c>
      <c r="S272" s="77">
        <v>0.21</v>
      </c>
      <c r="T272" s="77">
        <v>0.28999999999999998</v>
      </c>
      <c r="U272" s="77">
        <f>R272/'סכום נכסי הקרן'!$C$42*100</f>
        <v>4.9232294192569664E-2</v>
      </c>
    </row>
    <row r="273" spans="2:21">
      <c r="B273" t="s">
        <v>1246</v>
      </c>
      <c r="C273" t="s">
        <v>1247</v>
      </c>
      <c r="D273" t="s">
        <v>126</v>
      </c>
      <c r="E273" t="s">
        <v>1083</v>
      </c>
      <c r="F273" t="s">
        <v>1248</v>
      </c>
      <c r="G273" t="s">
        <v>1165</v>
      </c>
      <c r="H273" t="s">
        <v>1249</v>
      </c>
      <c r="I273" t="s">
        <v>1087</v>
      </c>
      <c r="J273" t="s">
        <v>1250</v>
      </c>
      <c r="K273" s="77">
        <v>5.89</v>
      </c>
      <c r="L273" t="s">
        <v>113</v>
      </c>
      <c r="M273" s="77">
        <v>5.38</v>
      </c>
      <c r="N273" s="77">
        <v>3.32</v>
      </c>
      <c r="O273" s="77">
        <v>800000</v>
      </c>
      <c r="P273" s="77">
        <v>117.69031506250001</v>
      </c>
      <c r="Q273" s="77">
        <v>0</v>
      </c>
      <c r="R273" s="77">
        <v>3909.7664186283</v>
      </c>
      <c r="S273" s="77">
        <v>0.06</v>
      </c>
      <c r="T273" s="77">
        <v>0.2</v>
      </c>
      <c r="U273" s="77">
        <f>R273/'סכום נכסי הקרן'!$C$42*100</f>
        <v>3.4745392607520964E-2</v>
      </c>
    </row>
    <row r="274" spans="2:21">
      <c r="B274" t="s">
        <v>1251</v>
      </c>
      <c r="C274" t="s">
        <v>1252</v>
      </c>
      <c r="D274" t="s">
        <v>126</v>
      </c>
      <c r="E274" t="s">
        <v>1083</v>
      </c>
      <c r="F274" t="s">
        <v>1253</v>
      </c>
      <c r="G274" t="s">
        <v>1165</v>
      </c>
      <c r="H274" t="s">
        <v>1254</v>
      </c>
      <c r="I274" t="s">
        <v>216</v>
      </c>
      <c r="J274" t="s">
        <v>1255</v>
      </c>
      <c r="K274" s="77">
        <v>6.46</v>
      </c>
      <c r="L274" t="s">
        <v>116</v>
      </c>
      <c r="M274" s="77">
        <v>6</v>
      </c>
      <c r="N274" s="77">
        <v>4.5999999999999996</v>
      </c>
      <c r="O274" s="77">
        <v>1500000</v>
      </c>
      <c r="P274" s="77">
        <v>112.20819178000001</v>
      </c>
      <c r="Q274" s="77">
        <v>0</v>
      </c>
      <c r="R274" s="77">
        <v>7880.2129964217302</v>
      </c>
      <c r="S274" s="77">
        <v>0</v>
      </c>
      <c r="T274" s="77">
        <v>0.41</v>
      </c>
      <c r="U274" s="77">
        <f>R274/'סכום נכסי הקרן'!$C$42*100</f>
        <v>7.0030038901306643E-2</v>
      </c>
    </row>
    <row r="275" spans="2:21">
      <c r="B275" t="s">
        <v>1256</v>
      </c>
      <c r="C275" s="82" t="s">
        <v>3207</v>
      </c>
      <c r="D275" t="s">
        <v>126</v>
      </c>
      <c r="E275" t="s">
        <v>1083</v>
      </c>
      <c r="F275" t="s">
        <v>1257</v>
      </c>
      <c r="G275" t="s">
        <v>1085</v>
      </c>
      <c r="H275" t="s">
        <v>1254</v>
      </c>
      <c r="I275" t="s">
        <v>216</v>
      </c>
      <c r="J275" t="s">
        <v>1258</v>
      </c>
      <c r="K275" s="77">
        <v>17.809999999999999</v>
      </c>
      <c r="L275" t="s">
        <v>109</v>
      </c>
      <c r="M275" s="77">
        <v>5.5</v>
      </c>
      <c r="N275" s="77">
        <v>5.45</v>
      </c>
      <c r="O275" s="77">
        <v>580000</v>
      </c>
      <c r="P275" s="77">
        <v>104.63511110344828</v>
      </c>
      <c r="Q275" s="77">
        <v>0</v>
      </c>
      <c r="R275" s="77">
        <v>2104.0655951347999</v>
      </c>
      <c r="S275" s="77">
        <v>0</v>
      </c>
      <c r="T275" s="77">
        <v>0.11</v>
      </c>
      <c r="U275" s="77">
        <f>R275/'סכום נכסי הקרן'!$C$42*100</f>
        <v>1.8698453397782401E-2</v>
      </c>
    </row>
    <row r="276" spans="2:21">
      <c r="B276" t="s">
        <v>1259</v>
      </c>
      <c r="C276" t="s">
        <v>1260</v>
      </c>
      <c r="D276" t="s">
        <v>126</v>
      </c>
      <c r="E276" t="s">
        <v>1083</v>
      </c>
      <c r="F276" t="s">
        <v>1257</v>
      </c>
      <c r="G276" t="s">
        <v>126</v>
      </c>
      <c r="H276" t="s">
        <v>1254</v>
      </c>
      <c r="I276" t="s">
        <v>216</v>
      </c>
      <c r="J276" t="s">
        <v>725</v>
      </c>
      <c r="K276" s="77">
        <v>7.01</v>
      </c>
      <c r="L276" t="s">
        <v>109</v>
      </c>
      <c r="M276" s="77">
        <v>6</v>
      </c>
      <c r="N276" s="77">
        <v>5.08</v>
      </c>
      <c r="O276" s="77">
        <v>2367000</v>
      </c>
      <c r="P276" s="77">
        <v>109.73545205323194</v>
      </c>
      <c r="Q276" s="77">
        <v>0</v>
      </c>
      <c r="R276" s="77">
        <v>9005.3180663966996</v>
      </c>
      <c r="S276" s="77">
        <v>0</v>
      </c>
      <c r="T276" s="77">
        <v>0.46</v>
      </c>
      <c r="U276" s="77">
        <f>R276/'סכום נכסי הקרן'!$C$42*100</f>
        <v>8.0028645773250612E-2</v>
      </c>
    </row>
    <row r="277" spans="2:21">
      <c r="B277" t="s">
        <v>1261</v>
      </c>
      <c r="C277" t="s">
        <v>1262</v>
      </c>
      <c r="D277" t="s">
        <v>126</v>
      </c>
      <c r="E277" t="s">
        <v>1083</v>
      </c>
      <c r="F277" t="s">
        <v>1263</v>
      </c>
      <c r="G277" t="s">
        <v>126</v>
      </c>
      <c r="H277" t="s">
        <v>1249</v>
      </c>
      <c r="I277" t="s">
        <v>1087</v>
      </c>
      <c r="J277" t="s">
        <v>1264</v>
      </c>
      <c r="K277" s="77">
        <v>3.5</v>
      </c>
      <c r="L277" t="s">
        <v>109</v>
      </c>
      <c r="M277" s="77">
        <v>4.13</v>
      </c>
      <c r="N277" s="77">
        <v>3.36</v>
      </c>
      <c r="O277" s="77">
        <v>1340000</v>
      </c>
      <c r="P277" s="77">
        <v>103.73259364179104</v>
      </c>
      <c r="Q277" s="77">
        <v>0</v>
      </c>
      <c r="R277" s="77">
        <v>4819.1880888916003</v>
      </c>
      <c r="S277" s="77">
        <v>0.22</v>
      </c>
      <c r="T277" s="77">
        <v>0.25</v>
      </c>
      <c r="U277" s="77">
        <f>R277/'סכום נכסי הקרן'!$C$42*100</f>
        <v>4.2827259807703154E-2</v>
      </c>
    </row>
    <row r="278" spans="2:21">
      <c r="B278" t="s">
        <v>1265</v>
      </c>
      <c r="C278" t="s">
        <v>1266</v>
      </c>
      <c r="D278" t="s">
        <v>126</v>
      </c>
      <c r="E278" t="s">
        <v>1083</v>
      </c>
      <c r="F278" t="s">
        <v>1267</v>
      </c>
      <c r="G278" t="s">
        <v>1119</v>
      </c>
      <c r="H278" t="s">
        <v>1268</v>
      </c>
      <c r="I278" t="s">
        <v>228</v>
      </c>
      <c r="J278" t="s">
        <v>433</v>
      </c>
      <c r="K278" s="77">
        <v>22.16</v>
      </c>
      <c r="L278" t="s">
        <v>113</v>
      </c>
      <c r="M278" s="77">
        <v>4.5</v>
      </c>
      <c r="N278" s="77">
        <v>4</v>
      </c>
      <c r="O278" s="77">
        <v>1338000</v>
      </c>
      <c r="P278" s="77">
        <v>114.51438356502243</v>
      </c>
      <c r="Q278" s="77">
        <v>0</v>
      </c>
      <c r="R278" s="77">
        <v>6362.6239025904597</v>
      </c>
      <c r="S278" s="77">
        <v>0.13</v>
      </c>
      <c r="T278" s="77">
        <v>0.33</v>
      </c>
      <c r="U278" s="77">
        <f>R278/'סכום נכסי הקרן'!$C$42*100</f>
        <v>5.6543496935313964E-2</v>
      </c>
    </row>
    <row r="279" spans="2:21">
      <c r="B279" t="s">
        <v>1269</v>
      </c>
      <c r="C279" t="s">
        <v>1270</v>
      </c>
      <c r="D279" t="s">
        <v>126</v>
      </c>
      <c r="E279" t="s">
        <v>1083</v>
      </c>
      <c r="F279" t="s">
        <v>1271</v>
      </c>
      <c r="G279" t="s">
        <v>126</v>
      </c>
      <c r="H279" t="s">
        <v>1272</v>
      </c>
      <c r="I279" t="s">
        <v>228</v>
      </c>
      <c r="J279" t="s">
        <v>1273</v>
      </c>
      <c r="K279" s="77">
        <v>5.77</v>
      </c>
      <c r="L279" t="s">
        <v>109</v>
      </c>
      <c r="M279" s="77">
        <v>5</v>
      </c>
      <c r="N279" s="77">
        <v>4.51</v>
      </c>
      <c r="O279" s="77">
        <v>1200000</v>
      </c>
      <c r="P279" s="77">
        <v>104.33711110833333</v>
      </c>
      <c r="Q279" s="77">
        <v>0</v>
      </c>
      <c r="R279" s="77">
        <v>4340.8411705510998</v>
      </c>
      <c r="S279" s="77">
        <v>0.12</v>
      </c>
      <c r="T279" s="77">
        <v>0.22</v>
      </c>
      <c r="U279" s="77">
        <f>R279/'סכום נכסי הקרן'!$C$42*100</f>
        <v>3.8576276577311212E-2</v>
      </c>
    </row>
    <row r="280" spans="2:21">
      <c r="B280" t="s">
        <v>1274</v>
      </c>
      <c r="C280" t="s">
        <v>1275</v>
      </c>
      <c r="D280" t="s">
        <v>126</v>
      </c>
      <c r="E280" t="s">
        <v>1083</v>
      </c>
      <c r="F280" t="s">
        <v>1276</v>
      </c>
      <c r="G280" t="s">
        <v>1085</v>
      </c>
      <c r="H280" t="s">
        <v>1272</v>
      </c>
      <c r="I280" t="s">
        <v>228</v>
      </c>
      <c r="J280" t="s">
        <v>1250</v>
      </c>
      <c r="K280" s="77">
        <v>4.2</v>
      </c>
      <c r="L280" t="s">
        <v>109</v>
      </c>
      <c r="M280" s="77">
        <v>5</v>
      </c>
      <c r="N280" s="77">
        <v>4.71</v>
      </c>
      <c r="O280" s="77">
        <v>1585000</v>
      </c>
      <c r="P280" s="77">
        <v>102.90635616403786</v>
      </c>
      <c r="Q280" s="77">
        <v>0</v>
      </c>
      <c r="R280" s="77">
        <v>5654.9049386083998</v>
      </c>
      <c r="S280" s="77">
        <v>0.08</v>
      </c>
      <c r="T280" s="77">
        <v>0.28999999999999998</v>
      </c>
      <c r="U280" s="77">
        <f>R280/'סכום נכסי הקרן'!$C$42*100</f>
        <v>5.0254125493024118E-2</v>
      </c>
    </row>
    <row r="281" spans="2:21">
      <c r="B281" t="s">
        <v>1277</v>
      </c>
      <c r="C281" t="s">
        <v>1278</v>
      </c>
      <c r="D281" t="s">
        <v>126</v>
      </c>
      <c r="E281" t="s">
        <v>1083</v>
      </c>
      <c r="F281" t="s">
        <v>1279</v>
      </c>
      <c r="G281" t="s">
        <v>1280</v>
      </c>
      <c r="H281" t="s">
        <v>1281</v>
      </c>
      <c r="I281" t="s">
        <v>216</v>
      </c>
      <c r="J281" t="s">
        <v>1148</v>
      </c>
      <c r="K281" s="77">
        <v>7.77</v>
      </c>
      <c r="L281" t="s">
        <v>109</v>
      </c>
      <c r="M281" s="77">
        <v>4.88</v>
      </c>
      <c r="N281" s="77">
        <v>4.6900000000000004</v>
      </c>
      <c r="O281" s="77">
        <v>913000</v>
      </c>
      <c r="P281" s="77">
        <v>103.22725</v>
      </c>
      <c r="Q281" s="77">
        <v>0</v>
      </c>
      <c r="R281" s="77">
        <v>3267.5254355974998</v>
      </c>
      <c r="S281" s="77">
        <v>0.09</v>
      </c>
      <c r="T281" s="77">
        <v>0.17</v>
      </c>
      <c r="U281" s="77">
        <f>R281/'סכום נכסי הקרן'!$C$42*100</f>
        <v>2.9037912232804792E-2</v>
      </c>
    </row>
    <row r="282" spans="2:21">
      <c r="B282" t="s">
        <v>1282</v>
      </c>
      <c r="C282" t="s">
        <v>1283</v>
      </c>
      <c r="D282" t="s">
        <v>126</v>
      </c>
      <c r="E282" t="s">
        <v>1083</v>
      </c>
      <c r="F282" t="s">
        <v>1279</v>
      </c>
      <c r="G282" t="s">
        <v>1280</v>
      </c>
      <c r="H282" t="s">
        <v>1281</v>
      </c>
      <c r="I282" t="s">
        <v>216</v>
      </c>
      <c r="J282" t="s">
        <v>1284</v>
      </c>
      <c r="K282" s="77">
        <v>8.0299999999999994</v>
      </c>
      <c r="L282" t="s">
        <v>109</v>
      </c>
      <c r="M282" s="77">
        <v>5.25</v>
      </c>
      <c r="N282" s="77">
        <v>5.25</v>
      </c>
      <c r="O282" s="77">
        <v>886000</v>
      </c>
      <c r="P282" s="77">
        <v>100.53675</v>
      </c>
      <c r="Q282" s="77">
        <v>0</v>
      </c>
      <c r="R282" s="77">
        <v>3088.2496825349999</v>
      </c>
      <c r="S282" s="77">
        <v>0</v>
      </c>
      <c r="T282" s="77">
        <v>0.16</v>
      </c>
      <c r="U282" s="77">
        <f>R282/'סכום נכסי הקרן'!$C$42*100</f>
        <v>2.7444720783953245E-2</v>
      </c>
    </row>
    <row r="283" spans="2:21">
      <c r="B283" t="s">
        <v>1285</v>
      </c>
      <c r="C283" t="s">
        <v>1286</v>
      </c>
      <c r="D283" t="s">
        <v>1104</v>
      </c>
      <c r="E283" t="s">
        <v>1083</v>
      </c>
      <c r="F283" t="s">
        <v>1207</v>
      </c>
      <c r="G283" t="s">
        <v>1085</v>
      </c>
      <c r="H283" t="s">
        <v>1287</v>
      </c>
      <c r="I283" t="s">
        <v>1087</v>
      </c>
      <c r="J283" t="s">
        <v>1288</v>
      </c>
      <c r="K283" s="77">
        <v>5.34</v>
      </c>
      <c r="L283" t="s">
        <v>109</v>
      </c>
      <c r="M283" s="77">
        <v>7.75</v>
      </c>
      <c r="N283" s="77">
        <v>7.47</v>
      </c>
      <c r="O283" s="77">
        <v>1400000</v>
      </c>
      <c r="P283" s="77">
        <v>103.78898333571429</v>
      </c>
      <c r="Q283" s="77">
        <v>0</v>
      </c>
      <c r="R283" s="77">
        <v>5037.7096731489</v>
      </c>
      <c r="S283" s="77">
        <v>0.23</v>
      </c>
      <c r="T283" s="77">
        <v>0.26</v>
      </c>
      <c r="U283" s="77">
        <f>R283/'סכום נכסי הקרן'!$C$42*100</f>
        <v>4.476922191624802E-2</v>
      </c>
    </row>
    <row r="284" spans="2:21">
      <c r="B284" t="s">
        <v>1289</v>
      </c>
      <c r="C284" t="s">
        <v>1290</v>
      </c>
      <c r="D284" t="s">
        <v>126</v>
      </c>
      <c r="E284" t="s">
        <v>1083</v>
      </c>
      <c r="F284" t="s">
        <v>1291</v>
      </c>
      <c r="G284" t="s">
        <v>1152</v>
      </c>
      <c r="H284" t="s">
        <v>1272</v>
      </c>
      <c r="I284" t="s">
        <v>228</v>
      </c>
      <c r="J284" t="s">
        <v>1292</v>
      </c>
      <c r="K284" s="77">
        <v>0.37</v>
      </c>
      <c r="L284" t="s">
        <v>109</v>
      </c>
      <c r="M284" s="77">
        <v>4.63</v>
      </c>
      <c r="N284" s="77">
        <v>-1.49</v>
      </c>
      <c r="O284" s="77">
        <v>302000</v>
      </c>
      <c r="P284" s="77">
        <v>102.884125</v>
      </c>
      <c r="Q284" s="77">
        <v>0</v>
      </c>
      <c r="R284" s="77">
        <v>1077.2317693524999</v>
      </c>
      <c r="S284" s="77">
        <v>0.06</v>
      </c>
      <c r="T284" s="77">
        <v>0.06</v>
      </c>
      <c r="U284" s="77">
        <f>R284/'סכום נכסי הקרן'!$C$42*100</f>
        <v>9.5731654395299123E-3</v>
      </c>
    </row>
    <row r="285" spans="2:21">
      <c r="B285" t="s">
        <v>1293</v>
      </c>
      <c r="C285" t="s">
        <v>1294</v>
      </c>
      <c r="D285" t="s">
        <v>1295</v>
      </c>
      <c r="E285" t="s">
        <v>1083</v>
      </c>
      <c r="F285" t="s">
        <v>1291</v>
      </c>
      <c r="G285" t="s">
        <v>1152</v>
      </c>
      <c r="H285" t="s">
        <v>1272</v>
      </c>
      <c r="I285" t="s">
        <v>228</v>
      </c>
      <c r="J285" t="s">
        <v>1296</v>
      </c>
      <c r="K285" s="77">
        <v>5.4</v>
      </c>
      <c r="L285" t="s">
        <v>109</v>
      </c>
      <c r="M285" s="77">
        <v>6</v>
      </c>
      <c r="N285" s="77">
        <v>4.97</v>
      </c>
      <c r="O285" s="77">
        <v>1141000</v>
      </c>
      <c r="P285" s="77">
        <v>108.776</v>
      </c>
      <c r="Q285" s="77">
        <v>0</v>
      </c>
      <c r="R285" s="77">
        <v>4303.0121327200004</v>
      </c>
      <c r="S285" s="77">
        <v>0.08</v>
      </c>
      <c r="T285" s="77">
        <v>0.22</v>
      </c>
      <c r="U285" s="77">
        <f>R285/'סכום נכסי הקרן'!$C$42*100</f>
        <v>3.8240096706016635E-2</v>
      </c>
    </row>
    <row r="286" spans="2:21">
      <c r="B286" t="s">
        <v>1297</v>
      </c>
      <c r="C286" t="s">
        <v>1298</v>
      </c>
      <c r="D286" t="s">
        <v>1104</v>
      </c>
      <c r="E286" t="s">
        <v>1083</v>
      </c>
      <c r="F286" t="s">
        <v>1299</v>
      </c>
      <c r="G286" t="s">
        <v>1300</v>
      </c>
      <c r="H286" t="s">
        <v>1272</v>
      </c>
      <c r="I286" t="s">
        <v>228</v>
      </c>
      <c r="J286" t="s">
        <v>601</v>
      </c>
      <c r="K286" s="77">
        <v>4.55</v>
      </c>
      <c r="L286" t="s">
        <v>113</v>
      </c>
      <c r="M286" s="77">
        <v>3.75</v>
      </c>
      <c r="N286" s="77">
        <v>1.18</v>
      </c>
      <c r="O286" s="77">
        <v>1100000</v>
      </c>
      <c r="P286" s="77">
        <v>116.11989040909091</v>
      </c>
      <c r="Q286" s="77">
        <v>0</v>
      </c>
      <c r="R286" s="77">
        <v>5304.1940260407</v>
      </c>
      <c r="S286" s="77">
        <v>0.15</v>
      </c>
      <c r="T286" s="77">
        <v>0.27</v>
      </c>
      <c r="U286" s="77">
        <f>R286/'סכום נכסי הקרן'!$C$42*100</f>
        <v>4.7137420543376038E-2</v>
      </c>
    </row>
    <row r="287" spans="2:21">
      <c r="B287" t="s">
        <v>1301</v>
      </c>
      <c r="C287" t="s">
        <v>1302</v>
      </c>
      <c r="D287" t="s">
        <v>126</v>
      </c>
      <c r="E287" t="s">
        <v>1083</v>
      </c>
      <c r="F287" t="s">
        <v>1303</v>
      </c>
      <c r="G287" t="s">
        <v>1127</v>
      </c>
      <c r="H287" t="s">
        <v>1304</v>
      </c>
      <c r="I287" t="s">
        <v>228</v>
      </c>
      <c r="J287" t="s">
        <v>1305</v>
      </c>
      <c r="K287" s="77">
        <v>15.8</v>
      </c>
      <c r="L287" t="s">
        <v>113</v>
      </c>
      <c r="M287" s="77">
        <v>5.5</v>
      </c>
      <c r="N287" s="77">
        <v>5.42</v>
      </c>
      <c r="O287" s="77">
        <v>1192000</v>
      </c>
      <c r="P287" s="77">
        <v>101.09099999999999</v>
      </c>
      <c r="Q287" s="77">
        <v>0</v>
      </c>
      <c r="R287" s="77">
        <v>5003.9026002720002</v>
      </c>
      <c r="S287" s="77">
        <v>0.1</v>
      </c>
      <c r="T287" s="77">
        <v>0.26</v>
      </c>
      <c r="U287" s="77">
        <f>R287/'סכום נכסי הקרן'!$C$42*100</f>
        <v>4.4468784525814077E-2</v>
      </c>
    </row>
    <row r="288" spans="2:21">
      <c r="B288" t="s">
        <v>277</v>
      </c>
      <c r="C288" s="16"/>
      <c r="D288" s="16"/>
      <c r="E288" s="16"/>
      <c r="F288" s="16"/>
    </row>
    <row r="289" spans="2:6">
      <c r="B289" t="s">
        <v>388</v>
      </c>
      <c r="C289" s="16"/>
      <c r="D289" s="16"/>
      <c r="E289" s="16"/>
      <c r="F289" s="16"/>
    </row>
    <row r="290" spans="2:6">
      <c r="B290" t="s">
        <v>389</v>
      </c>
      <c r="C290" s="16"/>
      <c r="D290" s="16"/>
      <c r="E290" s="16"/>
      <c r="F290" s="16"/>
    </row>
    <row r="291" spans="2:6">
      <c r="B291" t="s">
        <v>390</v>
      </c>
      <c r="C291" s="16"/>
      <c r="D291" s="16"/>
      <c r="E291" s="16"/>
      <c r="F291" s="16"/>
    </row>
    <row r="292" spans="2:6">
      <c r="B292" t="s">
        <v>1306</v>
      </c>
      <c r="C292" s="16"/>
      <c r="D292" s="16"/>
      <c r="E292" s="16"/>
      <c r="F292" s="16"/>
    </row>
    <row r="293" spans="2:6">
      <c r="C293" s="16"/>
      <c r="D293" s="16"/>
      <c r="E293" s="16"/>
      <c r="F293" s="16"/>
    </row>
    <row r="294" spans="2:6">
      <c r="C294" s="16"/>
      <c r="D294" s="16"/>
      <c r="E294" s="16"/>
      <c r="F294" s="16"/>
    </row>
    <row r="295" spans="2:6">
      <c r="C295" s="16"/>
      <c r="D295" s="16"/>
      <c r="E295" s="16"/>
      <c r="F295" s="16"/>
    </row>
    <row r="296" spans="2:6">
      <c r="C296" s="16"/>
      <c r="D296" s="16"/>
      <c r="E296" s="16"/>
      <c r="F296" s="16"/>
    </row>
    <row r="297" spans="2:6">
      <c r="C297" s="16"/>
      <c r="D297" s="16"/>
      <c r="E297" s="16"/>
      <c r="F297" s="16"/>
    </row>
    <row r="298" spans="2:6">
      <c r="C298" s="16"/>
      <c r="D298" s="16"/>
      <c r="E298" s="16"/>
      <c r="F298" s="16"/>
    </row>
    <row r="299" spans="2:6">
      <c r="C299" s="16"/>
      <c r="D299" s="16"/>
      <c r="E299" s="16"/>
      <c r="F299" s="16"/>
    </row>
    <row r="300" spans="2:6">
      <c r="C300" s="16"/>
      <c r="D300" s="16"/>
      <c r="E300" s="16"/>
      <c r="F300" s="16"/>
    </row>
    <row r="301" spans="2:6">
      <c r="C301" s="16"/>
      <c r="D301" s="16"/>
      <c r="E301" s="16"/>
      <c r="F301" s="16"/>
    </row>
    <row r="302" spans="2:6">
      <c r="C302" s="16"/>
      <c r="D302" s="16"/>
      <c r="E302" s="16"/>
      <c r="F302" s="16"/>
    </row>
    <row r="303" spans="2:6">
      <c r="C303" s="16"/>
      <c r="D303" s="16"/>
      <c r="E303" s="16"/>
      <c r="F303" s="16"/>
    </row>
    <row r="304" spans="2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 U11:U287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226" workbookViewId="0">
      <selection activeCell="D232" sqref="D2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2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3120</v>
      </c>
    </row>
    <row r="3" spans="2:62" s="1" customFormat="1">
      <c r="B3" s="2" t="s">
        <v>2</v>
      </c>
      <c r="C3" s="26" t="s">
        <v>3121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189499582.75</v>
      </c>
      <c r="J11" s="7"/>
      <c r="K11" s="76">
        <v>1.4999999999999999E-4</v>
      </c>
      <c r="L11" s="76">
        <v>1676562.5503328727</v>
      </c>
      <c r="M11" s="7"/>
      <c r="N11" s="76">
        <v>100</v>
      </c>
      <c r="O11" s="76">
        <f>L11/'סכום נכסי הקרן'!$C$42*100</f>
        <v>14.899310548280701</v>
      </c>
      <c r="BF11" s="16"/>
      <c r="BG11" s="19"/>
      <c r="BH11" s="16"/>
      <c r="BJ11" s="16"/>
    </row>
    <row r="12" spans="2:62">
      <c r="B12" s="78" t="s">
        <v>208</v>
      </c>
      <c r="E12" s="16"/>
      <c r="F12" s="16"/>
      <c r="G12" s="16"/>
      <c r="I12" s="79">
        <v>185179725.75</v>
      </c>
      <c r="K12" s="79">
        <v>1.4999999999999999E-4</v>
      </c>
      <c r="L12" s="79">
        <v>1291122.90673698</v>
      </c>
      <c r="N12" s="79">
        <v>77.010000000000005</v>
      </c>
      <c r="O12" s="79">
        <f>L12/'סכום נכסי הקרן'!$C$42*100</f>
        <v>11.473977597587249</v>
      </c>
    </row>
    <row r="13" spans="2:62">
      <c r="B13" s="78" t="s">
        <v>1307</v>
      </c>
      <c r="E13" s="16"/>
      <c r="F13" s="16"/>
      <c r="G13" s="16"/>
      <c r="I13" s="79">
        <v>165300428.63999999</v>
      </c>
      <c r="K13" s="79">
        <v>1.4999999999999999E-4</v>
      </c>
      <c r="L13" s="79">
        <v>954349.12230127002</v>
      </c>
      <c r="N13" s="79">
        <v>56.92</v>
      </c>
      <c r="O13" s="79">
        <f>L13/'סכום נכסי הקרן'!$C$42*100</f>
        <v>8.4811294048185708</v>
      </c>
    </row>
    <row r="14" spans="2:62">
      <c r="B14" t="s">
        <v>1308</v>
      </c>
      <c r="C14" t="s">
        <v>1309</v>
      </c>
      <c r="D14" t="s">
        <v>103</v>
      </c>
      <c r="E14" t="s">
        <v>126</v>
      </c>
      <c r="F14" t="s">
        <v>1310</v>
      </c>
      <c r="G14" t="s">
        <v>1311</v>
      </c>
      <c r="H14" t="s">
        <v>105</v>
      </c>
      <c r="I14" s="77">
        <v>422308</v>
      </c>
      <c r="J14" s="77">
        <v>6507</v>
      </c>
      <c r="K14" s="77">
        <v>0</v>
      </c>
      <c r="L14" s="77">
        <v>27479.581559999999</v>
      </c>
      <c r="M14" s="77">
        <v>0.04</v>
      </c>
      <c r="N14" s="77">
        <v>1.64</v>
      </c>
      <c r="O14" s="77">
        <f>L14/'סכום נכסי הקרן'!$C$42*100</f>
        <v>0.24420611048359531</v>
      </c>
    </row>
    <row r="15" spans="2:62">
      <c r="B15" t="s">
        <v>1312</v>
      </c>
      <c r="C15" t="s">
        <v>1313</v>
      </c>
      <c r="D15" t="s">
        <v>103</v>
      </c>
      <c r="E15" t="s">
        <v>126</v>
      </c>
      <c r="F15" t="s">
        <v>1314</v>
      </c>
      <c r="G15" t="s">
        <v>1311</v>
      </c>
      <c r="H15" t="s">
        <v>105</v>
      </c>
      <c r="I15" s="77">
        <v>25292</v>
      </c>
      <c r="J15" s="77">
        <v>14630</v>
      </c>
      <c r="K15" s="77">
        <v>0</v>
      </c>
      <c r="L15" s="77">
        <v>3700.2195999999999</v>
      </c>
      <c r="M15" s="77">
        <v>0.01</v>
      </c>
      <c r="N15" s="77">
        <v>0.22</v>
      </c>
      <c r="O15" s="77">
        <f>L15/'סכום נכסי הקרן'!$C$42*100</f>
        <v>3.2883187630720415E-2</v>
      </c>
    </row>
    <row r="16" spans="2:62">
      <c r="B16" t="s">
        <v>1315</v>
      </c>
      <c r="C16" t="s">
        <v>1316</v>
      </c>
      <c r="D16" t="s">
        <v>103</v>
      </c>
      <c r="E16" t="s">
        <v>126</v>
      </c>
      <c r="F16" t="s">
        <v>1317</v>
      </c>
      <c r="G16" t="s">
        <v>1311</v>
      </c>
      <c r="H16" t="s">
        <v>105</v>
      </c>
      <c r="I16" s="77">
        <v>124793</v>
      </c>
      <c r="J16" s="77">
        <v>30200</v>
      </c>
      <c r="K16" s="77">
        <v>0</v>
      </c>
      <c r="L16" s="77">
        <v>37687.485999999997</v>
      </c>
      <c r="M16" s="77">
        <v>0.09</v>
      </c>
      <c r="N16" s="77">
        <v>2.25</v>
      </c>
      <c r="O16" s="77">
        <f>L16/'סכום נכסי הקרן'!$C$42*100</f>
        <v>0.33492192557116035</v>
      </c>
    </row>
    <row r="17" spans="2:15">
      <c r="B17" t="s">
        <v>1318</v>
      </c>
      <c r="C17" t="s">
        <v>1319</v>
      </c>
      <c r="D17" t="s">
        <v>103</v>
      </c>
      <c r="E17" t="s">
        <v>126</v>
      </c>
      <c r="F17" t="s">
        <v>687</v>
      </c>
      <c r="G17" t="s">
        <v>539</v>
      </c>
      <c r="H17" t="s">
        <v>105</v>
      </c>
      <c r="I17" s="77">
        <v>586179.13</v>
      </c>
      <c r="J17" s="77">
        <v>1917</v>
      </c>
      <c r="K17" s="77">
        <v>0</v>
      </c>
      <c r="L17" s="77">
        <v>11237.0539221</v>
      </c>
      <c r="M17" s="77">
        <v>0.23</v>
      </c>
      <c r="N17" s="77">
        <v>0.67</v>
      </c>
      <c r="O17" s="77">
        <f>L17/'סכום נכסי הקרן'!$C$42*100</f>
        <v>9.9861681867999694E-2</v>
      </c>
    </row>
    <row r="18" spans="2:15">
      <c r="B18" t="s">
        <v>1320</v>
      </c>
      <c r="C18" t="s">
        <v>1321</v>
      </c>
      <c r="D18" t="s">
        <v>103</v>
      </c>
      <c r="E18" t="s">
        <v>126</v>
      </c>
      <c r="F18" t="s">
        <v>1322</v>
      </c>
      <c r="G18" t="s">
        <v>539</v>
      </c>
      <c r="H18" t="s">
        <v>105</v>
      </c>
      <c r="I18" s="77">
        <v>479106</v>
      </c>
      <c r="J18" s="77">
        <v>2569</v>
      </c>
      <c r="K18" s="77">
        <v>0</v>
      </c>
      <c r="L18" s="77">
        <v>12308.23314</v>
      </c>
      <c r="M18" s="77">
        <v>0.22</v>
      </c>
      <c r="N18" s="77">
        <v>0.73</v>
      </c>
      <c r="O18" s="77">
        <f>L18/'סכום נכסי הקרן'!$C$42*100</f>
        <v>0.10938105936881992</v>
      </c>
    </row>
    <row r="19" spans="2:15">
      <c r="B19" t="s">
        <v>1323</v>
      </c>
      <c r="C19" t="s">
        <v>1324</v>
      </c>
      <c r="D19" t="s">
        <v>103</v>
      </c>
      <c r="E19" t="s">
        <v>126</v>
      </c>
      <c r="F19" t="s">
        <v>892</v>
      </c>
      <c r="G19" t="s">
        <v>893</v>
      </c>
      <c r="H19" t="s">
        <v>105</v>
      </c>
      <c r="I19" s="77">
        <v>75141.66</v>
      </c>
      <c r="J19" s="77">
        <v>46320</v>
      </c>
      <c r="K19" s="77">
        <v>0</v>
      </c>
      <c r="L19" s="77">
        <v>34805.616911999998</v>
      </c>
      <c r="M19" s="77">
        <v>0.17</v>
      </c>
      <c r="N19" s="77">
        <v>2.08</v>
      </c>
      <c r="O19" s="77">
        <f>L19/'סכום נכסי הקרן'!$C$42*100</f>
        <v>0.30931127209862669</v>
      </c>
    </row>
    <row r="20" spans="2:15">
      <c r="B20" t="s">
        <v>1325</v>
      </c>
      <c r="C20" t="s">
        <v>1326</v>
      </c>
      <c r="D20" t="s">
        <v>103</v>
      </c>
      <c r="E20" t="s">
        <v>126</v>
      </c>
      <c r="F20" t="s">
        <v>757</v>
      </c>
      <c r="G20" t="s">
        <v>398</v>
      </c>
      <c r="H20" t="s">
        <v>105</v>
      </c>
      <c r="I20" s="77">
        <v>3120644.32</v>
      </c>
      <c r="J20" s="77">
        <v>1010</v>
      </c>
      <c r="K20" s="77">
        <v>0</v>
      </c>
      <c r="L20" s="77">
        <v>31518.507632000001</v>
      </c>
      <c r="M20" s="77">
        <v>0.27</v>
      </c>
      <c r="N20" s="77">
        <v>1.88</v>
      </c>
      <c r="O20" s="77">
        <f>L20/'סכום נכסי הקרן'!$C$42*100</f>
        <v>0.28009932175467356</v>
      </c>
    </row>
    <row r="21" spans="2:15">
      <c r="B21" t="s">
        <v>1327</v>
      </c>
      <c r="C21" t="s">
        <v>1328</v>
      </c>
      <c r="D21" t="s">
        <v>103</v>
      </c>
      <c r="E21" t="s">
        <v>126</v>
      </c>
      <c r="F21" t="s">
        <v>1329</v>
      </c>
      <c r="G21" t="s">
        <v>398</v>
      </c>
      <c r="H21" t="s">
        <v>105</v>
      </c>
      <c r="I21" s="77">
        <v>3807655</v>
      </c>
      <c r="J21" s="77">
        <v>2560</v>
      </c>
      <c r="K21" s="77">
        <v>0</v>
      </c>
      <c r="L21" s="77">
        <v>97475.967999999993</v>
      </c>
      <c r="M21" s="77">
        <v>0.28000000000000003</v>
      </c>
      <c r="N21" s="77">
        <v>5.81</v>
      </c>
      <c r="O21" s="77">
        <f>L21/'סכום נכסי הקרן'!$C$42*100</f>
        <v>0.86625143686880068</v>
      </c>
    </row>
    <row r="22" spans="2:15">
      <c r="B22" t="s">
        <v>1330</v>
      </c>
      <c r="C22" t="s">
        <v>1331</v>
      </c>
      <c r="D22" t="s">
        <v>103</v>
      </c>
      <c r="E22" t="s">
        <v>126</v>
      </c>
      <c r="F22" t="s">
        <v>397</v>
      </c>
      <c r="G22" t="s">
        <v>398</v>
      </c>
      <c r="H22" t="s">
        <v>105</v>
      </c>
      <c r="I22" s="77">
        <v>4274068</v>
      </c>
      <c r="J22" s="77">
        <v>2100</v>
      </c>
      <c r="K22" s="77">
        <v>0</v>
      </c>
      <c r="L22" s="77">
        <v>89755.428</v>
      </c>
      <c r="M22" s="77">
        <v>0.28000000000000003</v>
      </c>
      <c r="N22" s="77">
        <v>5.35</v>
      </c>
      <c r="O22" s="77">
        <f>L22/'סכום נכסי הקרן'!$C$42*100</f>
        <v>0.79764038323552922</v>
      </c>
    </row>
    <row r="23" spans="2:15">
      <c r="B23" t="s">
        <v>1332</v>
      </c>
      <c r="C23" t="s">
        <v>1333</v>
      </c>
      <c r="D23" t="s">
        <v>103</v>
      </c>
      <c r="E23" t="s">
        <v>126</v>
      </c>
      <c r="F23" t="s">
        <v>698</v>
      </c>
      <c r="G23" t="s">
        <v>398</v>
      </c>
      <c r="H23" t="s">
        <v>105</v>
      </c>
      <c r="I23" s="77">
        <v>668948</v>
      </c>
      <c r="J23" s="77">
        <v>6419</v>
      </c>
      <c r="K23" s="77">
        <v>0</v>
      </c>
      <c r="L23" s="77">
        <v>42939.772120000001</v>
      </c>
      <c r="M23" s="77">
        <v>0.28999999999999998</v>
      </c>
      <c r="N23" s="77">
        <v>2.56</v>
      </c>
      <c r="O23" s="77">
        <f>L23/'סכום נכסי הקרן'!$C$42*100</f>
        <v>0.38159804986772605</v>
      </c>
    </row>
    <row r="24" spans="2:15">
      <c r="B24" t="s">
        <v>1334</v>
      </c>
      <c r="C24" t="s">
        <v>1335</v>
      </c>
      <c r="D24" t="s">
        <v>103</v>
      </c>
      <c r="E24" t="s">
        <v>126</v>
      </c>
      <c r="F24" t="s">
        <v>1336</v>
      </c>
      <c r="G24" t="s">
        <v>398</v>
      </c>
      <c r="H24" t="s">
        <v>105</v>
      </c>
      <c r="I24" s="77">
        <v>269068</v>
      </c>
      <c r="J24" s="77">
        <v>7202</v>
      </c>
      <c r="K24" s="77">
        <v>0</v>
      </c>
      <c r="L24" s="77">
        <v>19378.27736</v>
      </c>
      <c r="M24" s="77">
        <v>0.27</v>
      </c>
      <c r="N24" s="77">
        <v>1.1599999999999999</v>
      </c>
      <c r="O24" s="77">
        <f>L24/'סכום נכסי הקרן'!$C$42*100</f>
        <v>0.17221127372792183</v>
      </c>
    </row>
    <row r="25" spans="2:15">
      <c r="B25" t="s">
        <v>1337</v>
      </c>
      <c r="C25" t="s">
        <v>1338</v>
      </c>
      <c r="D25" t="s">
        <v>103</v>
      </c>
      <c r="E25" t="s">
        <v>126</v>
      </c>
      <c r="F25" t="s">
        <v>808</v>
      </c>
      <c r="G25" t="s">
        <v>547</v>
      </c>
      <c r="H25" t="s">
        <v>105</v>
      </c>
      <c r="I25" s="77">
        <v>7947164.8700000001</v>
      </c>
      <c r="J25" s="77">
        <v>165.5</v>
      </c>
      <c r="K25" s="77">
        <v>0</v>
      </c>
      <c r="L25" s="77">
        <v>13152.55785985</v>
      </c>
      <c r="M25" s="77">
        <v>0.25</v>
      </c>
      <c r="N25" s="77">
        <v>0.78</v>
      </c>
      <c r="O25" s="77">
        <f>L25/'סכום נכסי הקרן'!$C$42*100</f>
        <v>0.11688442165144849</v>
      </c>
    </row>
    <row r="26" spans="2:15">
      <c r="B26" t="s">
        <v>1339</v>
      </c>
      <c r="C26" t="s">
        <v>1340</v>
      </c>
      <c r="D26" t="s">
        <v>103</v>
      </c>
      <c r="E26" t="s">
        <v>126</v>
      </c>
      <c r="F26" t="s">
        <v>1341</v>
      </c>
      <c r="G26" t="s">
        <v>547</v>
      </c>
      <c r="H26" t="s">
        <v>105</v>
      </c>
      <c r="I26" s="77">
        <v>3119961</v>
      </c>
      <c r="J26" s="77">
        <v>954</v>
      </c>
      <c r="K26" s="77">
        <v>0</v>
      </c>
      <c r="L26" s="77">
        <v>29764.427940000001</v>
      </c>
      <c r="M26" s="77">
        <v>0.27</v>
      </c>
      <c r="N26" s="77">
        <v>1.78</v>
      </c>
      <c r="O26" s="77">
        <f>L26/'סכום נכסי הקרן'!$C$42*100</f>
        <v>0.26451113027780221</v>
      </c>
    </row>
    <row r="27" spans="2:15">
      <c r="B27" t="s">
        <v>1342</v>
      </c>
      <c r="C27" t="s">
        <v>1343</v>
      </c>
      <c r="D27" t="s">
        <v>103</v>
      </c>
      <c r="E27" t="s">
        <v>126</v>
      </c>
      <c r="F27" t="s">
        <v>1075</v>
      </c>
      <c r="G27" t="s">
        <v>547</v>
      </c>
      <c r="H27" t="s">
        <v>105</v>
      </c>
      <c r="I27" s="77">
        <v>126397265.67</v>
      </c>
      <c r="J27" s="77">
        <v>42.6</v>
      </c>
      <c r="K27" s="77">
        <v>0</v>
      </c>
      <c r="L27" s="77">
        <v>53845.235175419999</v>
      </c>
      <c r="M27" s="77">
        <v>0.98</v>
      </c>
      <c r="N27" s="77">
        <v>3.21</v>
      </c>
      <c r="O27" s="77">
        <f>L27/'סכום נכסי הקרן'!$C$42*100</f>
        <v>0.47851294320304738</v>
      </c>
    </row>
    <row r="28" spans="2:15">
      <c r="B28" t="s">
        <v>1344</v>
      </c>
      <c r="C28" t="s">
        <v>1345</v>
      </c>
      <c r="D28" t="s">
        <v>103</v>
      </c>
      <c r="E28" t="s">
        <v>126</v>
      </c>
      <c r="F28" t="s">
        <v>600</v>
      </c>
      <c r="G28" t="s">
        <v>547</v>
      </c>
      <c r="H28" t="s">
        <v>105</v>
      </c>
      <c r="I28" s="77">
        <v>52096</v>
      </c>
      <c r="J28" s="77">
        <v>60150</v>
      </c>
      <c r="K28" s="77">
        <v>0</v>
      </c>
      <c r="L28" s="77">
        <v>31335.743999999999</v>
      </c>
      <c r="M28" s="77">
        <v>0.41</v>
      </c>
      <c r="N28" s="77">
        <v>1.87</v>
      </c>
      <c r="O28" s="77">
        <f>L28/'סכום נכסי הקרן'!$C$42*100</f>
        <v>0.27847513415155728</v>
      </c>
    </row>
    <row r="29" spans="2:15">
      <c r="B29" t="s">
        <v>1346</v>
      </c>
      <c r="C29" t="s">
        <v>1347</v>
      </c>
      <c r="D29" t="s">
        <v>103</v>
      </c>
      <c r="E29" t="s">
        <v>126</v>
      </c>
      <c r="F29" t="s">
        <v>1093</v>
      </c>
      <c r="G29" t="s">
        <v>605</v>
      </c>
      <c r="H29" t="s">
        <v>105</v>
      </c>
      <c r="I29" s="77">
        <v>2705976</v>
      </c>
      <c r="J29" s="77">
        <v>1395</v>
      </c>
      <c r="K29" s="77">
        <v>0</v>
      </c>
      <c r="L29" s="77">
        <v>37748.3652</v>
      </c>
      <c r="M29" s="77">
        <v>0.21</v>
      </c>
      <c r="N29" s="77">
        <v>2.25</v>
      </c>
      <c r="O29" s="77">
        <f>L29/'סכום נכסי הקרן'!$C$42*100</f>
        <v>0.3354629480976094</v>
      </c>
    </row>
    <row r="30" spans="2:15">
      <c r="B30" t="s">
        <v>1348</v>
      </c>
      <c r="C30" t="s">
        <v>1349</v>
      </c>
      <c r="D30" t="s">
        <v>103</v>
      </c>
      <c r="E30" t="s">
        <v>126</v>
      </c>
      <c r="F30" t="s">
        <v>1350</v>
      </c>
      <c r="G30" t="s">
        <v>1351</v>
      </c>
      <c r="H30" t="s">
        <v>105</v>
      </c>
      <c r="I30" s="77">
        <v>159947.89000000001</v>
      </c>
      <c r="J30" s="77">
        <v>11830</v>
      </c>
      <c r="K30" s="77">
        <v>0</v>
      </c>
      <c r="L30" s="77">
        <v>18921.835386999999</v>
      </c>
      <c r="M30" s="77">
        <v>0.16</v>
      </c>
      <c r="N30" s="77">
        <v>1.1299999999999999</v>
      </c>
      <c r="O30" s="77">
        <f>L30/'סכום נכסי הקרן'!$C$42*100</f>
        <v>0.16815495581622406</v>
      </c>
    </row>
    <row r="31" spans="2:15">
      <c r="B31" t="s">
        <v>1352</v>
      </c>
      <c r="C31" t="s">
        <v>1353</v>
      </c>
      <c r="D31" t="s">
        <v>103</v>
      </c>
      <c r="E31" t="s">
        <v>126</v>
      </c>
      <c r="F31" t="s">
        <v>1354</v>
      </c>
      <c r="G31" t="s">
        <v>913</v>
      </c>
      <c r="H31" t="s">
        <v>105</v>
      </c>
      <c r="I31" s="77">
        <v>139109</v>
      </c>
      <c r="J31" s="77">
        <v>32490</v>
      </c>
      <c r="K31" s="77">
        <v>0</v>
      </c>
      <c r="L31" s="77">
        <v>45196.5141</v>
      </c>
      <c r="M31" s="77">
        <v>0.23</v>
      </c>
      <c r="N31" s="77">
        <v>2.7</v>
      </c>
      <c r="O31" s="77">
        <f>L31/'סכום נכסי הקרן'!$C$42*100</f>
        <v>0.40165331090208833</v>
      </c>
    </row>
    <row r="32" spans="2:15">
      <c r="B32" t="s">
        <v>1355</v>
      </c>
      <c r="C32" t="s">
        <v>1356</v>
      </c>
      <c r="D32" t="s">
        <v>103</v>
      </c>
      <c r="E32" t="s">
        <v>126</v>
      </c>
      <c r="F32" t="s">
        <v>912</v>
      </c>
      <c r="G32" t="s">
        <v>913</v>
      </c>
      <c r="H32" t="s">
        <v>105</v>
      </c>
      <c r="I32" s="77">
        <v>465265</v>
      </c>
      <c r="J32" s="77">
        <v>7539</v>
      </c>
      <c r="K32" s="77">
        <v>0</v>
      </c>
      <c r="L32" s="77">
        <v>35076.328350000003</v>
      </c>
      <c r="M32" s="77">
        <v>0.4</v>
      </c>
      <c r="N32" s="77">
        <v>2.09</v>
      </c>
      <c r="O32" s="77">
        <f>L32/'סכום נכסי הקרן'!$C$42*100</f>
        <v>0.31171703607261797</v>
      </c>
    </row>
    <row r="33" spans="2:15">
      <c r="B33" t="s">
        <v>1357</v>
      </c>
      <c r="C33" t="s">
        <v>1358</v>
      </c>
      <c r="D33" t="s">
        <v>103</v>
      </c>
      <c r="E33" t="s">
        <v>126</v>
      </c>
      <c r="F33" t="s">
        <v>1359</v>
      </c>
      <c r="G33" t="s">
        <v>1360</v>
      </c>
      <c r="H33" t="s">
        <v>105</v>
      </c>
      <c r="I33" s="77">
        <v>143940</v>
      </c>
      <c r="J33" s="77">
        <v>8945</v>
      </c>
      <c r="K33" s="77">
        <v>0</v>
      </c>
      <c r="L33" s="77">
        <v>12875.433000000001</v>
      </c>
      <c r="M33" s="77">
        <v>0.28000000000000003</v>
      </c>
      <c r="N33" s="77">
        <v>0.77</v>
      </c>
      <c r="O33" s="77">
        <f>L33/'סכום נכסי הקרן'!$C$42*100</f>
        <v>0.11442166274827836</v>
      </c>
    </row>
    <row r="34" spans="2:15">
      <c r="B34" t="s">
        <v>1361</v>
      </c>
      <c r="C34" t="s">
        <v>1362</v>
      </c>
      <c r="D34" t="s">
        <v>103</v>
      </c>
      <c r="E34" t="s">
        <v>126</v>
      </c>
      <c r="F34" t="s">
        <v>1363</v>
      </c>
      <c r="G34" t="s">
        <v>964</v>
      </c>
      <c r="H34" t="s">
        <v>105</v>
      </c>
      <c r="I34" s="77">
        <v>419746.59</v>
      </c>
      <c r="J34" s="77">
        <v>2301</v>
      </c>
      <c r="K34" s="77">
        <v>0</v>
      </c>
      <c r="L34" s="77">
        <v>9658.3690358999993</v>
      </c>
      <c r="M34" s="77">
        <v>0.17</v>
      </c>
      <c r="N34" s="77">
        <v>0.57999999999999996</v>
      </c>
      <c r="O34" s="77">
        <f>L34/'סכום נכסי הקרן'!$C$42*100</f>
        <v>8.583219255804167E-2</v>
      </c>
    </row>
    <row r="35" spans="2:15">
      <c r="B35" t="s">
        <v>1364</v>
      </c>
      <c r="C35" t="s">
        <v>1365</v>
      </c>
      <c r="D35" t="s">
        <v>103</v>
      </c>
      <c r="E35" t="s">
        <v>126</v>
      </c>
      <c r="F35" t="s">
        <v>468</v>
      </c>
      <c r="G35" t="s">
        <v>437</v>
      </c>
      <c r="H35" t="s">
        <v>105</v>
      </c>
      <c r="I35" s="77">
        <v>113560</v>
      </c>
      <c r="J35" s="77">
        <v>4328</v>
      </c>
      <c r="K35" s="77">
        <v>0</v>
      </c>
      <c r="L35" s="77">
        <v>4914.8768</v>
      </c>
      <c r="M35" s="77">
        <v>0.09</v>
      </c>
      <c r="N35" s="77">
        <v>0.28999999999999998</v>
      </c>
      <c r="O35" s="77">
        <f>L35/'סכום נכסי הקרן'!$C$42*100</f>
        <v>4.3677628213275435E-2</v>
      </c>
    </row>
    <row r="36" spans="2:15">
      <c r="B36" t="s">
        <v>1366</v>
      </c>
      <c r="C36" t="s">
        <v>1367</v>
      </c>
      <c r="D36" t="s">
        <v>103</v>
      </c>
      <c r="E36" t="s">
        <v>126</v>
      </c>
      <c r="F36" t="s">
        <v>1368</v>
      </c>
      <c r="G36" t="s">
        <v>437</v>
      </c>
      <c r="H36" t="s">
        <v>105</v>
      </c>
      <c r="I36" s="77">
        <v>416201</v>
      </c>
      <c r="J36" s="77">
        <v>3755</v>
      </c>
      <c r="K36" s="77">
        <v>0</v>
      </c>
      <c r="L36" s="77">
        <v>15628.34755</v>
      </c>
      <c r="M36" s="77">
        <v>0.24</v>
      </c>
      <c r="N36" s="77">
        <v>0.93</v>
      </c>
      <c r="O36" s="77">
        <f>L36/'סכום נכסי הקרן'!$C$42*100</f>
        <v>0.13888632038075785</v>
      </c>
    </row>
    <row r="37" spans="2:15">
      <c r="B37" t="s">
        <v>1369</v>
      </c>
      <c r="C37" t="s">
        <v>1370</v>
      </c>
      <c r="D37" t="s">
        <v>103</v>
      </c>
      <c r="E37" t="s">
        <v>126</v>
      </c>
      <c r="F37" t="s">
        <v>473</v>
      </c>
      <c r="G37" t="s">
        <v>437</v>
      </c>
      <c r="H37" t="s">
        <v>105</v>
      </c>
      <c r="I37" s="77">
        <v>194347</v>
      </c>
      <c r="J37" s="77">
        <v>2089</v>
      </c>
      <c r="K37" s="77">
        <v>0</v>
      </c>
      <c r="L37" s="77">
        <v>4059.9088299999999</v>
      </c>
      <c r="M37" s="77">
        <v>0.06</v>
      </c>
      <c r="N37" s="77">
        <v>0.24</v>
      </c>
      <c r="O37" s="77">
        <f>L37/'סכום נכסי הקרן'!$C$42*100</f>
        <v>3.6079681276351437E-2</v>
      </c>
    </row>
    <row r="38" spans="2:15">
      <c r="B38" t="s">
        <v>1371</v>
      </c>
      <c r="C38" t="s">
        <v>1372</v>
      </c>
      <c r="D38" t="s">
        <v>103</v>
      </c>
      <c r="E38" t="s">
        <v>126</v>
      </c>
      <c r="F38" t="s">
        <v>616</v>
      </c>
      <c r="G38" t="s">
        <v>437</v>
      </c>
      <c r="H38" t="s">
        <v>105</v>
      </c>
      <c r="I38" s="77">
        <v>0.44</v>
      </c>
      <c r="J38" s="77">
        <v>3705</v>
      </c>
      <c r="K38" s="77">
        <v>1.4999999999999999E-4</v>
      </c>
      <c r="L38" s="77">
        <v>1.6452000000000001E-2</v>
      </c>
      <c r="M38" s="77">
        <v>0</v>
      </c>
      <c r="N38" s="77">
        <v>0</v>
      </c>
      <c r="O38" s="77">
        <f>L38/'סכום נכסי הקרן'!$C$42*100</f>
        <v>1.4620597191058941E-7</v>
      </c>
    </row>
    <row r="39" spans="2:15">
      <c r="B39" t="s">
        <v>1373</v>
      </c>
      <c r="C39" t="s">
        <v>1374</v>
      </c>
      <c r="D39" t="s">
        <v>103</v>
      </c>
      <c r="E39" t="s">
        <v>126</v>
      </c>
      <c r="F39" t="s">
        <v>573</v>
      </c>
      <c r="G39" t="s">
        <v>437</v>
      </c>
      <c r="H39" t="s">
        <v>105</v>
      </c>
      <c r="I39" s="77">
        <v>169903.07</v>
      </c>
      <c r="J39" s="77">
        <v>16350</v>
      </c>
      <c r="K39" s="77">
        <v>0</v>
      </c>
      <c r="L39" s="77">
        <v>27779.151945000001</v>
      </c>
      <c r="M39" s="77">
        <v>0.38</v>
      </c>
      <c r="N39" s="77">
        <v>1.66</v>
      </c>
      <c r="O39" s="77">
        <f>L39/'סכום נכסי הקרן'!$C$42*100</f>
        <v>0.24686833874122688</v>
      </c>
    </row>
    <row r="40" spans="2:15">
      <c r="B40" t="s">
        <v>1375</v>
      </c>
      <c r="C40" t="s">
        <v>1376</v>
      </c>
      <c r="D40" t="s">
        <v>103</v>
      </c>
      <c r="E40" t="s">
        <v>126</v>
      </c>
      <c r="F40" t="s">
        <v>436</v>
      </c>
      <c r="G40" t="s">
        <v>437</v>
      </c>
      <c r="H40" t="s">
        <v>105</v>
      </c>
      <c r="I40" s="77">
        <v>345619</v>
      </c>
      <c r="J40" s="77">
        <v>19440</v>
      </c>
      <c r="K40" s="77">
        <v>0</v>
      </c>
      <c r="L40" s="77">
        <v>67188.333599999998</v>
      </c>
      <c r="M40" s="77">
        <v>0.28000000000000003</v>
      </c>
      <c r="N40" s="77">
        <v>4.01</v>
      </c>
      <c r="O40" s="77">
        <f>L40/'סכום נכסי הקרן'!$C$42*100</f>
        <v>0.59709066466331806</v>
      </c>
    </row>
    <row r="41" spans="2:15">
      <c r="B41" t="s">
        <v>1377</v>
      </c>
      <c r="C41" t="s">
        <v>1378</v>
      </c>
      <c r="D41" t="s">
        <v>103</v>
      </c>
      <c r="E41" t="s">
        <v>126</v>
      </c>
      <c r="F41" t="s">
        <v>1379</v>
      </c>
      <c r="G41" t="s">
        <v>128</v>
      </c>
      <c r="H41" t="s">
        <v>105</v>
      </c>
      <c r="I41" s="77">
        <v>163431</v>
      </c>
      <c r="J41" s="77">
        <v>22180</v>
      </c>
      <c r="K41" s="77">
        <v>0</v>
      </c>
      <c r="L41" s="77">
        <v>36248.995799999997</v>
      </c>
      <c r="M41" s="77">
        <v>0.32</v>
      </c>
      <c r="N41" s="77">
        <v>2.16</v>
      </c>
      <c r="O41" s="77">
        <f>L41/'סכום נכסי הקרן'!$C$42*100</f>
        <v>0.32213832128141701</v>
      </c>
    </row>
    <row r="42" spans="2:15">
      <c r="B42" t="s">
        <v>1380</v>
      </c>
      <c r="C42" t="s">
        <v>1381</v>
      </c>
      <c r="D42" t="s">
        <v>103</v>
      </c>
      <c r="E42" t="s">
        <v>126</v>
      </c>
      <c r="F42" t="s">
        <v>1382</v>
      </c>
      <c r="G42" t="s">
        <v>132</v>
      </c>
      <c r="H42" t="s">
        <v>105</v>
      </c>
      <c r="I42" s="77">
        <v>142156</v>
      </c>
      <c r="J42" s="77">
        <v>32020</v>
      </c>
      <c r="K42" s="77">
        <v>0</v>
      </c>
      <c r="L42" s="77">
        <v>45518.351199999997</v>
      </c>
      <c r="M42" s="77">
        <v>0.19</v>
      </c>
      <c r="N42" s="77">
        <v>2.71</v>
      </c>
      <c r="O42" s="77">
        <f>L42/'סכום נכסי הקרן'!$C$42*100</f>
        <v>0.40451341946046332</v>
      </c>
    </row>
    <row r="43" spans="2:15">
      <c r="B43" t="s">
        <v>1383</v>
      </c>
      <c r="C43" t="s">
        <v>1384</v>
      </c>
      <c r="D43" t="s">
        <v>103</v>
      </c>
      <c r="E43" t="s">
        <v>126</v>
      </c>
      <c r="F43" t="s">
        <v>504</v>
      </c>
      <c r="G43" t="s">
        <v>135</v>
      </c>
      <c r="H43" t="s">
        <v>105</v>
      </c>
      <c r="I43" s="77">
        <v>7727023</v>
      </c>
      <c r="J43" s="77">
        <v>523</v>
      </c>
      <c r="K43" s="77">
        <v>0</v>
      </c>
      <c r="L43" s="77">
        <v>40412.330289999998</v>
      </c>
      <c r="M43" s="77">
        <v>0.28000000000000003</v>
      </c>
      <c r="N43" s="77">
        <v>2.41</v>
      </c>
      <c r="O43" s="77">
        <f>L43/'סכום נכסי הקרן'!$C$42*100</f>
        <v>0.3591371278398493</v>
      </c>
    </row>
    <row r="44" spans="2:15">
      <c r="B44" t="s">
        <v>1385</v>
      </c>
      <c r="C44" t="s">
        <v>1386</v>
      </c>
      <c r="D44" t="s">
        <v>103</v>
      </c>
      <c r="E44" t="s">
        <v>126</v>
      </c>
      <c r="F44" t="s">
        <v>714</v>
      </c>
      <c r="G44" t="s">
        <v>135</v>
      </c>
      <c r="H44" t="s">
        <v>105</v>
      </c>
      <c r="I44" s="77">
        <v>406342</v>
      </c>
      <c r="J44" s="77">
        <v>2197</v>
      </c>
      <c r="K44" s="77">
        <v>0</v>
      </c>
      <c r="L44" s="77">
        <v>8927.33374</v>
      </c>
      <c r="M44" s="77">
        <v>0.24</v>
      </c>
      <c r="N44" s="77">
        <v>0.53</v>
      </c>
      <c r="O44" s="77">
        <f>L44/'סכום נכסי הקרן'!$C$42*100</f>
        <v>7.9335613057798252E-2</v>
      </c>
    </row>
    <row r="45" spans="2:15">
      <c r="B45" t="s">
        <v>1387</v>
      </c>
      <c r="C45" t="s">
        <v>1388</v>
      </c>
      <c r="D45" t="s">
        <v>103</v>
      </c>
      <c r="E45" t="s">
        <v>126</v>
      </c>
      <c r="F45" t="s">
        <v>704</v>
      </c>
      <c r="G45" t="s">
        <v>135</v>
      </c>
      <c r="H45" t="s">
        <v>105</v>
      </c>
      <c r="I45" s="77">
        <v>218171</v>
      </c>
      <c r="J45" s="77">
        <v>3580</v>
      </c>
      <c r="K45" s="77">
        <v>0</v>
      </c>
      <c r="L45" s="77">
        <v>7810.5218000000004</v>
      </c>
      <c r="M45" s="77">
        <v>0.22</v>
      </c>
      <c r="N45" s="77">
        <v>0.47</v>
      </c>
      <c r="O45" s="77">
        <f>L45/'סכום נכסי הקרן'!$C$42*100</f>
        <v>6.9410705743851581E-2</v>
      </c>
    </row>
    <row r="46" spans="2:15">
      <c r="B46" s="78" t="s">
        <v>1389</v>
      </c>
      <c r="E46" s="16"/>
      <c r="F46" s="16"/>
      <c r="G46" s="16"/>
      <c r="I46" s="79">
        <v>10868663.359999999</v>
      </c>
      <c r="K46" s="79">
        <v>0</v>
      </c>
      <c r="L46" s="79">
        <v>262456.52207473997</v>
      </c>
      <c r="N46" s="79">
        <v>15.65</v>
      </c>
      <c r="O46" s="79">
        <f>L46/'סכום נכסי הקרן'!$C$42*100</f>
        <v>2.3324040173966942</v>
      </c>
    </row>
    <row r="47" spans="2:15">
      <c r="B47" t="s">
        <v>1390</v>
      </c>
      <c r="C47" t="s">
        <v>1391</v>
      </c>
      <c r="D47" t="s">
        <v>103</v>
      </c>
      <c r="E47" t="s">
        <v>126</v>
      </c>
      <c r="F47" t="s">
        <v>1392</v>
      </c>
      <c r="G47" t="s">
        <v>104</v>
      </c>
      <c r="H47" t="s">
        <v>105</v>
      </c>
      <c r="I47" s="77">
        <v>47931</v>
      </c>
      <c r="J47" s="77">
        <v>11930</v>
      </c>
      <c r="K47" s="77">
        <v>0</v>
      </c>
      <c r="L47" s="77">
        <v>5718.1683000000003</v>
      </c>
      <c r="M47" s="77">
        <v>0.18</v>
      </c>
      <c r="N47" s="77">
        <v>0.34</v>
      </c>
      <c r="O47" s="77">
        <f>L47/'סכום נכסי הקרן'!$C$42*100</f>
        <v>5.0816335633954698E-2</v>
      </c>
    </row>
    <row r="48" spans="2:15">
      <c r="B48" t="s">
        <v>1393</v>
      </c>
      <c r="C48" t="s">
        <v>1394</v>
      </c>
      <c r="D48" t="s">
        <v>103</v>
      </c>
      <c r="E48" t="s">
        <v>126</v>
      </c>
      <c r="F48" t="s">
        <v>1395</v>
      </c>
      <c r="G48" t="s">
        <v>104</v>
      </c>
      <c r="H48" t="s">
        <v>105</v>
      </c>
      <c r="I48" s="77">
        <v>42712</v>
      </c>
      <c r="J48" s="77">
        <v>7304</v>
      </c>
      <c r="K48" s="77">
        <v>0</v>
      </c>
      <c r="L48" s="77">
        <v>3119.6844799999999</v>
      </c>
      <c r="M48" s="77">
        <v>0.32</v>
      </c>
      <c r="N48" s="77">
        <v>0.19</v>
      </c>
      <c r="O48" s="77">
        <f>L48/'סכום נכסי הקרן'!$C$42*100</f>
        <v>2.7724076188474448E-2</v>
      </c>
    </row>
    <row r="49" spans="2:15">
      <c r="B49" t="s">
        <v>1396</v>
      </c>
      <c r="C49" t="s">
        <v>1397</v>
      </c>
      <c r="D49" t="s">
        <v>103</v>
      </c>
      <c r="E49" t="s">
        <v>126</v>
      </c>
      <c r="F49" t="s">
        <v>1398</v>
      </c>
      <c r="G49" t="s">
        <v>1399</v>
      </c>
      <c r="H49" t="s">
        <v>105</v>
      </c>
      <c r="I49" s="77">
        <v>121122</v>
      </c>
      <c r="J49" s="77">
        <v>3641</v>
      </c>
      <c r="K49" s="77">
        <v>0</v>
      </c>
      <c r="L49" s="77">
        <v>4410.0520200000001</v>
      </c>
      <c r="M49" s="77">
        <v>0.49</v>
      </c>
      <c r="N49" s="77">
        <v>0.26</v>
      </c>
      <c r="O49" s="77">
        <f>L49/'סכום נכסי הקרן'!$C$42*100</f>
        <v>3.9191340977410526E-2</v>
      </c>
    </row>
    <row r="50" spans="2:15">
      <c r="B50" t="s">
        <v>1400</v>
      </c>
      <c r="C50" t="s">
        <v>1401</v>
      </c>
      <c r="D50" t="s">
        <v>103</v>
      </c>
      <c r="E50" t="s">
        <v>126</v>
      </c>
      <c r="F50" t="s">
        <v>1402</v>
      </c>
      <c r="G50" t="s">
        <v>1399</v>
      </c>
      <c r="H50" t="s">
        <v>105</v>
      </c>
      <c r="I50" s="77">
        <v>651566</v>
      </c>
      <c r="J50" s="77">
        <v>1713</v>
      </c>
      <c r="K50" s="77">
        <v>0</v>
      </c>
      <c r="L50" s="77">
        <v>11161.325580000001</v>
      </c>
      <c r="M50" s="77">
        <v>0.6</v>
      </c>
      <c r="N50" s="77">
        <v>0.67</v>
      </c>
      <c r="O50" s="77">
        <f>L50/'סכום נכסי הקרן'!$C$42*100</f>
        <v>9.9188697680186164E-2</v>
      </c>
    </row>
    <row r="51" spans="2:15">
      <c r="B51" t="s">
        <v>1403</v>
      </c>
      <c r="C51" t="s">
        <v>1404</v>
      </c>
      <c r="D51" t="s">
        <v>103</v>
      </c>
      <c r="E51" t="s">
        <v>126</v>
      </c>
      <c r="F51" t="s">
        <v>1405</v>
      </c>
      <c r="G51" t="s">
        <v>1311</v>
      </c>
      <c r="H51" t="s">
        <v>105</v>
      </c>
      <c r="I51" s="77">
        <v>96924</v>
      </c>
      <c r="J51" s="77">
        <v>1653</v>
      </c>
      <c r="K51" s="77">
        <v>0</v>
      </c>
      <c r="L51" s="77">
        <v>1602.15372</v>
      </c>
      <c r="M51" s="77">
        <v>0.24</v>
      </c>
      <c r="N51" s="77">
        <v>0.1</v>
      </c>
      <c r="O51" s="77">
        <f>L51/'סכום נכסי הקרן'!$C$42*100</f>
        <v>1.4238052624773054E-2</v>
      </c>
    </row>
    <row r="52" spans="2:15">
      <c r="B52" t="s">
        <v>1406</v>
      </c>
      <c r="C52" t="s">
        <v>1407</v>
      </c>
      <c r="D52" t="s">
        <v>103</v>
      </c>
      <c r="E52" t="s">
        <v>126</v>
      </c>
      <c r="F52" t="s">
        <v>1408</v>
      </c>
      <c r="G52" t="s">
        <v>539</v>
      </c>
      <c r="H52" t="s">
        <v>105</v>
      </c>
      <c r="I52" s="77">
        <v>40108</v>
      </c>
      <c r="J52" s="77">
        <v>23900</v>
      </c>
      <c r="K52" s="77">
        <v>0</v>
      </c>
      <c r="L52" s="77">
        <v>9585.8119999999999</v>
      </c>
      <c r="M52" s="77">
        <v>0.27</v>
      </c>
      <c r="N52" s="77">
        <v>0.56999999999999995</v>
      </c>
      <c r="O52" s="77">
        <f>L52/'סכום נכסי הקרן'!$C$42*100</f>
        <v>8.5187391199379445E-2</v>
      </c>
    </row>
    <row r="53" spans="2:15">
      <c r="B53" t="s">
        <v>1409</v>
      </c>
      <c r="C53" t="s">
        <v>1410</v>
      </c>
      <c r="D53" t="s">
        <v>103</v>
      </c>
      <c r="E53" t="s">
        <v>126</v>
      </c>
      <c r="F53" t="s">
        <v>1411</v>
      </c>
      <c r="G53" t="s">
        <v>539</v>
      </c>
      <c r="H53" t="s">
        <v>105</v>
      </c>
      <c r="I53" s="77">
        <v>150709</v>
      </c>
      <c r="J53" s="77">
        <v>6154</v>
      </c>
      <c r="K53" s="77">
        <v>0</v>
      </c>
      <c r="L53" s="77">
        <v>9274.6318599999995</v>
      </c>
      <c r="M53" s="77">
        <v>0.27</v>
      </c>
      <c r="N53" s="77">
        <v>0.55000000000000004</v>
      </c>
      <c r="O53" s="77">
        <f>L53/'סכום נכסי הקרן'!$C$42*100</f>
        <v>8.242198913227676E-2</v>
      </c>
    </row>
    <row r="54" spans="2:15">
      <c r="B54" t="s">
        <v>1412</v>
      </c>
      <c r="C54" t="s">
        <v>1413</v>
      </c>
      <c r="D54" t="s">
        <v>103</v>
      </c>
      <c r="E54" t="s">
        <v>126</v>
      </c>
      <c r="F54" t="s">
        <v>646</v>
      </c>
      <c r="G54" t="s">
        <v>539</v>
      </c>
      <c r="H54" t="s">
        <v>105</v>
      </c>
      <c r="I54" s="77">
        <v>173807</v>
      </c>
      <c r="J54" s="77">
        <v>4388</v>
      </c>
      <c r="K54" s="77">
        <v>0</v>
      </c>
      <c r="L54" s="77">
        <v>7626.6511600000003</v>
      </c>
      <c r="M54" s="77">
        <v>0.27</v>
      </c>
      <c r="N54" s="77">
        <v>0.45</v>
      </c>
      <c r="O54" s="77">
        <f>L54/'סכום נכסי הקרן'!$C$42*100</f>
        <v>6.777668035927692E-2</v>
      </c>
    </row>
    <row r="55" spans="2:15">
      <c r="B55" t="s">
        <v>1414</v>
      </c>
      <c r="C55" t="s">
        <v>1415</v>
      </c>
      <c r="D55" t="s">
        <v>103</v>
      </c>
      <c r="E55" t="s">
        <v>126</v>
      </c>
      <c r="F55" t="s">
        <v>1416</v>
      </c>
      <c r="G55" t="s">
        <v>762</v>
      </c>
      <c r="H55" t="s">
        <v>105</v>
      </c>
      <c r="I55" s="77">
        <v>19891</v>
      </c>
      <c r="J55" s="77">
        <v>84600</v>
      </c>
      <c r="K55" s="77">
        <v>0</v>
      </c>
      <c r="L55" s="77">
        <v>16827.786</v>
      </c>
      <c r="M55" s="77">
        <v>0.53</v>
      </c>
      <c r="N55" s="77">
        <v>1</v>
      </c>
      <c r="O55" s="77">
        <f>L55/'סכום נכסי הקרן'!$C$42*100</f>
        <v>0.1495455146628622</v>
      </c>
    </row>
    <row r="56" spans="2:15">
      <c r="B56" t="s">
        <v>1417</v>
      </c>
      <c r="C56" t="s">
        <v>1418</v>
      </c>
      <c r="D56" t="s">
        <v>103</v>
      </c>
      <c r="E56" t="s">
        <v>126</v>
      </c>
      <c r="F56" t="s">
        <v>1419</v>
      </c>
      <c r="G56" t="s">
        <v>762</v>
      </c>
      <c r="H56" t="s">
        <v>105</v>
      </c>
      <c r="I56" s="77">
        <v>31252.75</v>
      </c>
      <c r="J56" s="77">
        <v>21070</v>
      </c>
      <c r="K56" s="77">
        <v>0</v>
      </c>
      <c r="L56" s="77">
        <v>6584.9544249999999</v>
      </c>
      <c r="M56" s="77">
        <v>0.18</v>
      </c>
      <c r="N56" s="77">
        <v>0.39</v>
      </c>
      <c r="O56" s="77">
        <f>L56/'סכום נכסי הקרן'!$C$42*100</f>
        <v>5.8519308393755243E-2</v>
      </c>
    </row>
    <row r="57" spans="2:15">
      <c r="B57" t="s">
        <v>1420</v>
      </c>
      <c r="C57" t="s">
        <v>1421</v>
      </c>
      <c r="D57" t="s">
        <v>103</v>
      </c>
      <c r="E57" t="s">
        <v>126</v>
      </c>
      <c r="F57" t="s">
        <v>1422</v>
      </c>
      <c r="G57" t="s">
        <v>547</v>
      </c>
      <c r="H57" t="s">
        <v>105</v>
      </c>
      <c r="I57" s="77">
        <v>37188</v>
      </c>
      <c r="J57" s="77">
        <v>4988</v>
      </c>
      <c r="K57" s="77">
        <v>0</v>
      </c>
      <c r="L57" s="77">
        <v>1854.9374399999999</v>
      </c>
      <c r="M57" s="77">
        <v>0.23</v>
      </c>
      <c r="N57" s="77">
        <v>0.11</v>
      </c>
      <c r="O57" s="77">
        <f>L57/'סכום נכסי הקרן'!$C$42*100</f>
        <v>1.648449618578535E-2</v>
      </c>
    </row>
    <row r="58" spans="2:15">
      <c r="B58" t="s">
        <v>1423</v>
      </c>
      <c r="C58" t="s">
        <v>1424</v>
      </c>
      <c r="D58" t="s">
        <v>103</v>
      </c>
      <c r="E58" t="s">
        <v>126</v>
      </c>
      <c r="F58" t="s">
        <v>1425</v>
      </c>
      <c r="G58" t="s">
        <v>547</v>
      </c>
      <c r="H58" t="s">
        <v>105</v>
      </c>
      <c r="I58" s="77">
        <v>415634.25</v>
      </c>
      <c r="J58" s="77">
        <v>2463</v>
      </c>
      <c r="K58" s="77">
        <v>0</v>
      </c>
      <c r="L58" s="77">
        <v>10237.071577500001</v>
      </c>
      <c r="M58" s="77">
        <v>0.42</v>
      </c>
      <c r="N58" s="77">
        <v>0.61</v>
      </c>
      <c r="O58" s="77">
        <f>L58/'סכום נכסי הקרן'!$C$42*100</f>
        <v>9.0975018204878313E-2</v>
      </c>
    </row>
    <row r="59" spans="2:15">
      <c r="B59" t="s">
        <v>1426</v>
      </c>
      <c r="C59" t="s">
        <v>1427</v>
      </c>
      <c r="D59" t="s">
        <v>103</v>
      </c>
      <c r="E59" t="s">
        <v>126</v>
      </c>
      <c r="F59" t="s">
        <v>1428</v>
      </c>
      <c r="G59" t="s">
        <v>547</v>
      </c>
      <c r="H59" t="s">
        <v>105</v>
      </c>
      <c r="I59" s="77">
        <v>1617901.88</v>
      </c>
      <c r="J59" s="77">
        <v>224.8</v>
      </c>
      <c r="K59" s="77">
        <v>0</v>
      </c>
      <c r="L59" s="77">
        <v>3637.0434262399999</v>
      </c>
      <c r="M59" s="77">
        <v>0.15</v>
      </c>
      <c r="N59" s="77">
        <v>0.22</v>
      </c>
      <c r="O59" s="77">
        <f>L59/'סכום נכסי הקרן'!$C$42*100</f>
        <v>3.2321752310627234E-2</v>
      </c>
    </row>
    <row r="60" spans="2:15">
      <c r="B60" t="s">
        <v>1429</v>
      </c>
      <c r="C60" t="s">
        <v>1430</v>
      </c>
      <c r="D60" t="s">
        <v>103</v>
      </c>
      <c r="E60" t="s">
        <v>126</v>
      </c>
      <c r="F60" t="s">
        <v>1431</v>
      </c>
      <c r="G60" t="s">
        <v>1432</v>
      </c>
      <c r="H60" t="s">
        <v>105</v>
      </c>
      <c r="I60" s="77">
        <v>21040</v>
      </c>
      <c r="J60" s="77">
        <v>15100</v>
      </c>
      <c r="K60" s="77">
        <v>0</v>
      </c>
      <c r="L60" s="77">
        <v>3177.04</v>
      </c>
      <c r="M60" s="77">
        <v>0.45</v>
      </c>
      <c r="N60" s="77">
        <v>0.19</v>
      </c>
      <c r="O60" s="77">
        <f>L60/'סכום נכסי הקרן'!$C$42*100</f>
        <v>2.8233784403040293E-2</v>
      </c>
    </row>
    <row r="61" spans="2:15">
      <c r="B61" t="s">
        <v>1433</v>
      </c>
      <c r="C61" t="s">
        <v>1434</v>
      </c>
      <c r="D61" t="s">
        <v>103</v>
      </c>
      <c r="E61" t="s">
        <v>126</v>
      </c>
      <c r="F61" t="s">
        <v>1435</v>
      </c>
      <c r="G61" t="s">
        <v>605</v>
      </c>
      <c r="H61" t="s">
        <v>105</v>
      </c>
      <c r="I61" s="77">
        <v>37476</v>
      </c>
      <c r="J61" s="77">
        <v>17500</v>
      </c>
      <c r="K61" s="77">
        <v>0</v>
      </c>
      <c r="L61" s="77">
        <v>6558.3</v>
      </c>
      <c r="M61" s="77">
        <v>0.39</v>
      </c>
      <c r="N61" s="77">
        <v>0.39</v>
      </c>
      <c r="O61" s="77">
        <f>L61/'סכום נכסי הקרן'!$C$42*100</f>
        <v>5.8282435301557162E-2</v>
      </c>
    </row>
    <row r="62" spans="2:15">
      <c r="B62" t="s">
        <v>1436</v>
      </c>
      <c r="C62" t="s">
        <v>1437</v>
      </c>
      <c r="D62" t="s">
        <v>103</v>
      </c>
      <c r="E62" t="s">
        <v>126</v>
      </c>
      <c r="F62" t="s">
        <v>1438</v>
      </c>
      <c r="G62" t="s">
        <v>1351</v>
      </c>
      <c r="H62" t="s">
        <v>105</v>
      </c>
      <c r="I62" s="77">
        <v>77722</v>
      </c>
      <c r="J62" s="77">
        <v>9023</v>
      </c>
      <c r="K62" s="77">
        <v>0</v>
      </c>
      <c r="L62" s="77">
        <v>7012.8560600000001</v>
      </c>
      <c r="M62" s="77">
        <v>0.28000000000000003</v>
      </c>
      <c r="N62" s="77">
        <v>0.42</v>
      </c>
      <c r="O62" s="77">
        <f>L62/'סכום נכסי הקרן'!$C$42*100</f>
        <v>6.2321993442825588E-2</v>
      </c>
    </row>
    <row r="63" spans="2:15">
      <c r="B63" t="s">
        <v>1439</v>
      </c>
      <c r="C63" t="s">
        <v>1440</v>
      </c>
      <c r="D63" t="s">
        <v>103</v>
      </c>
      <c r="E63" t="s">
        <v>126</v>
      </c>
      <c r="F63" t="s">
        <v>1441</v>
      </c>
      <c r="G63" t="s">
        <v>913</v>
      </c>
      <c r="H63" t="s">
        <v>105</v>
      </c>
      <c r="I63" s="77">
        <v>60550</v>
      </c>
      <c r="J63" s="77">
        <v>10690</v>
      </c>
      <c r="K63" s="77">
        <v>0</v>
      </c>
      <c r="L63" s="77">
        <v>6472.7950000000001</v>
      </c>
      <c r="M63" s="77">
        <v>0.48</v>
      </c>
      <c r="N63" s="77">
        <v>0.39</v>
      </c>
      <c r="O63" s="77">
        <f>L63/'סכום נכסי הקרן'!$C$42*100</f>
        <v>5.7522567709275683E-2</v>
      </c>
    </row>
    <row r="64" spans="2:15">
      <c r="B64" t="s">
        <v>1442</v>
      </c>
      <c r="C64" t="s">
        <v>1443</v>
      </c>
      <c r="D64" t="s">
        <v>103</v>
      </c>
      <c r="E64" t="s">
        <v>126</v>
      </c>
      <c r="F64" t="s">
        <v>1444</v>
      </c>
      <c r="G64" t="s">
        <v>964</v>
      </c>
      <c r="H64" t="s">
        <v>105</v>
      </c>
      <c r="I64" s="77">
        <v>49571</v>
      </c>
      <c r="J64" s="77">
        <v>6258</v>
      </c>
      <c r="K64" s="77">
        <v>0</v>
      </c>
      <c r="L64" s="77">
        <v>3102.1531799999998</v>
      </c>
      <c r="M64" s="77">
        <v>0.23</v>
      </c>
      <c r="N64" s="77">
        <v>0.19</v>
      </c>
      <c r="O64" s="77">
        <f>L64/'סכום נכסי הקרן'!$C$42*100</f>
        <v>2.7568278671129681E-2</v>
      </c>
    </row>
    <row r="65" spans="2:15">
      <c r="B65" t="s">
        <v>1445</v>
      </c>
      <c r="C65" t="s">
        <v>1446</v>
      </c>
      <c r="D65" t="s">
        <v>103</v>
      </c>
      <c r="E65" t="s">
        <v>126</v>
      </c>
      <c r="F65" t="s">
        <v>1447</v>
      </c>
      <c r="G65" t="s">
        <v>964</v>
      </c>
      <c r="H65" t="s">
        <v>105</v>
      </c>
      <c r="I65" s="77">
        <v>61359</v>
      </c>
      <c r="J65" s="77">
        <v>10160</v>
      </c>
      <c r="K65" s="77">
        <v>0</v>
      </c>
      <c r="L65" s="77">
        <v>6234.0744000000004</v>
      </c>
      <c r="M65" s="77">
        <v>0.56000000000000005</v>
      </c>
      <c r="N65" s="77">
        <v>0.37</v>
      </c>
      <c r="O65" s="77">
        <f>L65/'סכום נכסי הקרן'!$C$42*100</f>
        <v>5.5401100572266257E-2</v>
      </c>
    </row>
    <row r="66" spans="2:15">
      <c r="B66" t="s">
        <v>1448</v>
      </c>
      <c r="C66" t="s">
        <v>1449</v>
      </c>
      <c r="D66" t="s">
        <v>103</v>
      </c>
      <c r="E66" t="s">
        <v>126</v>
      </c>
      <c r="F66" t="s">
        <v>1450</v>
      </c>
      <c r="G66" t="s">
        <v>964</v>
      </c>
      <c r="H66" t="s">
        <v>105</v>
      </c>
      <c r="I66" s="77">
        <v>17847</v>
      </c>
      <c r="J66" s="77">
        <v>18500</v>
      </c>
      <c r="K66" s="77">
        <v>0</v>
      </c>
      <c r="L66" s="77">
        <v>3301.6950000000002</v>
      </c>
      <c r="M66" s="77">
        <v>0.13</v>
      </c>
      <c r="N66" s="77">
        <v>0.2</v>
      </c>
      <c r="O66" s="77">
        <f>L66/'סכום נכסי הקרן'!$C$42*100</f>
        <v>2.9341571020382533E-2</v>
      </c>
    </row>
    <row r="67" spans="2:15">
      <c r="B67" t="s">
        <v>1451</v>
      </c>
      <c r="C67" t="s">
        <v>1452</v>
      </c>
      <c r="D67" t="s">
        <v>103</v>
      </c>
      <c r="E67" t="s">
        <v>126</v>
      </c>
      <c r="F67" t="s">
        <v>1453</v>
      </c>
      <c r="G67" t="s">
        <v>1006</v>
      </c>
      <c r="H67" t="s">
        <v>105</v>
      </c>
      <c r="I67" s="77">
        <v>433855</v>
      </c>
      <c r="J67" s="77">
        <v>1666</v>
      </c>
      <c r="K67" s="77">
        <v>0</v>
      </c>
      <c r="L67" s="77">
        <v>7228.0243</v>
      </c>
      <c r="M67" s="77">
        <v>0.4</v>
      </c>
      <c r="N67" s="77">
        <v>0.43</v>
      </c>
      <c r="O67" s="77">
        <f>L67/'סכום נכסי הקרן'!$C$42*100</f>
        <v>6.4234154982668212E-2</v>
      </c>
    </row>
    <row r="68" spans="2:15">
      <c r="B68" t="s">
        <v>1454</v>
      </c>
      <c r="C68" t="s">
        <v>1455</v>
      </c>
      <c r="D68" t="s">
        <v>103</v>
      </c>
      <c r="E68" t="s">
        <v>126</v>
      </c>
      <c r="F68" t="s">
        <v>1456</v>
      </c>
      <c r="G68" t="s">
        <v>1006</v>
      </c>
      <c r="H68" t="s">
        <v>105</v>
      </c>
      <c r="I68" s="77">
        <v>50568</v>
      </c>
      <c r="J68" s="77">
        <v>7710</v>
      </c>
      <c r="K68" s="77">
        <v>0</v>
      </c>
      <c r="L68" s="77">
        <v>3898.7928000000002</v>
      </c>
      <c r="M68" s="77">
        <v>0.35</v>
      </c>
      <c r="N68" s="77">
        <v>0.23</v>
      </c>
      <c r="O68" s="77">
        <f>L68/'סכום נכסי הקרן'!$C$42*100</f>
        <v>3.4647872027839061E-2</v>
      </c>
    </row>
    <row r="69" spans="2:15">
      <c r="B69" t="s">
        <v>1457</v>
      </c>
      <c r="C69" t="s">
        <v>1458</v>
      </c>
      <c r="D69" t="s">
        <v>103</v>
      </c>
      <c r="E69" t="s">
        <v>126</v>
      </c>
      <c r="F69" t="s">
        <v>1459</v>
      </c>
      <c r="G69" t="s">
        <v>1006</v>
      </c>
      <c r="H69" t="s">
        <v>105</v>
      </c>
      <c r="I69" s="77">
        <v>9876</v>
      </c>
      <c r="J69" s="77">
        <v>31170</v>
      </c>
      <c r="K69" s="77">
        <v>0</v>
      </c>
      <c r="L69" s="77">
        <v>3078.3492000000001</v>
      </c>
      <c r="M69" s="77">
        <v>0.36</v>
      </c>
      <c r="N69" s="77">
        <v>0.18</v>
      </c>
      <c r="O69" s="77">
        <f>L69/'סכום נכסי הקרן'!$C$42*100</f>
        <v>2.7356736972172703E-2</v>
      </c>
    </row>
    <row r="70" spans="2:15">
      <c r="B70" t="s">
        <v>1460</v>
      </c>
      <c r="C70" t="s">
        <v>1461</v>
      </c>
      <c r="D70" t="s">
        <v>103</v>
      </c>
      <c r="E70" t="s">
        <v>126</v>
      </c>
      <c r="F70" t="s">
        <v>1005</v>
      </c>
      <c r="G70" t="s">
        <v>1006</v>
      </c>
      <c r="H70" t="s">
        <v>105</v>
      </c>
      <c r="I70" s="77">
        <v>712881</v>
      </c>
      <c r="J70" s="77">
        <v>1415</v>
      </c>
      <c r="K70" s="77">
        <v>0</v>
      </c>
      <c r="L70" s="77">
        <v>10087.266149999999</v>
      </c>
      <c r="M70" s="77">
        <v>0.2</v>
      </c>
      <c r="N70" s="77">
        <v>0.6</v>
      </c>
      <c r="O70" s="77">
        <f>L70/'סכום נכסי הקרן'!$C$42*100</f>
        <v>8.9643724251248419E-2</v>
      </c>
    </row>
    <row r="71" spans="2:15">
      <c r="B71" t="s">
        <v>1462</v>
      </c>
      <c r="C71" t="s">
        <v>1463</v>
      </c>
      <c r="D71" t="s">
        <v>103</v>
      </c>
      <c r="E71" t="s">
        <v>126</v>
      </c>
      <c r="F71" t="s">
        <v>734</v>
      </c>
      <c r="G71" t="s">
        <v>437</v>
      </c>
      <c r="H71" t="s">
        <v>105</v>
      </c>
      <c r="I71" s="77">
        <v>414213</v>
      </c>
      <c r="J71" s="77">
        <v>394.5</v>
      </c>
      <c r="K71" s="77">
        <v>0</v>
      </c>
      <c r="L71" s="77">
        <v>1634.070285</v>
      </c>
      <c r="M71" s="77">
        <v>0.2</v>
      </c>
      <c r="N71" s="77">
        <v>0.1</v>
      </c>
      <c r="O71" s="77">
        <f>L71/'סכום נכסי הקרן'!$C$42*100</f>
        <v>1.452168941093112E-2</v>
      </c>
    </row>
    <row r="72" spans="2:15">
      <c r="B72" t="s">
        <v>1464</v>
      </c>
      <c r="C72" t="s">
        <v>1465</v>
      </c>
      <c r="D72" t="s">
        <v>103</v>
      </c>
      <c r="E72" t="s">
        <v>126</v>
      </c>
      <c r="F72" t="s">
        <v>567</v>
      </c>
      <c r="G72" t="s">
        <v>437</v>
      </c>
      <c r="H72" t="s">
        <v>105</v>
      </c>
      <c r="I72" s="77">
        <v>12667</v>
      </c>
      <c r="J72" s="77">
        <v>175800</v>
      </c>
      <c r="K72" s="77">
        <v>0</v>
      </c>
      <c r="L72" s="77">
        <v>22268.585999999999</v>
      </c>
      <c r="M72" s="77">
        <v>0.59</v>
      </c>
      <c r="N72" s="77">
        <v>1.33</v>
      </c>
      <c r="O72" s="77">
        <f>L72/'סכום נכסי הקרן'!$C$42*100</f>
        <v>0.19789692798471578</v>
      </c>
    </row>
    <row r="73" spans="2:15">
      <c r="B73" t="s">
        <v>1466</v>
      </c>
      <c r="C73" t="s">
        <v>1467</v>
      </c>
      <c r="D73" t="s">
        <v>103</v>
      </c>
      <c r="E73" t="s">
        <v>126</v>
      </c>
      <c r="F73" t="s">
        <v>1468</v>
      </c>
      <c r="G73" t="s">
        <v>437</v>
      </c>
      <c r="H73" t="s">
        <v>105</v>
      </c>
      <c r="I73" s="77">
        <v>47322</v>
      </c>
      <c r="J73" s="77">
        <v>5775</v>
      </c>
      <c r="K73" s="77">
        <v>0</v>
      </c>
      <c r="L73" s="77">
        <v>2732.8454999999999</v>
      </c>
      <c r="M73" s="77">
        <v>0.26</v>
      </c>
      <c r="N73" s="77">
        <v>0.16</v>
      </c>
      <c r="O73" s="77">
        <f>L73/'סכום נכסי הקרן'!$C$42*100</f>
        <v>2.4286307586249729E-2</v>
      </c>
    </row>
    <row r="74" spans="2:15">
      <c r="B74" t="s">
        <v>1469</v>
      </c>
      <c r="C74" t="s">
        <v>1470</v>
      </c>
      <c r="D74" t="s">
        <v>103</v>
      </c>
      <c r="E74" t="s">
        <v>126</v>
      </c>
      <c r="F74" t="s">
        <v>694</v>
      </c>
      <c r="G74" t="s">
        <v>437</v>
      </c>
      <c r="H74" t="s">
        <v>105</v>
      </c>
      <c r="I74" s="77">
        <v>9801</v>
      </c>
      <c r="J74" s="77">
        <v>42670</v>
      </c>
      <c r="K74" s="77">
        <v>0</v>
      </c>
      <c r="L74" s="77">
        <v>4182.0866999999998</v>
      </c>
      <c r="M74" s="77">
        <v>0.18</v>
      </c>
      <c r="N74" s="77">
        <v>0.25</v>
      </c>
      <c r="O74" s="77">
        <f>L74/'סכום נכסי הקרן'!$C$42*100</f>
        <v>3.716545408387123E-2</v>
      </c>
    </row>
    <row r="75" spans="2:15">
      <c r="B75" t="s">
        <v>1471</v>
      </c>
      <c r="C75" t="s">
        <v>1472</v>
      </c>
      <c r="D75" t="s">
        <v>103</v>
      </c>
      <c r="E75" t="s">
        <v>126</v>
      </c>
      <c r="F75" t="s">
        <v>1473</v>
      </c>
      <c r="G75" t="s">
        <v>437</v>
      </c>
      <c r="H75" t="s">
        <v>105</v>
      </c>
      <c r="I75" s="77">
        <v>0.9</v>
      </c>
      <c r="J75" s="77">
        <v>1548</v>
      </c>
      <c r="K75" s="77">
        <v>0</v>
      </c>
      <c r="L75" s="77">
        <v>1.3932E-2</v>
      </c>
      <c r="M75" s="77">
        <v>0</v>
      </c>
      <c r="N75" s="77">
        <v>0</v>
      </c>
      <c r="O75" s="77">
        <f>L75/'סכום נכסי הקרן'!$C$42*100</f>
        <v>1.2381118409058663E-7</v>
      </c>
    </row>
    <row r="76" spans="2:15">
      <c r="B76" t="s">
        <v>1474</v>
      </c>
      <c r="C76" t="s">
        <v>1475</v>
      </c>
      <c r="D76" t="s">
        <v>103</v>
      </c>
      <c r="E76" t="s">
        <v>126</v>
      </c>
      <c r="F76" t="s">
        <v>717</v>
      </c>
      <c r="G76" t="s">
        <v>437</v>
      </c>
      <c r="H76" t="s">
        <v>105</v>
      </c>
      <c r="I76" s="77">
        <v>0.57999999999999996</v>
      </c>
      <c r="J76" s="77">
        <v>14450</v>
      </c>
      <c r="K76" s="77">
        <v>0</v>
      </c>
      <c r="L76" s="77">
        <v>8.3809999999999996E-2</v>
      </c>
      <c r="M76" s="77">
        <v>0</v>
      </c>
      <c r="N76" s="77">
        <v>0</v>
      </c>
      <c r="O76" s="77">
        <f>L76/'סכום נכסי הקרן'!$C$42*100</f>
        <v>7.4480443142636127E-7</v>
      </c>
    </row>
    <row r="77" spans="2:15">
      <c r="B77" t="s">
        <v>1476</v>
      </c>
      <c r="C77" t="s">
        <v>1477</v>
      </c>
      <c r="D77" t="s">
        <v>103</v>
      </c>
      <c r="E77" t="s">
        <v>126</v>
      </c>
      <c r="F77" t="s">
        <v>491</v>
      </c>
      <c r="G77" t="s">
        <v>437</v>
      </c>
      <c r="H77" t="s">
        <v>105</v>
      </c>
      <c r="I77" s="77">
        <v>565736</v>
      </c>
      <c r="J77" s="77">
        <v>1510</v>
      </c>
      <c r="K77" s="77">
        <v>0</v>
      </c>
      <c r="L77" s="77">
        <v>8542.6136000000006</v>
      </c>
      <c r="M77" s="77">
        <v>0.33</v>
      </c>
      <c r="N77" s="77">
        <v>0.51</v>
      </c>
      <c r="O77" s="77">
        <f>L77/'סכום נכסי הקרן'!$C$42*100</f>
        <v>7.5916674206456286E-2</v>
      </c>
    </row>
    <row r="78" spans="2:15">
      <c r="B78" t="s">
        <v>1478</v>
      </c>
      <c r="C78" t="s">
        <v>1479</v>
      </c>
      <c r="D78" t="s">
        <v>103</v>
      </c>
      <c r="E78" t="s">
        <v>126</v>
      </c>
      <c r="F78" t="s">
        <v>738</v>
      </c>
      <c r="G78" t="s">
        <v>437</v>
      </c>
      <c r="H78" t="s">
        <v>105</v>
      </c>
      <c r="I78" s="77">
        <v>1851556</v>
      </c>
      <c r="J78" s="77">
        <v>782</v>
      </c>
      <c r="K78" s="77">
        <v>0</v>
      </c>
      <c r="L78" s="77">
        <v>14479.16792</v>
      </c>
      <c r="M78" s="77">
        <v>0.45</v>
      </c>
      <c r="N78" s="77">
        <v>0.86</v>
      </c>
      <c r="O78" s="77">
        <f>L78/'סכום נכסי הקרן'!$C$42*100</f>
        <v>0.12867376721372642</v>
      </c>
    </row>
    <row r="79" spans="2:15">
      <c r="B79" t="s">
        <v>1480</v>
      </c>
      <c r="C79" t="s">
        <v>1481</v>
      </c>
      <c r="D79" t="s">
        <v>103</v>
      </c>
      <c r="E79" t="s">
        <v>126</v>
      </c>
      <c r="F79" t="s">
        <v>1010</v>
      </c>
      <c r="G79" t="s">
        <v>1011</v>
      </c>
      <c r="H79" t="s">
        <v>105</v>
      </c>
      <c r="I79" s="77">
        <v>1436537</v>
      </c>
      <c r="J79" s="77">
        <v>429.7</v>
      </c>
      <c r="K79" s="77">
        <v>0</v>
      </c>
      <c r="L79" s="77">
        <v>6172.799489</v>
      </c>
      <c r="M79" s="77">
        <v>0.48</v>
      </c>
      <c r="N79" s="77">
        <v>0.37</v>
      </c>
      <c r="O79" s="77">
        <f>L79/'סכום נכסי הקרן'!$C$42*100</f>
        <v>5.4856561433165238E-2</v>
      </c>
    </row>
    <row r="80" spans="2:15">
      <c r="B80" t="s">
        <v>1482</v>
      </c>
      <c r="C80" t="s">
        <v>1483</v>
      </c>
      <c r="D80" t="s">
        <v>103</v>
      </c>
      <c r="E80" t="s">
        <v>126</v>
      </c>
      <c r="F80" t="s">
        <v>1484</v>
      </c>
      <c r="G80" t="s">
        <v>1011</v>
      </c>
      <c r="H80" t="s">
        <v>105</v>
      </c>
      <c r="I80" s="77">
        <v>169508</v>
      </c>
      <c r="J80" s="77">
        <v>1246</v>
      </c>
      <c r="K80" s="77">
        <v>0</v>
      </c>
      <c r="L80" s="77">
        <v>2112.0696800000001</v>
      </c>
      <c r="M80" s="77">
        <v>0.26</v>
      </c>
      <c r="N80" s="77">
        <v>0.13</v>
      </c>
      <c r="O80" s="77">
        <f>L80/'סכום נכסי הקרן'!$C$42*100</f>
        <v>1.876958426375441E-2</v>
      </c>
    </row>
    <row r="81" spans="2:15">
      <c r="B81" t="s">
        <v>1485</v>
      </c>
      <c r="C81" t="s">
        <v>1486</v>
      </c>
      <c r="D81" t="s">
        <v>103</v>
      </c>
      <c r="E81" t="s">
        <v>126</v>
      </c>
      <c r="F81" t="s">
        <v>1487</v>
      </c>
      <c r="G81" t="s">
        <v>128</v>
      </c>
      <c r="H81" t="s">
        <v>105</v>
      </c>
      <c r="I81" s="77">
        <v>711982</v>
      </c>
      <c r="J81" s="77">
        <v>339.5</v>
      </c>
      <c r="K81" s="77">
        <v>0</v>
      </c>
      <c r="L81" s="77">
        <v>2417.1788900000001</v>
      </c>
      <c r="M81" s="77">
        <v>0.19</v>
      </c>
      <c r="N81" s="77">
        <v>0.14000000000000001</v>
      </c>
      <c r="O81" s="77">
        <f>L81/'סכום נכסי הקרן'!$C$42*100</f>
        <v>2.1481035065293561E-2</v>
      </c>
    </row>
    <row r="82" spans="2:15">
      <c r="B82" t="s">
        <v>1488</v>
      </c>
      <c r="C82" t="s">
        <v>1489</v>
      </c>
      <c r="D82" t="s">
        <v>103</v>
      </c>
      <c r="E82" t="s">
        <v>126</v>
      </c>
      <c r="F82" t="s">
        <v>1490</v>
      </c>
      <c r="G82" t="s">
        <v>1491</v>
      </c>
      <c r="H82" t="s">
        <v>105</v>
      </c>
      <c r="I82" s="77">
        <v>21296</v>
      </c>
      <c r="J82" s="77">
        <v>13960</v>
      </c>
      <c r="K82" s="77">
        <v>0</v>
      </c>
      <c r="L82" s="77">
        <v>2972.9216000000001</v>
      </c>
      <c r="M82" s="77">
        <v>0.31</v>
      </c>
      <c r="N82" s="77">
        <v>0.18</v>
      </c>
      <c r="O82" s="77">
        <f>L82/'סכום נכסי הקרן'!$C$42*100</f>
        <v>2.6419820808532973E-2</v>
      </c>
    </row>
    <row r="83" spans="2:15">
      <c r="B83" t="s">
        <v>1492</v>
      </c>
      <c r="C83" t="s">
        <v>1493</v>
      </c>
      <c r="D83" t="s">
        <v>103</v>
      </c>
      <c r="E83" t="s">
        <v>126</v>
      </c>
      <c r="F83" t="s">
        <v>1494</v>
      </c>
      <c r="G83" t="s">
        <v>1491</v>
      </c>
      <c r="H83" t="s">
        <v>105</v>
      </c>
      <c r="I83" s="77">
        <v>136800</v>
      </c>
      <c r="J83" s="77">
        <v>7786</v>
      </c>
      <c r="K83" s="77">
        <v>0</v>
      </c>
      <c r="L83" s="77">
        <v>10651.248</v>
      </c>
      <c r="M83" s="77">
        <v>0.59</v>
      </c>
      <c r="N83" s="77">
        <v>0.64</v>
      </c>
      <c r="O83" s="77">
        <f>L83/'סכום נכסי הקרן'!$C$42*100</f>
        <v>9.4655729753265333E-2</v>
      </c>
    </row>
    <row r="84" spans="2:15">
      <c r="B84" t="s">
        <v>1495</v>
      </c>
      <c r="C84" t="s">
        <v>1496</v>
      </c>
      <c r="D84" t="s">
        <v>103</v>
      </c>
      <c r="E84" t="s">
        <v>126</v>
      </c>
      <c r="F84" t="s">
        <v>1497</v>
      </c>
      <c r="G84" t="s">
        <v>1491</v>
      </c>
      <c r="H84" t="s">
        <v>105</v>
      </c>
      <c r="I84" s="77">
        <v>341304</v>
      </c>
      <c r="J84" s="77">
        <v>4386</v>
      </c>
      <c r="K84" s="77">
        <v>0</v>
      </c>
      <c r="L84" s="77">
        <v>14969.593440000001</v>
      </c>
      <c r="M84" s="77">
        <v>0.55000000000000004</v>
      </c>
      <c r="N84" s="77">
        <v>0.89</v>
      </c>
      <c r="O84" s="77">
        <f>L84/'סכום נכסי הקרן'!$C$42*100</f>
        <v>0.13303209080972425</v>
      </c>
    </row>
    <row r="85" spans="2:15">
      <c r="B85" t="s">
        <v>1498</v>
      </c>
      <c r="C85" t="s">
        <v>1499</v>
      </c>
      <c r="D85" t="s">
        <v>103</v>
      </c>
      <c r="E85" t="s">
        <v>126</v>
      </c>
      <c r="F85" t="s">
        <v>1500</v>
      </c>
      <c r="G85" t="s">
        <v>1491</v>
      </c>
      <c r="H85" t="s">
        <v>105</v>
      </c>
      <c r="I85" s="77">
        <v>37525</v>
      </c>
      <c r="J85" s="77">
        <v>14630</v>
      </c>
      <c r="K85" s="77">
        <v>0</v>
      </c>
      <c r="L85" s="77">
        <v>5489.9075000000003</v>
      </c>
      <c r="M85" s="77">
        <v>0.25</v>
      </c>
      <c r="N85" s="77">
        <v>0.33</v>
      </c>
      <c r="O85" s="77">
        <f>L85/'סכום נכסי הקרן'!$C$42*100</f>
        <v>4.8787822862675301E-2</v>
      </c>
    </row>
    <row r="86" spans="2:15">
      <c r="B86" t="s">
        <v>1501</v>
      </c>
      <c r="C86" t="s">
        <v>1502</v>
      </c>
      <c r="D86" t="s">
        <v>103</v>
      </c>
      <c r="E86" t="s">
        <v>126</v>
      </c>
      <c r="F86" t="s">
        <v>1503</v>
      </c>
      <c r="G86" t="s">
        <v>130</v>
      </c>
      <c r="H86" t="s">
        <v>105</v>
      </c>
      <c r="I86" s="77">
        <v>39202</v>
      </c>
      <c r="J86" s="77">
        <v>19590</v>
      </c>
      <c r="K86" s="77">
        <v>0</v>
      </c>
      <c r="L86" s="77">
        <v>7679.6718000000001</v>
      </c>
      <c r="M86" s="77">
        <v>0.76</v>
      </c>
      <c r="N86" s="77">
        <v>0.46</v>
      </c>
      <c r="O86" s="77">
        <f>L86/'סכום נכסי הקרן'!$C$42*100</f>
        <v>6.8247865273118491E-2</v>
      </c>
    </row>
    <row r="87" spans="2:15">
      <c r="B87" t="s">
        <v>1504</v>
      </c>
      <c r="C87" t="s">
        <v>1505</v>
      </c>
      <c r="D87" t="s">
        <v>103</v>
      </c>
      <c r="E87" t="s">
        <v>126</v>
      </c>
      <c r="F87" t="s">
        <v>1506</v>
      </c>
      <c r="G87" t="s">
        <v>132</v>
      </c>
      <c r="H87" t="s">
        <v>105</v>
      </c>
      <c r="I87" s="77">
        <v>68388</v>
      </c>
      <c r="J87" s="77">
        <v>4031</v>
      </c>
      <c r="K87" s="77">
        <v>0</v>
      </c>
      <c r="L87" s="77">
        <v>2756.72028</v>
      </c>
      <c r="M87" s="77">
        <v>0.13</v>
      </c>
      <c r="N87" s="77">
        <v>0.16</v>
      </c>
      <c r="O87" s="77">
        <f>L87/'סכום נכסי הקרן'!$C$42*100</f>
        <v>2.4498478472102608E-2</v>
      </c>
    </row>
    <row r="88" spans="2:15">
      <c r="B88" t="s">
        <v>1507</v>
      </c>
      <c r="C88" t="s">
        <v>1508</v>
      </c>
      <c r="D88" t="s">
        <v>103</v>
      </c>
      <c r="E88" t="s">
        <v>126</v>
      </c>
      <c r="F88" t="s">
        <v>1509</v>
      </c>
      <c r="G88" t="s">
        <v>135</v>
      </c>
      <c r="H88" t="s">
        <v>105</v>
      </c>
      <c r="I88" s="77">
        <v>25333</v>
      </c>
      <c r="J88" s="77">
        <v>6329</v>
      </c>
      <c r="K88" s="77">
        <v>0</v>
      </c>
      <c r="L88" s="77">
        <v>1603.32557</v>
      </c>
      <c r="M88" s="77">
        <v>0.08</v>
      </c>
      <c r="N88" s="77">
        <v>0.1</v>
      </c>
      <c r="O88" s="77">
        <f>L88/'סכום נכסי הקרן'!$C$42*100</f>
        <v>1.4248466645450385E-2</v>
      </c>
    </row>
    <row r="89" spans="2:15">
      <c r="B89" s="78" t="s">
        <v>1510</v>
      </c>
      <c r="E89" s="16"/>
      <c r="F89" s="16"/>
      <c r="G89" s="16"/>
      <c r="I89" s="79">
        <v>9010633.75</v>
      </c>
      <c r="K89" s="79">
        <v>0</v>
      </c>
      <c r="L89" s="79">
        <v>74317.262360969995</v>
      </c>
      <c r="N89" s="79">
        <v>4.43</v>
      </c>
      <c r="O89" s="79">
        <f>L89/'סכום נכסי הקרן'!$C$42*100</f>
        <v>0.66044417537198397</v>
      </c>
    </row>
    <row r="90" spans="2:15">
      <c r="B90" t="s">
        <v>1511</v>
      </c>
      <c r="C90" t="s">
        <v>1512</v>
      </c>
      <c r="D90" t="s">
        <v>103</v>
      </c>
      <c r="E90" t="s">
        <v>126</v>
      </c>
      <c r="F90" t="s">
        <v>1513</v>
      </c>
      <c r="G90" t="s">
        <v>104</v>
      </c>
      <c r="H90" t="s">
        <v>105</v>
      </c>
      <c r="I90" s="77">
        <v>60508</v>
      </c>
      <c r="J90" s="77">
        <v>1014</v>
      </c>
      <c r="K90" s="77">
        <v>0</v>
      </c>
      <c r="L90" s="77">
        <v>613.55111999999997</v>
      </c>
      <c r="M90" s="77">
        <v>0.91</v>
      </c>
      <c r="N90" s="77">
        <v>0.04</v>
      </c>
      <c r="O90" s="77">
        <f>L90/'סכום נכסי הקרן'!$C$42*100</f>
        <v>5.4525187099702561E-3</v>
      </c>
    </row>
    <row r="91" spans="2:15">
      <c r="B91" t="s">
        <v>1514</v>
      </c>
      <c r="C91" t="s">
        <v>1515</v>
      </c>
      <c r="D91" t="s">
        <v>103</v>
      </c>
      <c r="E91" t="s">
        <v>126</v>
      </c>
      <c r="F91" t="s">
        <v>1516</v>
      </c>
      <c r="G91" t="s">
        <v>104</v>
      </c>
      <c r="H91" t="s">
        <v>105</v>
      </c>
      <c r="I91" s="77">
        <v>28169</v>
      </c>
      <c r="J91" s="77">
        <v>11430</v>
      </c>
      <c r="K91" s="77">
        <v>0</v>
      </c>
      <c r="L91" s="77">
        <v>3219.7166999999999</v>
      </c>
      <c r="M91" s="77">
        <v>0.47</v>
      </c>
      <c r="N91" s="77">
        <v>0.19</v>
      </c>
      <c r="O91" s="77">
        <f>L91/'סכום נכסי הקרן'!$C$42*100</f>
        <v>2.8613044578182319E-2</v>
      </c>
    </row>
    <row r="92" spans="2:15">
      <c r="B92" t="s">
        <v>1517</v>
      </c>
      <c r="C92" t="s">
        <v>1518</v>
      </c>
      <c r="D92" t="s">
        <v>103</v>
      </c>
      <c r="E92" t="s">
        <v>126</v>
      </c>
      <c r="F92" t="s">
        <v>1519</v>
      </c>
      <c r="G92" t="s">
        <v>1399</v>
      </c>
      <c r="H92" t="s">
        <v>105</v>
      </c>
      <c r="I92" s="77">
        <v>63331</v>
      </c>
      <c r="J92" s="77">
        <v>3143</v>
      </c>
      <c r="K92" s="77">
        <v>0</v>
      </c>
      <c r="L92" s="77">
        <v>1990.49333</v>
      </c>
      <c r="M92" s="77">
        <v>1.1100000000000001</v>
      </c>
      <c r="N92" s="77">
        <v>0.12</v>
      </c>
      <c r="O92" s="77">
        <f>L92/'סכום נכסי הקרן'!$C$42*100</f>
        <v>1.7689157056539964E-2</v>
      </c>
    </row>
    <row r="93" spans="2:15">
      <c r="B93" t="s">
        <v>1520</v>
      </c>
      <c r="C93" t="s">
        <v>1521</v>
      </c>
      <c r="D93" t="s">
        <v>103</v>
      </c>
      <c r="E93" t="s">
        <v>126</v>
      </c>
      <c r="F93" t="s">
        <v>1522</v>
      </c>
      <c r="G93" t="s">
        <v>1311</v>
      </c>
      <c r="H93" t="s">
        <v>105</v>
      </c>
      <c r="I93" s="77">
        <v>150756.5</v>
      </c>
      <c r="J93" s="77">
        <v>1130</v>
      </c>
      <c r="K93" s="77">
        <v>0</v>
      </c>
      <c r="L93" s="77">
        <v>1703.54845</v>
      </c>
      <c r="M93" s="77">
        <v>0.59</v>
      </c>
      <c r="N93" s="77">
        <v>0.1</v>
      </c>
      <c r="O93" s="77">
        <f>L93/'סכום נכסי הקרן'!$C$42*100</f>
        <v>1.513912939636689E-2</v>
      </c>
    </row>
    <row r="94" spans="2:15">
      <c r="B94" t="s">
        <v>1523</v>
      </c>
      <c r="C94" t="s">
        <v>1524</v>
      </c>
      <c r="D94" t="s">
        <v>103</v>
      </c>
      <c r="E94" t="s">
        <v>126</v>
      </c>
      <c r="F94" t="s">
        <v>1525</v>
      </c>
      <c r="G94" t="s">
        <v>1311</v>
      </c>
      <c r="H94" t="s">
        <v>105</v>
      </c>
      <c r="I94" s="77">
        <v>0.8</v>
      </c>
      <c r="J94" s="77">
        <v>378.9</v>
      </c>
      <c r="K94" s="77">
        <v>0</v>
      </c>
      <c r="L94" s="77">
        <v>3.0312E-3</v>
      </c>
      <c r="M94" s="77">
        <v>0</v>
      </c>
      <c r="N94" s="77">
        <v>0</v>
      </c>
      <c r="O94" s="77">
        <f>L94/'סכום נכסי הקרן'!$C$42*100</f>
        <v>2.693773049206045E-8</v>
      </c>
    </row>
    <row r="95" spans="2:15">
      <c r="B95" t="s">
        <v>1526</v>
      </c>
      <c r="C95" t="s">
        <v>1527</v>
      </c>
      <c r="D95" t="s">
        <v>103</v>
      </c>
      <c r="E95" t="s">
        <v>126</v>
      </c>
      <c r="F95" t="s">
        <v>1528</v>
      </c>
      <c r="G95" t="s">
        <v>1311</v>
      </c>
      <c r="H95" t="s">
        <v>105</v>
      </c>
      <c r="I95" s="77">
        <v>361552</v>
      </c>
      <c r="J95" s="77">
        <v>175.3</v>
      </c>
      <c r="K95" s="77">
        <v>0</v>
      </c>
      <c r="L95" s="77">
        <v>633.800656</v>
      </c>
      <c r="M95" s="77">
        <v>0.17</v>
      </c>
      <c r="N95" s="77">
        <v>0.04</v>
      </c>
      <c r="O95" s="77">
        <f>L95/'סכום נכסי הקרן'!$C$42*100</f>
        <v>5.6324727028962511E-3</v>
      </c>
    </row>
    <row r="96" spans="2:15">
      <c r="B96" t="s">
        <v>1529</v>
      </c>
      <c r="C96" t="s">
        <v>1530</v>
      </c>
      <c r="D96" t="s">
        <v>103</v>
      </c>
      <c r="E96" t="s">
        <v>126</v>
      </c>
      <c r="F96" t="s">
        <v>1531</v>
      </c>
      <c r="G96" t="s">
        <v>893</v>
      </c>
      <c r="H96" t="s">
        <v>105</v>
      </c>
      <c r="I96" s="77">
        <v>19144</v>
      </c>
      <c r="J96" s="77">
        <v>877.5</v>
      </c>
      <c r="K96" s="77">
        <v>0</v>
      </c>
      <c r="L96" s="77">
        <v>167.98859999999999</v>
      </c>
      <c r="M96" s="77">
        <v>0.12</v>
      </c>
      <c r="N96" s="77">
        <v>0.01</v>
      </c>
      <c r="O96" s="77">
        <f>L96/'סכום נכסי הקרן'!$C$42*100</f>
        <v>1.4928845449124263E-3</v>
      </c>
    </row>
    <row r="97" spans="2:15">
      <c r="B97" t="s">
        <v>1532</v>
      </c>
      <c r="C97" t="s">
        <v>1533</v>
      </c>
      <c r="D97" t="s">
        <v>103</v>
      </c>
      <c r="E97" t="s">
        <v>126</v>
      </c>
      <c r="F97" t="s">
        <v>1534</v>
      </c>
      <c r="G97" t="s">
        <v>893</v>
      </c>
      <c r="H97" t="s">
        <v>105</v>
      </c>
      <c r="I97" s="77">
        <v>132859</v>
      </c>
      <c r="J97" s="77">
        <v>1078</v>
      </c>
      <c r="K97" s="77">
        <v>0</v>
      </c>
      <c r="L97" s="77">
        <v>1432.22002</v>
      </c>
      <c r="M97" s="77">
        <v>0.24</v>
      </c>
      <c r="N97" s="77">
        <v>0.09</v>
      </c>
      <c r="O97" s="77">
        <f>L97/'סכום נכסי הקרן'!$C$42*100</f>
        <v>1.2727882325182576E-2</v>
      </c>
    </row>
    <row r="98" spans="2:15">
      <c r="B98" t="s">
        <v>1535</v>
      </c>
      <c r="C98" t="s">
        <v>1536</v>
      </c>
      <c r="D98" t="s">
        <v>103</v>
      </c>
      <c r="E98" t="s">
        <v>126</v>
      </c>
      <c r="F98" t="s">
        <v>1537</v>
      </c>
      <c r="G98" t="s">
        <v>893</v>
      </c>
      <c r="H98" t="s">
        <v>105</v>
      </c>
      <c r="I98" s="77">
        <v>95997</v>
      </c>
      <c r="J98" s="77">
        <v>152.6</v>
      </c>
      <c r="K98" s="77">
        <v>0</v>
      </c>
      <c r="L98" s="77">
        <v>146.491422</v>
      </c>
      <c r="M98" s="77">
        <v>0.86</v>
      </c>
      <c r="N98" s="77">
        <v>0.01</v>
      </c>
      <c r="O98" s="77">
        <f>L98/'סכום נכסי הקרן'!$C$42*100</f>
        <v>1.3018429814049535E-3</v>
      </c>
    </row>
    <row r="99" spans="2:15">
      <c r="B99" t="s">
        <v>1538</v>
      </c>
      <c r="C99" t="s">
        <v>1539</v>
      </c>
      <c r="D99" t="s">
        <v>103</v>
      </c>
      <c r="E99" t="s">
        <v>126</v>
      </c>
      <c r="F99" t="s">
        <v>1540</v>
      </c>
      <c r="G99" t="s">
        <v>762</v>
      </c>
      <c r="H99" t="s">
        <v>105</v>
      </c>
      <c r="I99" s="77">
        <v>79202</v>
      </c>
      <c r="J99" s="77">
        <v>2994</v>
      </c>
      <c r="K99" s="77">
        <v>0</v>
      </c>
      <c r="L99" s="77">
        <v>2371.3078799999998</v>
      </c>
      <c r="M99" s="77">
        <v>0.22</v>
      </c>
      <c r="N99" s="77">
        <v>0.14000000000000001</v>
      </c>
      <c r="O99" s="77">
        <f>L99/'סכום נכסי הקרן'!$C$42*100</f>
        <v>2.1073387630357356E-2</v>
      </c>
    </row>
    <row r="100" spans="2:15">
      <c r="B100" t="s">
        <v>1541</v>
      </c>
      <c r="C100" t="s">
        <v>1542</v>
      </c>
      <c r="D100" t="s">
        <v>103</v>
      </c>
      <c r="E100" t="s">
        <v>126</v>
      </c>
      <c r="F100" t="s">
        <v>853</v>
      </c>
      <c r="G100" t="s">
        <v>762</v>
      </c>
      <c r="H100" t="s">
        <v>105</v>
      </c>
      <c r="I100" s="77">
        <v>0.67</v>
      </c>
      <c r="J100" s="77">
        <v>69.599999999999994</v>
      </c>
      <c r="K100" s="77">
        <v>0</v>
      </c>
      <c r="L100" s="77">
        <v>4.6631999999999999E-4</v>
      </c>
      <c r="M100" s="77">
        <v>0</v>
      </c>
      <c r="N100" s="77">
        <v>0</v>
      </c>
      <c r="O100" s="77">
        <f>L100/'סכום נכסי הקרן'!$C$42*100</f>
        <v>4.1441021651681276E-9</v>
      </c>
    </row>
    <row r="101" spans="2:15">
      <c r="B101" t="s">
        <v>1543</v>
      </c>
      <c r="C101" t="s">
        <v>1544</v>
      </c>
      <c r="D101" t="s">
        <v>103</v>
      </c>
      <c r="E101" t="s">
        <v>126</v>
      </c>
      <c r="F101" t="s">
        <v>1545</v>
      </c>
      <c r="G101" t="s">
        <v>1546</v>
      </c>
      <c r="H101" t="s">
        <v>105</v>
      </c>
      <c r="I101" s="77">
        <v>138859</v>
      </c>
      <c r="J101" s="77">
        <v>1776</v>
      </c>
      <c r="K101" s="77">
        <v>0</v>
      </c>
      <c r="L101" s="77">
        <v>2466.1358399999999</v>
      </c>
      <c r="M101" s="77">
        <v>0.47</v>
      </c>
      <c r="N101" s="77">
        <v>0.15</v>
      </c>
      <c r="O101" s="77">
        <f>L101/'סכום נכסי הקרן'!$C$42*100</f>
        <v>2.1916106695279464E-2</v>
      </c>
    </row>
    <row r="102" spans="2:15">
      <c r="B102" t="s">
        <v>1547</v>
      </c>
      <c r="C102" t="s">
        <v>1548</v>
      </c>
      <c r="D102" t="s">
        <v>103</v>
      </c>
      <c r="E102" t="s">
        <v>126</v>
      </c>
      <c r="F102" t="s">
        <v>1549</v>
      </c>
      <c r="G102" t="s">
        <v>1546</v>
      </c>
      <c r="H102" t="s">
        <v>105</v>
      </c>
      <c r="I102" s="77">
        <v>212768.05</v>
      </c>
      <c r="J102" s="77">
        <v>339.7</v>
      </c>
      <c r="K102" s="77">
        <v>0</v>
      </c>
      <c r="L102" s="77">
        <v>722.77306584999997</v>
      </c>
      <c r="M102" s="77">
        <v>0.14000000000000001</v>
      </c>
      <c r="N102" s="77">
        <v>0.04</v>
      </c>
      <c r="O102" s="77">
        <f>L102/'סכום נכסי הקרן'!$C$42*100</f>
        <v>6.4231545443347721E-3</v>
      </c>
    </row>
    <row r="103" spans="2:15">
      <c r="B103" t="s">
        <v>1550</v>
      </c>
      <c r="C103" t="s">
        <v>1551</v>
      </c>
      <c r="D103" t="s">
        <v>103</v>
      </c>
      <c r="E103" t="s">
        <v>126</v>
      </c>
      <c r="F103" t="s">
        <v>1032</v>
      </c>
      <c r="G103" t="s">
        <v>547</v>
      </c>
      <c r="H103" t="s">
        <v>105</v>
      </c>
      <c r="I103" s="77">
        <v>605432</v>
      </c>
      <c r="J103" s="77">
        <v>1775</v>
      </c>
      <c r="K103" s="77">
        <v>0</v>
      </c>
      <c r="L103" s="77">
        <v>10746.418</v>
      </c>
      <c r="M103" s="77">
        <v>0.46</v>
      </c>
      <c r="N103" s="77">
        <v>0.64</v>
      </c>
      <c r="O103" s="77">
        <f>L103/'סכום נכסי הקרן'!$C$42*100</f>
        <v>9.5501488466292986E-2</v>
      </c>
    </row>
    <row r="104" spans="2:15">
      <c r="B104" t="s">
        <v>1552</v>
      </c>
      <c r="C104" t="s">
        <v>1553</v>
      </c>
      <c r="D104" t="s">
        <v>103</v>
      </c>
      <c r="E104" t="s">
        <v>126</v>
      </c>
      <c r="F104" t="s">
        <v>1554</v>
      </c>
      <c r="G104" t="s">
        <v>547</v>
      </c>
      <c r="H104" t="s">
        <v>105</v>
      </c>
      <c r="I104" s="77">
        <v>85800</v>
      </c>
      <c r="J104" s="77">
        <v>1699</v>
      </c>
      <c r="K104" s="77">
        <v>0</v>
      </c>
      <c r="L104" s="77">
        <v>1457.742</v>
      </c>
      <c r="M104" s="77">
        <v>0.74</v>
      </c>
      <c r="N104" s="77">
        <v>0.09</v>
      </c>
      <c r="O104" s="77">
        <f>L104/'סכום נכסי הקרן'!$C$42*100</f>
        <v>1.2954691581867636E-2</v>
      </c>
    </row>
    <row r="105" spans="2:15">
      <c r="B105" t="s">
        <v>1555</v>
      </c>
      <c r="C105" t="s">
        <v>1556</v>
      </c>
      <c r="D105" t="s">
        <v>103</v>
      </c>
      <c r="E105" t="s">
        <v>126</v>
      </c>
      <c r="F105" t="s">
        <v>1557</v>
      </c>
      <c r="G105" t="s">
        <v>1432</v>
      </c>
      <c r="H105" t="s">
        <v>105</v>
      </c>
      <c r="I105" s="77">
        <v>142245</v>
      </c>
      <c r="J105" s="77">
        <v>260</v>
      </c>
      <c r="K105" s="77">
        <v>0</v>
      </c>
      <c r="L105" s="77">
        <v>369.83699999999999</v>
      </c>
      <c r="M105" s="77">
        <v>0.74</v>
      </c>
      <c r="N105" s="77">
        <v>0.02</v>
      </c>
      <c r="O105" s="77">
        <f>L105/'סכום נכסי הקרן'!$C$42*100</f>
        <v>3.286675056740618E-3</v>
      </c>
    </row>
    <row r="106" spans="2:15">
      <c r="B106" t="s">
        <v>1558</v>
      </c>
      <c r="C106" t="s">
        <v>1559</v>
      </c>
      <c r="D106" t="s">
        <v>103</v>
      </c>
      <c r="E106" t="s">
        <v>126</v>
      </c>
      <c r="F106" t="s">
        <v>1560</v>
      </c>
      <c r="G106" t="s">
        <v>605</v>
      </c>
      <c r="H106" t="s">
        <v>105</v>
      </c>
      <c r="I106" s="77">
        <v>192805.44</v>
      </c>
      <c r="J106" s="77">
        <v>983.8</v>
      </c>
      <c r="K106" s="77">
        <v>0</v>
      </c>
      <c r="L106" s="77">
        <v>1896.81991872</v>
      </c>
      <c r="M106" s="77">
        <v>0.73</v>
      </c>
      <c r="N106" s="77">
        <v>0.11</v>
      </c>
      <c r="O106" s="77">
        <f>L106/'סכום נכסי הקרן'!$C$42*100</f>
        <v>1.6856698258924312E-2</v>
      </c>
    </row>
    <row r="107" spans="2:15">
      <c r="B107" t="s">
        <v>1561</v>
      </c>
      <c r="C107" t="s">
        <v>1562</v>
      </c>
      <c r="D107" t="s">
        <v>103</v>
      </c>
      <c r="E107" t="s">
        <v>126</v>
      </c>
      <c r="F107" t="s">
        <v>1563</v>
      </c>
      <c r="G107" t="s">
        <v>605</v>
      </c>
      <c r="H107" t="s">
        <v>105</v>
      </c>
      <c r="I107" s="77">
        <v>69091</v>
      </c>
      <c r="J107" s="77">
        <v>2950</v>
      </c>
      <c r="K107" s="77">
        <v>0</v>
      </c>
      <c r="L107" s="77">
        <v>2038.1845000000001</v>
      </c>
      <c r="M107" s="77">
        <v>0.46</v>
      </c>
      <c r="N107" s="77">
        <v>0.12</v>
      </c>
      <c r="O107" s="77">
        <f>L107/'סכום נכסי הקרן'!$C$42*100</f>
        <v>1.8112979926793015E-2</v>
      </c>
    </row>
    <row r="108" spans="2:15">
      <c r="B108" t="s">
        <v>1564</v>
      </c>
      <c r="C108" t="s">
        <v>1565</v>
      </c>
      <c r="D108" t="s">
        <v>103</v>
      </c>
      <c r="E108" t="s">
        <v>126</v>
      </c>
      <c r="F108" t="s">
        <v>1566</v>
      </c>
      <c r="G108" t="s">
        <v>605</v>
      </c>
      <c r="H108" t="s">
        <v>105</v>
      </c>
      <c r="I108" s="77">
        <v>50094</v>
      </c>
      <c r="J108" s="77">
        <v>504.3</v>
      </c>
      <c r="K108" s="77">
        <v>0</v>
      </c>
      <c r="L108" s="77">
        <v>252.624042</v>
      </c>
      <c r="M108" s="77">
        <v>0.38</v>
      </c>
      <c r="N108" s="77">
        <v>0.02</v>
      </c>
      <c r="O108" s="77">
        <f>L108/'סכום נכסי הקרן'!$C$42*100</f>
        <v>2.2450245312783585E-3</v>
      </c>
    </row>
    <row r="109" spans="2:15">
      <c r="B109" t="s">
        <v>1567</v>
      </c>
      <c r="C109" t="s">
        <v>1568</v>
      </c>
      <c r="D109" t="s">
        <v>103</v>
      </c>
      <c r="E109" t="s">
        <v>126</v>
      </c>
      <c r="F109" t="s">
        <v>1071</v>
      </c>
      <c r="G109" t="s">
        <v>605</v>
      </c>
      <c r="H109" t="s">
        <v>105</v>
      </c>
      <c r="I109" s="77">
        <v>0.47</v>
      </c>
      <c r="J109" s="77">
        <v>456</v>
      </c>
      <c r="K109" s="77">
        <v>0</v>
      </c>
      <c r="L109" s="77">
        <v>2.1432000000000001E-3</v>
      </c>
      <c r="M109" s="77">
        <v>0</v>
      </c>
      <c r="N109" s="77">
        <v>0</v>
      </c>
      <c r="O109" s="77">
        <f>L109/'סכום נכסי הקרן'!$C$42*100</f>
        <v>1.9046233831678532E-8</v>
      </c>
    </row>
    <row r="110" spans="2:15">
      <c r="B110" t="s">
        <v>1569</v>
      </c>
      <c r="C110" t="s">
        <v>1570</v>
      </c>
      <c r="D110" t="s">
        <v>103</v>
      </c>
      <c r="E110" t="s">
        <v>126</v>
      </c>
      <c r="F110" t="s">
        <v>1571</v>
      </c>
      <c r="G110" t="s">
        <v>605</v>
      </c>
      <c r="H110" t="s">
        <v>105</v>
      </c>
      <c r="I110" s="77">
        <v>101527</v>
      </c>
      <c r="J110" s="77">
        <v>2109</v>
      </c>
      <c r="K110" s="77">
        <v>0</v>
      </c>
      <c r="L110" s="77">
        <v>2141.2044299999998</v>
      </c>
      <c r="M110" s="77">
        <v>0.39</v>
      </c>
      <c r="N110" s="77">
        <v>0.13</v>
      </c>
      <c r="O110" s="77">
        <f>L110/'סכום נכסי הקרן'!$C$42*100</f>
        <v>1.9028499559166637E-2</v>
      </c>
    </row>
    <row r="111" spans="2:15">
      <c r="B111" t="s">
        <v>1572</v>
      </c>
      <c r="C111" t="s">
        <v>1573</v>
      </c>
      <c r="D111" t="s">
        <v>103</v>
      </c>
      <c r="E111" t="s">
        <v>126</v>
      </c>
      <c r="F111" t="s">
        <v>1574</v>
      </c>
      <c r="G111" t="s">
        <v>605</v>
      </c>
      <c r="H111" t="s">
        <v>105</v>
      </c>
      <c r="I111" s="77">
        <v>647848</v>
      </c>
      <c r="J111" s="77">
        <v>754.7</v>
      </c>
      <c r="K111" s="77">
        <v>0</v>
      </c>
      <c r="L111" s="77">
        <v>4889.3088559999997</v>
      </c>
      <c r="M111" s="77">
        <v>0.83</v>
      </c>
      <c r="N111" s="77">
        <v>0.28999999999999998</v>
      </c>
      <c r="O111" s="77">
        <f>L111/'סכום נכסי הקרן'!$C$42*100</f>
        <v>4.3450410482769992E-2</v>
      </c>
    </row>
    <row r="112" spans="2:15">
      <c r="B112" t="s">
        <v>1575</v>
      </c>
      <c r="C112" t="s">
        <v>1576</v>
      </c>
      <c r="D112" t="s">
        <v>103</v>
      </c>
      <c r="E112" t="s">
        <v>126</v>
      </c>
      <c r="F112" t="s">
        <v>1577</v>
      </c>
      <c r="G112" t="s">
        <v>605</v>
      </c>
      <c r="H112" t="s">
        <v>105</v>
      </c>
      <c r="I112" s="77">
        <v>156790</v>
      </c>
      <c r="J112" s="77">
        <v>1568</v>
      </c>
      <c r="K112" s="77">
        <v>0</v>
      </c>
      <c r="L112" s="77">
        <v>2458.4672</v>
      </c>
      <c r="M112" s="77">
        <v>0.92</v>
      </c>
      <c r="N112" s="77">
        <v>0.15</v>
      </c>
      <c r="O112" s="77">
        <f>L112/'סכום נכסי הקרן'!$C$42*100</f>
        <v>2.1847956867633439E-2</v>
      </c>
    </row>
    <row r="113" spans="2:15">
      <c r="B113" t="s">
        <v>1578</v>
      </c>
      <c r="C113" t="s">
        <v>1579</v>
      </c>
      <c r="D113" t="s">
        <v>103</v>
      </c>
      <c r="E113" t="s">
        <v>126</v>
      </c>
      <c r="F113" t="s">
        <v>1580</v>
      </c>
      <c r="G113" t="s">
        <v>913</v>
      </c>
      <c r="H113" t="s">
        <v>105</v>
      </c>
      <c r="I113" s="77">
        <v>38686</v>
      </c>
      <c r="J113" s="77">
        <v>1944</v>
      </c>
      <c r="K113" s="77">
        <v>0</v>
      </c>
      <c r="L113" s="77">
        <v>752.05583999999999</v>
      </c>
      <c r="M113" s="77">
        <v>0.17</v>
      </c>
      <c r="N113" s="77">
        <v>0.04</v>
      </c>
      <c r="O113" s="77">
        <f>L113/'סכום נכסי הקרן'!$C$42*100</f>
        <v>6.6833853038071184E-3</v>
      </c>
    </row>
    <row r="114" spans="2:15">
      <c r="B114" t="s">
        <v>1581</v>
      </c>
      <c r="C114" t="s">
        <v>1582</v>
      </c>
      <c r="D114" t="s">
        <v>103</v>
      </c>
      <c r="E114" t="s">
        <v>126</v>
      </c>
      <c r="F114" t="s">
        <v>1583</v>
      </c>
      <c r="G114" t="s">
        <v>1360</v>
      </c>
      <c r="H114" t="s">
        <v>105</v>
      </c>
      <c r="I114" s="77">
        <v>162288.5</v>
      </c>
      <c r="J114" s="77">
        <v>62.9</v>
      </c>
      <c r="K114" s="77">
        <v>0</v>
      </c>
      <c r="L114" s="77">
        <v>102.0794665</v>
      </c>
      <c r="M114" s="77">
        <v>0.37</v>
      </c>
      <c r="N114" s="77">
        <v>0.01</v>
      </c>
      <c r="O114" s="77">
        <f>L114/'סכום נכסי הקרן'!$C$42*100</f>
        <v>9.0716190200261049E-4</v>
      </c>
    </row>
    <row r="115" spans="2:15">
      <c r="B115" t="s">
        <v>1584</v>
      </c>
      <c r="C115" t="s">
        <v>1585</v>
      </c>
      <c r="D115" t="s">
        <v>103</v>
      </c>
      <c r="E115" t="s">
        <v>126</v>
      </c>
      <c r="F115" t="s">
        <v>1586</v>
      </c>
      <c r="G115" t="s">
        <v>1360</v>
      </c>
      <c r="H115" t="s">
        <v>105</v>
      </c>
      <c r="I115" s="77">
        <v>1766151</v>
      </c>
      <c r="J115" s="77">
        <v>134</v>
      </c>
      <c r="K115" s="77">
        <v>0</v>
      </c>
      <c r="L115" s="77">
        <v>2366.6423399999999</v>
      </c>
      <c r="M115" s="77">
        <v>0.67</v>
      </c>
      <c r="N115" s="77">
        <v>0.14000000000000001</v>
      </c>
      <c r="O115" s="77">
        <f>L115/'סכום נכסי הקרן'!$C$42*100</f>
        <v>2.1031925813545557E-2</v>
      </c>
    </row>
    <row r="116" spans="2:15">
      <c r="B116" t="s">
        <v>1587</v>
      </c>
      <c r="C116" t="s">
        <v>1588</v>
      </c>
      <c r="D116" t="s">
        <v>103</v>
      </c>
      <c r="E116" t="s">
        <v>126</v>
      </c>
      <c r="F116" t="s">
        <v>1589</v>
      </c>
      <c r="G116" t="s">
        <v>1360</v>
      </c>
      <c r="H116" t="s">
        <v>105</v>
      </c>
      <c r="I116" s="77">
        <v>120980.65</v>
      </c>
      <c r="J116" s="77">
        <v>1363</v>
      </c>
      <c r="K116" s="77">
        <v>0</v>
      </c>
      <c r="L116" s="77">
        <v>1648.9662595</v>
      </c>
      <c r="M116" s="77">
        <v>0.47</v>
      </c>
      <c r="N116" s="77">
        <v>0.1</v>
      </c>
      <c r="O116" s="77">
        <f>L116/'סכום נכסי הקרן'!$C$42*100</f>
        <v>1.4654067263430989E-2</v>
      </c>
    </row>
    <row r="117" spans="2:15">
      <c r="B117" t="s">
        <v>1590</v>
      </c>
      <c r="C117" t="s">
        <v>1591</v>
      </c>
      <c r="D117" t="s">
        <v>103</v>
      </c>
      <c r="E117" t="s">
        <v>126</v>
      </c>
      <c r="F117" t="s">
        <v>1592</v>
      </c>
      <c r="G117" t="s">
        <v>1360</v>
      </c>
      <c r="H117" t="s">
        <v>105</v>
      </c>
      <c r="I117" s="77">
        <v>370640.6</v>
      </c>
      <c r="J117" s="77">
        <v>9.4</v>
      </c>
      <c r="K117" s="77">
        <v>0</v>
      </c>
      <c r="L117" s="77">
        <v>34.840216400000003</v>
      </c>
      <c r="M117" s="77">
        <v>0.19</v>
      </c>
      <c r="N117" s="77">
        <v>0</v>
      </c>
      <c r="O117" s="77">
        <f>L117/'סכום נכסי הקרן'!$C$42*100</f>
        <v>3.096187515400715E-4</v>
      </c>
    </row>
    <row r="118" spans="2:15">
      <c r="B118" t="s">
        <v>1593</v>
      </c>
      <c r="C118" t="s">
        <v>1594</v>
      </c>
      <c r="D118" t="s">
        <v>103</v>
      </c>
      <c r="E118" t="s">
        <v>126</v>
      </c>
      <c r="F118" t="s">
        <v>1595</v>
      </c>
      <c r="G118" t="s">
        <v>1360</v>
      </c>
      <c r="H118" t="s">
        <v>105</v>
      </c>
      <c r="I118" s="77">
        <v>13647.41</v>
      </c>
      <c r="J118" s="77">
        <v>474</v>
      </c>
      <c r="K118" s="77">
        <v>0</v>
      </c>
      <c r="L118" s="77">
        <v>64.688723400000001</v>
      </c>
      <c r="M118" s="77">
        <v>0.75</v>
      </c>
      <c r="N118" s="77">
        <v>0</v>
      </c>
      <c r="O118" s="77">
        <f>L118/'סכום נכסי הקרן'!$C$42*100</f>
        <v>5.7487707733724089E-4</v>
      </c>
    </row>
    <row r="119" spans="2:15">
      <c r="B119" t="s">
        <v>1596</v>
      </c>
      <c r="C119" t="s">
        <v>1597</v>
      </c>
      <c r="D119" t="s">
        <v>103</v>
      </c>
      <c r="E119" t="s">
        <v>126</v>
      </c>
      <c r="F119" t="s">
        <v>1598</v>
      </c>
      <c r="G119" t="s">
        <v>964</v>
      </c>
      <c r="H119" t="s">
        <v>105</v>
      </c>
      <c r="I119" s="77">
        <v>132912</v>
      </c>
      <c r="J119" s="77">
        <v>5366</v>
      </c>
      <c r="K119" s="77">
        <v>0</v>
      </c>
      <c r="L119" s="77">
        <v>7132.0579200000002</v>
      </c>
      <c r="M119" s="77">
        <v>1.32</v>
      </c>
      <c r="N119" s="77">
        <v>0.43</v>
      </c>
      <c r="O119" s="77">
        <f>L119/'סכום נכסי הקרן'!$C$42*100</f>
        <v>6.338131898348022E-2</v>
      </c>
    </row>
    <row r="120" spans="2:15">
      <c r="B120" t="s">
        <v>1599</v>
      </c>
      <c r="C120" t="s">
        <v>1600</v>
      </c>
      <c r="D120" t="s">
        <v>103</v>
      </c>
      <c r="E120" t="s">
        <v>126</v>
      </c>
      <c r="F120" t="s">
        <v>1601</v>
      </c>
      <c r="G120" t="s">
        <v>964</v>
      </c>
      <c r="H120" t="s">
        <v>105</v>
      </c>
      <c r="I120" s="77">
        <v>210681</v>
      </c>
      <c r="J120" s="77">
        <v>1754</v>
      </c>
      <c r="K120" s="77">
        <v>0</v>
      </c>
      <c r="L120" s="77">
        <v>3695.34474</v>
      </c>
      <c r="M120" s="77">
        <v>1.46</v>
      </c>
      <c r="N120" s="77">
        <v>0.22</v>
      </c>
      <c r="O120" s="77">
        <f>L120/'סכום נכסי הקרן'!$C$42*100</f>
        <v>3.2839865624628269E-2</v>
      </c>
    </row>
    <row r="121" spans="2:15">
      <c r="B121" t="s">
        <v>1602</v>
      </c>
      <c r="C121" t="s">
        <v>1603</v>
      </c>
      <c r="D121" t="s">
        <v>103</v>
      </c>
      <c r="E121" t="s">
        <v>126</v>
      </c>
      <c r="F121" t="s">
        <v>1604</v>
      </c>
      <c r="G121" t="s">
        <v>964</v>
      </c>
      <c r="H121" t="s">
        <v>105</v>
      </c>
      <c r="I121" s="77">
        <v>288716</v>
      </c>
      <c r="J121" s="77">
        <v>1155</v>
      </c>
      <c r="K121" s="77">
        <v>0</v>
      </c>
      <c r="L121" s="77">
        <v>3334.6698000000001</v>
      </c>
      <c r="M121" s="77">
        <v>0.73</v>
      </c>
      <c r="N121" s="77">
        <v>0.2</v>
      </c>
      <c r="O121" s="77">
        <f>L121/'סכום נכסי הקרן'!$C$42*100</f>
        <v>2.963461215109961E-2</v>
      </c>
    </row>
    <row r="122" spans="2:15">
      <c r="B122" t="s">
        <v>1605</v>
      </c>
      <c r="C122" t="s">
        <v>1606</v>
      </c>
      <c r="D122" t="s">
        <v>103</v>
      </c>
      <c r="E122" t="s">
        <v>126</v>
      </c>
      <c r="F122" t="s">
        <v>1607</v>
      </c>
      <c r="G122" t="s">
        <v>964</v>
      </c>
      <c r="H122" t="s">
        <v>105</v>
      </c>
      <c r="I122" s="77">
        <v>177660</v>
      </c>
      <c r="J122" s="77">
        <v>190.6</v>
      </c>
      <c r="K122" s="77">
        <v>0</v>
      </c>
      <c r="L122" s="77">
        <v>338.61995999999999</v>
      </c>
      <c r="M122" s="77">
        <v>0.12</v>
      </c>
      <c r="N122" s="77">
        <v>0.02</v>
      </c>
      <c r="O122" s="77">
        <f>L122/'סכום נכסי הקרן'!$C$42*100</f>
        <v>3.0092548237372293E-3</v>
      </c>
    </row>
    <row r="123" spans="2:15">
      <c r="B123" t="s">
        <v>1608</v>
      </c>
      <c r="C123" t="s">
        <v>1609</v>
      </c>
      <c r="D123" t="s">
        <v>103</v>
      </c>
      <c r="E123" t="s">
        <v>126</v>
      </c>
      <c r="F123" t="s">
        <v>1610</v>
      </c>
      <c r="G123" t="s">
        <v>1006</v>
      </c>
      <c r="H123" t="s">
        <v>105</v>
      </c>
      <c r="I123" s="77">
        <v>11218</v>
      </c>
      <c r="J123" s="77">
        <v>1274</v>
      </c>
      <c r="K123" s="77">
        <v>0</v>
      </c>
      <c r="L123" s="77">
        <v>142.91731999999999</v>
      </c>
      <c r="M123" s="77">
        <v>0.64</v>
      </c>
      <c r="N123" s="77">
        <v>0.01</v>
      </c>
      <c r="O123" s="77">
        <f>L123/'סכום נכסי הקרן'!$C$42*100</f>
        <v>1.2700805782553315E-3</v>
      </c>
    </row>
    <row r="124" spans="2:15">
      <c r="B124" t="s">
        <v>1611</v>
      </c>
      <c r="C124" t="s">
        <v>1612</v>
      </c>
      <c r="D124" t="s">
        <v>103</v>
      </c>
      <c r="E124" t="s">
        <v>126</v>
      </c>
      <c r="F124" t="s">
        <v>1613</v>
      </c>
      <c r="G124" t="s">
        <v>1006</v>
      </c>
      <c r="H124" t="s">
        <v>105</v>
      </c>
      <c r="I124" s="77">
        <v>24671</v>
      </c>
      <c r="J124" s="77">
        <v>1492</v>
      </c>
      <c r="K124" s="77">
        <v>0</v>
      </c>
      <c r="L124" s="77">
        <v>368.09132</v>
      </c>
      <c r="M124" s="77">
        <v>0.2</v>
      </c>
      <c r="N124" s="77">
        <v>0.02</v>
      </c>
      <c r="O124" s="77">
        <f>L124/'סכום נכסי הקרן'!$C$42*100</f>
        <v>3.2711615118193394E-3</v>
      </c>
    </row>
    <row r="125" spans="2:15">
      <c r="B125" t="s">
        <v>1614</v>
      </c>
      <c r="C125" t="s">
        <v>1615</v>
      </c>
      <c r="D125" t="s">
        <v>103</v>
      </c>
      <c r="E125" t="s">
        <v>126</v>
      </c>
      <c r="F125" t="s">
        <v>1616</v>
      </c>
      <c r="G125" t="s">
        <v>1006</v>
      </c>
      <c r="H125" t="s">
        <v>105</v>
      </c>
      <c r="I125" s="77">
        <v>998603</v>
      </c>
      <c r="J125" s="77">
        <v>45.1</v>
      </c>
      <c r="K125" s="77">
        <v>0</v>
      </c>
      <c r="L125" s="77">
        <v>450.36995300000001</v>
      </c>
      <c r="M125" s="77">
        <v>0.24</v>
      </c>
      <c r="N125" s="77">
        <v>0.03</v>
      </c>
      <c r="O125" s="77">
        <f>L125/'סכום נכסי הקרן'!$C$42*100</f>
        <v>4.0023569594998462E-3</v>
      </c>
    </row>
    <row r="126" spans="2:15">
      <c r="B126" t="s">
        <v>1617</v>
      </c>
      <c r="C126" t="s">
        <v>1618</v>
      </c>
      <c r="D126" t="s">
        <v>103</v>
      </c>
      <c r="E126" t="s">
        <v>126</v>
      </c>
      <c r="F126" t="s">
        <v>859</v>
      </c>
      <c r="G126" t="s">
        <v>437</v>
      </c>
      <c r="H126" t="s">
        <v>105</v>
      </c>
      <c r="I126" s="77">
        <v>0.28000000000000003</v>
      </c>
      <c r="J126" s="77">
        <v>20.5</v>
      </c>
      <c r="K126" s="77">
        <v>0</v>
      </c>
      <c r="L126" s="77">
        <v>5.7399999999999999E-5</v>
      </c>
      <c r="M126" s="77">
        <v>0</v>
      </c>
      <c r="N126" s="77">
        <v>0</v>
      </c>
      <c r="O126" s="77">
        <f>L126/'סכום נכסי הקרן'!$C$42*100</f>
        <v>5.1010350034450708E-10</v>
      </c>
    </row>
    <row r="127" spans="2:15">
      <c r="B127" t="s">
        <v>1619</v>
      </c>
      <c r="C127" t="s">
        <v>1620</v>
      </c>
      <c r="D127" t="s">
        <v>103</v>
      </c>
      <c r="E127" t="s">
        <v>126</v>
      </c>
      <c r="F127" t="s">
        <v>864</v>
      </c>
      <c r="G127" t="s">
        <v>437</v>
      </c>
      <c r="H127" t="s">
        <v>105</v>
      </c>
      <c r="I127" s="77">
        <v>5610.38</v>
      </c>
      <c r="J127" s="77">
        <v>254.6</v>
      </c>
      <c r="K127" s="77">
        <v>0</v>
      </c>
      <c r="L127" s="77">
        <v>14.284027480000001</v>
      </c>
      <c r="M127" s="77">
        <v>0.08</v>
      </c>
      <c r="N127" s="77">
        <v>0</v>
      </c>
      <c r="O127" s="77">
        <f>L127/'סכום נכסי הקרן'!$C$42*100</f>
        <v>1.2693958913876532E-4</v>
      </c>
    </row>
    <row r="128" spans="2:15">
      <c r="B128" t="s">
        <v>1621</v>
      </c>
      <c r="C128" t="s">
        <v>1622</v>
      </c>
      <c r="D128" t="s">
        <v>103</v>
      </c>
      <c r="E128" t="s">
        <v>126</v>
      </c>
      <c r="F128" t="s">
        <v>1623</v>
      </c>
      <c r="G128" t="s">
        <v>1011</v>
      </c>
      <c r="H128" t="s">
        <v>105</v>
      </c>
      <c r="I128" s="77">
        <v>48204</v>
      </c>
      <c r="J128" s="77">
        <v>5071</v>
      </c>
      <c r="K128" s="77">
        <v>0</v>
      </c>
      <c r="L128" s="77">
        <v>2444.4248400000001</v>
      </c>
      <c r="M128" s="77">
        <v>0.46</v>
      </c>
      <c r="N128" s="77">
        <v>0.15</v>
      </c>
      <c r="O128" s="77">
        <f>L128/'סכום נכסי הקרן'!$C$42*100</f>
        <v>2.1723164934025464E-2</v>
      </c>
    </row>
    <row r="129" spans="2:15">
      <c r="B129" t="s">
        <v>1624</v>
      </c>
      <c r="C129" t="s">
        <v>1625</v>
      </c>
      <c r="D129" t="s">
        <v>103</v>
      </c>
      <c r="E129" t="s">
        <v>126</v>
      </c>
      <c r="F129" t="s">
        <v>1626</v>
      </c>
      <c r="G129" t="s">
        <v>130</v>
      </c>
      <c r="H129" t="s">
        <v>105</v>
      </c>
      <c r="I129" s="77">
        <v>190645</v>
      </c>
      <c r="J129" s="77">
        <v>620</v>
      </c>
      <c r="K129" s="77">
        <v>0</v>
      </c>
      <c r="L129" s="77">
        <v>1181.999</v>
      </c>
      <c r="M129" s="77">
        <v>0.35</v>
      </c>
      <c r="N129" s="77">
        <v>7.0000000000000007E-2</v>
      </c>
      <c r="O129" s="77">
        <f>L129/'סכום נכסי הקרן'!$C$42*100</f>
        <v>1.0504213019228346E-2</v>
      </c>
    </row>
    <row r="130" spans="2:15">
      <c r="B130" t="s">
        <v>1627</v>
      </c>
      <c r="C130" t="s">
        <v>1628</v>
      </c>
      <c r="D130" t="s">
        <v>103</v>
      </c>
      <c r="E130" t="s">
        <v>126</v>
      </c>
      <c r="F130" t="s">
        <v>1629</v>
      </c>
      <c r="G130" t="s">
        <v>130</v>
      </c>
      <c r="H130" t="s">
        <v>105</v>
      </c>
      <c r="I130" s="77">
        <v>137266</v>
      </c>
      <c r="J130" s="77">
        <v>2699</v>
      </c>
      <c r="K130" s="77">
        <v>0</v>
      </c>
      <c r="L130" s="77">
        <v>3704.8093399999998</v>
      </c>
      <c r="M130" s="77">
        <v>1.03</v>
      </c>
      <c r="N130" s="77">
        <v>0.22</v>
      </c>
      <c r="O130" s="77">
        <f>L130/'סכום נכסי הקרן'!$C$42*100</f>
        <v>3.2923975826533503E-2</v>
      </c>
    </row>
    <row r="131" spans="2:15">
      <c r="B131" t="s">
        <v>1630</v>
      </c>
      <c r="C131" t="s">
        <v>1631</v>
      </c>
      <c r="D131" t="s">
        <v>103</v>
      </c>
      <c r="E131" t="s">
        <v>126</v>
      </c>
      <c r="F131" t="s">
        <v>1632</v>
      </c>
      <c r="G131" t="s">
        <v>130</v>
      </c>
      <c r="H131" t="s">
        <v>105</v>
      </c>
      <c r="I131" s="77">
        <v>74160</v>
      </c>
      <c r="J131" s="77">
        <v>2318</v>
      </c>
      <c r="K131" s="77">
        <v>0</v>
      </c>
      <c r="L131" s="77">
        <v>1719.0288</v>
      </c>
      <c r="M131" s="77">
        <v>1.03</v>
      </c>
      <c r="N131" s="77">
        <v>0.1</v>
      </c>
      <c r="O131" s="77">
        <f>L131/'סכום נכסי הקרן'!$C$42*100</f>
        <v>1.5276700489076962E-2</v>
      </c>
    </row>
    <row r="132" spans="2:15">
      <c r="B132" t="s">
        <v>1633</v>
      </c>
      <c r="C132" t="s">
        <v>1634</v>
      </c>
      <c r="D132" t="s">
        <v>103</v>
      </c>
      <c r="E132" t="s">
        <v>126</v>
      </c>
      <c r="F132" t="s">
        <v>1635</v>
      </c>
      <c r="G132" t="s">
        <v>130</v>
      </c>
      <c r="H132" t="s">
        <v>105</v>
      </c>
      <c r="I132" s="77">
        <v>115724</v>
      </c>
      <c r="J132" s="77">
        <v>760.1</v>
      </c>
      <c r="K132" s="77">
        <v>0</v>
      </c>
      <c r="L132" s="77">
        <v>879.61812399999997</v>
      </c>
      <c r="M132" s="77">
        <v>1</v>
      </c>
      <c r="N132" s="77">
        <v>0.05</v>
      </c>
      <c r="O132" s="77">
        <f>L132/'סכום נכסי הקרן'!$C$42*100</f>
        <v>7.8170084323844723E-3</v>
      </c>
    </row>
    <row r="133" spans="2:15">
      <c r="B133" t="s">
        <v>1636</v>
      </c>
      <c r="C133" t="s">
        <v>1637</v>
      </c>
      <c r="D133" t="s">
        <v>103</v>
      </c>
      <c r="E133" t="s">
        <v>126</v>
      </c>
      <c r="F133" t="s">
        <v>1638</v>
      </c>
      <c r="G133" t="s">
        <v>130</v>
      </c>
      <c r="H133" t="s">
        <v>105</v>
      </c>
      <c r="I133" s="77">
        <v>664094</v>
      </c>
      <c r="J133" s="77">
        <v>162.80000000000001</v>
      </c>
      <c r="K133" s="77">
        <v>0</v>
      </c>
      <c r="L133" s="77">
        <v>1081.1450319999999</v>
      </c>
      <c r="M133" s="77">
        <v>0.19</v>
      </c>
      <c r="N133" s="77">
        <v>0.06</v>
      </c>
      <c r="O133" s="77">
        <f>L133/'סכום נכסי הקרן'!$C$42*100</f>
        <v>9.607941902496064E-3</v>
      </c>
    </row>
    <row r="134" spans="2:15">
      <c r="B134" t="s">
        <v>1639</v>
      </c>
      <c r="C134" t="s">
        <v>1640</v>
      </c>
      <c r="D134" t="s">
        <v>103</v>
      </c>
      <c r="E134" t="s">
        <v>126</v>
      </c>
      <c r="F134" t="s">
        <v>1641</v>
      </c>
      <c r="G134" t="s">
        <v>132</v>
      </c>
      <c r="H134" t="s">
        <v>105</v>
      </c>
      <c r="I134" s="77">
        <v>38839</v>
      </c>
      <c r="J134" s="77">
        <v>1827</v>
      </c>
      <c r="K134" s="77">
        <v>0</v>
      </c>
      <c r="L134" s="77">
        <v>709.58852999999999</v>
      </c>
      <c r="M134" s="77">
        <v>0.11</v>
      </c>
      <c r="N134" s="77">
        <v>0.04</v>
      </c>
      <c r="O134" s="77">
        <f>L134/'סכום נכסי הקרן'!$C$42*100</f>
        <v>6.305985940022879E-3</v>
      </c>
    </row>
    <row r="135" spans="2:15">
      <c r="B135" t="s">
        <v>1642</v>
      </c>
      <c r="C135" t="s">
        <v>1643</v>
      </c>
      <c r="D135" t="s">
        <v>103</v>
      </c>
      <c r="E135" t="s">
        <v>126</v>
      </c>
      <c r="F135" t="s">
        <v>1644</v>
      </c>
      <c r="G135" t="s">
        <v>135</v>
      </c>
      <c r="H135" t="s">
        <v>105</v>
      </c>
      <c r="I135" s="77">
        <v>24456</v>
      </c>
      <c r="J135" s="77">
        <v>1768</v>
      </c>
      <c r="K135" s="77">
        <v>0</v>
      </c>
      <c r="L135" s="77">
        <v>432.38207999999997</v>
      </c>
      <c r="M135" s="77">
        <v>0.26</v>
      </c>
      <c r="N135" s="77">
        <v>0.03</v>
      </c>
      <c r="O135" s="77">
        <f>L135/'סכום נכסי הקרן'!$C$42*100</f>
        <v>3.8425019598299424E-3</v>
      </c>
    </row>
    <row r="136" spans="2:15">
      <c r="B136" s="78" t="s">
        <v>1645</v>
      </c>
      <c r="E136" s="16"/>
      <c r="F136" s="16"/>
      <c r="G136" s="16"/>
      <c r="I136" s="79">
        <v>0</v>
      </c>
      <c r="K136" s="79">
        <v>0</v>
      </c>
      <c r="L136" s="79">
        <v>0</v>
      </c>
      <c r="N136" s="79">
        <v>0</v>
      </c>
      <c r="O136" s="79">
        <f>L136/'סכום נכסי הקרן'!$C$42*100</f>
        <v>0</v>
      </c>
    </row>
    <row r="137" spans="2:15">
      <c r="B137" t="s">
        <v>270</v>
      </c>
      <c r="C137" t="s">
        <v>270</v>
      </c>
      <c r="E137" s="16"/>
      <c r="F137" s="16"/>
      <c r="G137" t="s">
        <v>270</v>
      </c>
      <c r="H137" t="s">
        <v>270</v>
      </c>
      <c r="I137" s="77">
        <v>0</v>
      </c>
      <c r="J137" s="77">
        <v>0</v>
      </c>
      <c r="L137" s="77">
        <v>0</v>
      </c>
      <c r="M137" s="77">
        <v>0</v>
      </c>
      <c r="N137" s="77">
        <v>0</v>
      </c>
      <c r="O137" s="77">
        <f>L137/'סכום נכסי הקרן'!$C$42*100</f>
        <v>0</v>
      </c>
    </row>
    <row r="138" spans="2:15">
      <c r="B138" s="78" t="s">
        <v>275</v>
      </c>
      <c r="E138" s="16"/>
      <c r="F138" s="16"/>
      <c r="G138" s="16"/>
      <c r="I138" s="79">
        <v>4319857</v>
      </c>
      <c r="K138" s="79">
        <v>0</v>
      </c>
      <c r="L138" s="79">
        <v>385439.64359589276</v>
      </c>
      <c r="N138" s="79">
        <v>22.99</v>
      </c>
      <c r="O138" s="79">
        <f>L138/'סכום נכסי הקרן'!$C$42*100</f>
        <v>3.4253329506934529</v>
      </c>
    </row>
    <row r="139" spans="2:15">
      <c r="B139" s="78" t="s">
        <v>393</v>
      </c>
      <c r="E139" s="16"/>
      <c r="F139" s="16"/>
      <c r="G139" s="16"/>
      <c r="I139" s="79">
        <v>829924</v>
      </c>
      <c r="K139" s="79">
        <v>0</v>
      </c>
      <c r="L139" s="79">
        <v>69186.221783987494</v>
      </c>
      <c r="N139" s="79">
        <v>4.13</v>
      </c>
      <c r="O139" s="79">
        <f>L139/'סכום נכסי הקרן'!$C$42*100</f>
        <v>0.61484553846033807</v>
      </c>
    </row>
    <row r="140" spans="2:15">
      <c r="B140" t="s">
        <v>1646</v>
      </c>
      <c r="C140" t="s">
        <v>1647</v>
      </c>
      <c r="D140" t="s">
        <v>1295</v>
      </c>
      <c r="E140" t="s">
        <v>1083</v>
      </c>
      <c r="F140" t="s">
        <v>1359</v>
      </c>
      <c r="G140" t="s">
        <v>1648</v>
      </c>
      <c r="H140" t="s">
        <v>109</v>
      </c>
      <c r="I140" s="77">
        <v>740</v>
      </c>
      <c r="J140" s="77">
        <v>5160</v>
      </c>
      <c r="K140" s="77">
        <v>0</v>
      </c>
      <c r="L140" s="77">
        <v>132.383928</v>
      </c>
      <c r="M140" s="77">
        <v>0</v>
      </c>
      <c r="N140" s="77">
        <v>0.01</v>
      </c>
      <c r="O140" s="77">
        <f>L140/'סכום נכסי הקרן'!$C$42*100</f>
        <v>1.1764722136263972E-3</v>
      </c>
    </row>
    <row r="141" spans="2:15">
      <c r="B141" t="s">
        <v>1649</v>
      </c>
      <c r="C141" t="s">
        <v>1650</v>
      </c>
      <c r="D141" t="s">
        <v>1295</v>
      </c>
      <c r="E141" t="s">
        <v>1083</v>
      </c>
      <c r="F141" t="s">
        <v>1651</v>
      </c>
      <c r="G141" t="s">
        <v>1300</v>
      </c>
      <c r="H141" t="s">
        <v>109</v>
      </c>
      <c r="I141" s="77">
        <v>38754</v>
      </c>
      <c r="J141" s="77">
        <v>2200</v>
      </c>
      <c r="K141" s="77">
        <v>0</v>
      </c>
      <c r="L141" s="77">
        <v>2955.9225959999999</v>
      </c>
      <c r="M141" s="77">
        <v>0.11</v>
      </c>
      <c r="N141" s="77">
        <v>0.18</v>
      </c>
      <c r="O141" s="77">
        <f>L141/'סכום נכסי הקרן'!$C$42*100</f>
        <v>2.6268753710226869E-2</v>
      </c>
    </row>
    <row r="142" spans="2:15">
      <c r="B142" t="s">
        <v>1652</v>
      </c>
      <c r="C142" t="s">
        <v>1653</v>
      </c>
      <c r="D142" t="s">
        <v>1295</v>
      </c>
      <c r="E142" t="s">
        <v>1083</v>
      </c>
      <c r="F142" t="s">
        <v>1654</v>
      </c>
      <c r="G142" t="s">
        <v>1094</v>
      </c>
      <c r="H142" t="s">
        <v>109</v>
      </c>
      <c r="I142" s="77">
        <v>122873</v>
      </c>
      <c r="J142" s="77">
        <v>445</v>
      </c>
      <c r="K142" s="77">
        <v>0</v>
      </c>
      <c r="L142" s="77">
        <v>1895.70307495</v>
      </c>
      <c r="M142" s="77">
        <v>0.56000000000000005</v>
      </c>
      <c r="N142" s="77">
        <v>0.11</v>
      </c>
      <c r="O142" s="77">
        <f>L142/'סכום נכסי הקרן'!$C$42*100</f>
        <v>1.6846773068742868E-2</v>
      </c>
    </row>
    <row r="143" spans="2:15">
      <c r="B143" t="s">
        <v>1655</v>
      </c>
      <c r="C143" t="s">
        <v>1656</v>
      </c>
      <c r="D143" t="s">
        <v>1295</v>
      </c>
      <c r="E143" t="s">
        <v>1083</v>
      </c>
      <c r="F143" t="s">
        <v>1657</v>
      </c>
      <c r="G143" t="s">
        <v>1094</v>
      </c>
      <c r="H143" t="s">
        <v>109</v>
      </c>
      <c r="I143" s="77">
        <v>20208</v>
      </c>
      <c r="J143" s="77">
        <v>514</v>
      </c>
      <c r="K143" s="77">
        <v>0</v>
      </c>
      <c r="L143" s="77">
        <v>360.11423903999997</v>
      </c>
      <c r="M143" s="77">
        <v>0.12</v>
      </c>
      <c r="N143" s="77">
        <v>0.02</v>
      </c>
      <c r="O143" s="77">
        <f>L143/'סכום נכסי הקרן'!$C$42*100</f>
        <v>3.2002706247073608E-3</v>
      </c>
    </row>
    <row r="144" spans="2:15">
      <c r="B144" t="s">
        <v>1658</v>
      </c>
      <c r="C144" t="s">
        <v>1659</v>
      </c>
      <c r="D144" t="s">
        <v>1295</v>
      </c>
      <c r="E144" t="s">
        <v>1083</v>
      </c>
      <c r="F144" t="s">
        <v>1660</v>
      </c>
      <c r="G144" t="s">
        <v>1094</v>
      </c>
      <c r="H144" t="s">
        <v>109</v>
      </c>
      <c r="I144" s="77">
        <v>36103</v>
      </c>
      <c r="J144" s="77">
        <v>515</v>
      </c>
      <c r="K144" s="77">
        <v>0</v>
      </c>
      <c r="L144" s="77">
        <v>644.62087014999997</v>
      </c>
      <c r="M144" s="77">
        <v>0.32</v>
      </c>
      <c r="N144" s="77">
        <v>0.04</v>
      </c>
      <c r="O144" s="77">
        <f>L144/'סכום נכסי הקרן'!$C$42*100</f>
        <v>5.7286300045058707E-3</v>
      </c>
    </row>
    <row r="145" spans="2:15">
      <c r="B145" t="s">
        <v>1661</v>
      </c>
      <c r="C145" t="s">
        <v>1662</v>
      </c>
      <c r="D145" t="s">
        <v>1104</v>
      </c>
      <c r="E145" t="s">
        <v>1083</v>
      </c>
      <c r="F145" t="s">
        <v>1310</v>
      </c>
      <c r="G145" t="s">
        <v>1094</v>
      </c>
      <c r="H145" t="s">
        <v>109</v>
      </c>
      <c r="I145" s="77">
        <v>10278</v>
      </c>
      <c r="J145" s="77">
        <v>1895</v>
      </c>
      <c r="K145" s="77">
        <v>0</v>
      </c>
      <c r="L145" s="77">
        <v>675.26100269999995</v>
      </c>
      <c r="M145" s="77">
        <v>0</v>
      </c>
      <c r="N145" s="77">
        <v>0.04</v>
      </c>
      <c r="O145" s="77">
        <f>L145/'סכום נכסי הקרן'!$C$42*100</f>
        <v>6.0009233645193661E-3</v>
      </c>
    </row>
    <row r="146" spans="2:15">
      <c r="B146" t="s">
        <v>1663</v>
      </c>
      <c r="C146" t="s">
        <v>1664</v>
      </c>
      <c r="D146" t="s">
        <v>1295</v>
      </c>
      <c r="E146" t="s">
        <v>1083</v>
      </c>
      <c r="F146" t="s">
        <v>1405</v>
      </c>
      <c r="G146" t="s">
        <v>1094</v>
      </c>
      <c r="H146" t="s">
        <v>109</v>
      </c>
      <c r="I146" s="77">
        <v>13711</v>
      </c>
      <c r="J146" s="77">
        <v>475</v>
      </c>
      <c r="K146" s="77">
        <v>0</v>
      </c>
      <c r="L146" s="77">
        <v>225.79617575</v>
      </c>
      <c r="M146" s="77">
        <v>0.04</v>
      </c>
      <c r="N146" s="77">
        <v>0.01</v>
      </c>
      <c r="O146" s="77">
        <f>L146/'סכום נכסי הקרן'!$C$42*100</f>
        <v>2.0066100978132144E-3</v>
      </c>
    </row>
    <row r="147" spans="2:15">
      <c r="B147" t="s">
        <v>1665</v>
      </c>
      <c r="C147" t="s">
        <v>1666</v>
      </c>
      <c r="D147" t="s">
        <v>1295</v>
      </c>
      <c r="E147" t="s">
        <v>1083</v>
      </c>
      <c r="F147" t="s">
        <v>864</v>
      </c>
      <c r="G147" t="s">
        <v>1280</v>
      </c>
      <c r="H147" t="s">
        <v>116</v>
      </c>
      <c r="I147" s="77">
        <v>16383</v>
      </c>
      <c r="J147" s="77">
        <v>87.5</v>
      </c>
      <c r="K147" s="77">
        <v>0</v>
      </c>
      <c r="L147" s="77">
        <v>67.115621737500007</v>
      </c>
      <c r="M147" s="77">
        <v>0.24</v>
      </c>
      <c r="N147" s="77">
        <v>0</v>
      </c>
      <c r="O147" s="77">
        <f>L147/'סכום נכסי הקרן'!$C$42*100</f>
        <v>5.964444873884432E-4</v>
      </c>
    </row>
    <row r="148" spans="2:15">
      <c r="B148" t="s">
        <v>1667</v>
      </c>
      <c r="C148" t="s">
        <v>1668</v>
      </c>
      <c r="D148" t="s">
        <v>1295</v>
      </c>
      <c r="E148" t="s">
        <v>1083</v>
      </c>
      <c r="F148" t="s">
        <v>1350</v>
      </c>
      <c r="G148" t="s">
        <v>1669</v>
      </c>
      <c r="H148" t="s">
        <v>109</v>
      </c>
      <c r="I148" s="77">
        <v>98476</v>
      </c>
      <c r="J148" s="77">
        <v>3408</v>
      </c>
      <c r="K148" s="77">
        <v>0</v>
      </c>
      <c r="L148" s="77">
        <v>11635.46723136</v>
      </c>
      <c r="M148" s="77">
        <v>0.11</v>
      </c>
      <c r="N148" s="77">
        <v>0.69</v>
      </c>
      <c r="O148" s="77">
        <f>L148/'סכום נכסי הקרן'!$C$42*100</f>
        <v>0.10340230945750083</v>
      </c>
    </row>
    <row r="149" spans="2:15">
      <c r="B149" t="s">
        <v>1670</v>
      </c>
      <c r="C149" t="s">
        <v>1671</v>
      </c>
      <c r="D149" t="s">
        <v>1295</v>
      </c>
      <c r="E149" t="s">
        <v>1083</v>
      </c>
      <c r="F149" t="s">
        <v>1672</v>
      </c>
      <c r="G149" t="s">
        <v>1669</v>
      </c>
      <c r="H149" t="s">
        <v>109</v>
      </c>
      <c r="I149" s="77">
        <v>3044</v>
      </c>
      <c r="J149" s="77">
        <v>6470</v>
      </c>
      <c r="K149" s="77">
        <v>0</v>
      </c>
      <c r="L149" s="77">
        <v>682.81455559999995</v>
      </c>
      <c r="M149" s="77">
        <v>0.01</v>
      </c>
      <c r="N149" s="77">
        <v>0.04</v>
      </c>
      <c r="O149" s="77">
        <f>L149/'סכום נכסי הקרן'!$C$42*100</f>
        <v>6.0680504337585197E-3</v>
      </c>
    </row>
    <row r="150" spans="2:15">
      <c r="B150" t="s">
        <v>1670</v>
      </c>
      <c r="C150" t="s">
        <v>1671</v>
      </c>
      <c r="D150" t="s">
        <v>1295</v>
      </c>
      <c r="E150" t="s">
        <v>1083</v>
      </c>
      <c r="F150" t="s">
        <v>1672</v>
      </c>
      <c r="G150" t="s">
        <v>1669</v>
      </c>
      <c r="H150" t="s">
        <v>109</v>
      </c>
      <c r="I150" s="77">
        <v>16183</v>
      </c>
      <c r="J150" s="77">
        <v>6470</v>
      </c>
      <c r="K150" s="77">
        <v>0</v>
      </c>
      <c r="L150" s="77">
        <v>3630.0880266999998</v>
      </c>
      <c r="M150" s="77">
        <v>0.03</v>
      </c>
      <c r="N150" s="77">
        <v>0.22</v>
      </c>
      <c r="O150" s="77">
        <f>L150/'סכום נכסי הקרן'!$C$42*100</f>
        <v>3.2259940922967849E-2</v>
      </c>
    </row>
    <row r="151" spans="2:15">
      <c r="B151" t="s">
        <v>1673</v>
      </c>
      <c r="C151" t="s">
        <v>1674</v>
      </c>
      <c r="D151" t="s">
        <v>1295</v>
      </c>
      <c r="E151" t="s">
        <v>1083</v>
      </c>
      <c r="F151" t="s">
        <v>1438</v>
      </c>
      <c r="G151" t="s">
        <v>1669</v>
      </c>
      <c r="H151" t="s">
        <v>109</v>
      </c>
      <c r="I151" s="77">
        <v>1091</v>
      </c>
      <c r="J151" s="77">
        <v>2591</v>
      </c>
      <c r="K151" s="77">
        <v>0</v>
      </c>
      <c r="L151" s="77">
        <v>98.004497270000002</v>
      </c>
      <c r="M151" s="77">
        <v>0</v>
      </c>
      <c r="N151" s="77">
        <v>0.01</v>
      </c>
      <c r="O151" s="77">
        <f>L151/'סכום נכסי הקרן'!$C$42*100</f>
        <v>8.7094838165384489E-4</v>
      </c>
    </row>
    <row r="152" spans="2:15">
      <c r="B152" t="s">
        <v>1675</v>
      </c>
      <c r="C152" t="s">
        <v>1676</v>
      </c>
      <c r="D152" t="s">
        <v>1295</v>
      </c>
      <c r="E152" t="s">
        <v>1083</v>
      </c>
      <c r="F152" t="s">
        <v>1677</v>
      </c>
      <c r="G152" t="s">
        <v>1137</v>
      </c>
      <c r="H152" t="s">
        <v>109</v>
      </c>
      <c r="I152" s="77">
        <v>36246</v>
      </c>
      <c r="J152" s="77">
        <v>6548</v>
      </c>
      <c r="K152" s="77">
        <v>0</v>
      </c>
      <c r="L152" s="77">
        <v>8228.5364733599999</v>
      </c>
      <c r="M152" s="77">
        <v>0.02</v>
      </c>
      <c r="N152" s="77">
        <v>0.49</v>
      </c>
      <c r="O152" s="77">
        <f>L152/'סכום נכסי הקרן'!$C$42*100</f>
        <v>7.3125527138909088E-2</v>
      </c>
    </row>
    <row r="153" spans="2:15">
      <c r="B153" t="s">
        <v>1678</v>
      </c>
      <c r="C153" t="s">
        <v>1679</v>
      </c>
      <c r="D153" t="s">
        <v>1295</v>
      </c>
      <c r="E153" t="s">
        <v>1083</v>
      </c>
      <c r="F153" t="s">
        <v>1680</v>
      </c>
      <c r="G153" t="s">
        <v>1137</v>
      </c>
      <c r="H153" t="s">
        <v>109</v>
      </c>
      <c r="I153" s="77">
        <v>26110</v>
      </c>
      <c r="J153" s="77">
        <v>4185</v>
      </c>
      <c r="K153" s="77">
        <v>0</v>
      </c>
      <c r="L153" s="77">
        <v>3788.4030345000001</v>
      </c>
      <c r="M153" s="77">
        <v>0.04</v>
      </c>
      <c r="N153" s="77">
        <v>0.23</v>
      </c>
      <c r="O153" s="77">
        <f>L153/'סכום נכסי הקרן'!$C$42*100</f>
        <v>3.366685798979447E-2</v>
      </c>
    </row>
    <row r="154" spans="2:15">
      <c r="B154" t="s">
        <v>1681</v>
      </c>
      <c r="C154" t="s">
        <v>1682</v>
      </c>
      <c r="D154" t="s">
        <v>1295</v>
      </c>
      <c r="E154" t="s">
        <v>1083</v>
      </c>
      <c r="F154" t="s">
        <v>1683</v>
      </c>
      <c r="G154" t="s">
        <v>1137</v>
      </c>
      <c r="H154" t="s">
        <v>109</v>
      </c>
      <c r="I154" s="77">
        <v>21558</v>
      </c>
      <c r="J154" s="77">
        <v>5755</v>
      </c>
      <c r="K154" s="77">
        <v>0</v>
      </c>
      <c r="L154" s="77">
        <v>4301.3782743000002</v>
      </c>
      <c r="M154" s="77">
        <v>0.05</v>
      </c>
      <c r="N154" s="77">
        <v>0.26</v>
      </c>
      <c r="O154" s="77">
        <f>L154/'סכום נכסי הקרן'!$C$42*100</f>
        <v>3.8225576899411945E-2</v>
      </c>
    </row>
    <row r="155" spans="2:15">
      <c r="B155" t="s">
        <v>1684</v>
      </c>
      <c r="C155" t="s">
        <v>1685</v>
      </c>
      <c r="D155" t="s">
        <v>1295</v>
      </c>
      <c r="E155" t="s">
        <v>1083</v>
      </c>
      <c r="F155" t="s">
        <v>1686</v>
      </c>
      <c r="G155" t="s">
        <v>1137</v>
      </c>
      <c r="H155" t="s">
        <v>109</v>
      </c>
      <c r="I155" s="77">
        <v>73060</v>
      </c>
      <c r="J155" s="77">
        <v>103</v>
      </c>
      <c r="K155" s="77">
        <v>0</v>
      </c>
      <c r="L155" s="77">
        <v>260.89799060000001</v>
      </c>
      <c r="M155" s="77">
        <v>0.09</v>
      </c>
      <c r="N155" s="77">
        <v>0.02</v>
      </c>
      <c r="O155" s="77">
        <f>L155/'סכום נכסי הקרן'!$C$42*100</f>
        <v>2.318553627838124E-3</v>
      </c>
    </row>
    <row r="156" spans="2:15">
      <c r="B156" t="s">
        <v>1687</v>
      </c>
      <c r="C156" t="s">
        <v>1688</v>
      </c>
      <c r="D156" t="s">
        <v>1295</v>
      </c>
      <c r="E156" t="s">
        <v>1083</v>
      </c>
      <c r="F156" t="s">
        <v>1689</v>
      </c>
      <c r="G156" t="s">
        <v>1137</v>
      </c>
      <c r="H156" t="s">
        <v>109</v>
      </c>
      <c r="I156" s="77">
        <v>23911</v>
      </c>
      <c r="J156" s="77">
        <v>10362</v>
      </c>
      <c r="K156" s="77">
        <v>0</v>
      </c>
      <c r="L156" s="77">
        <v>8590.0396619399999</v>
      </c>
      <c r="M156" s="77">
        <v>0.01</v>
      </c>
      <c r="N156" s="77">
        <v>0.51</v>
      </c>
      <c r="O156" s="77">
        <f>L156/'סכום נכסי הקרן'!$C$42*100</f>
        <v>7.633814110895018E-2</v>
      </c>
    </row>
    <row r="157" spans="2:15">
      <c r="B157" t="s">
        <v>1690</v>
      </c>
      <c r="C157" t="s">
        <v>1691</v>
      </c>
      <c r="D157" t="s">
        <v>1295</v>
      </c>
      <c r="E157" t="s">
        <v>1083</v>
      </c>
      <c r="F157" t="s">
        <v>1692</v>
      </c>
      <c r="G157" t="s">
        <v>1693</v>
      </c>
      <c r="H157" t="s">
        <v>109</v>
      </c>
      <c r="I157" s="77">
        <v>48934</v>
      </c>
      <c r="J157" s="77">
        <v>1615</v>
      </c>
      <c r="K157" s="77">
        <v>0</v>
      </c>
      <c r="L157" s="77">
        <v>2739.9149747000001</v>
      </c>
      <c r="M157" s="77">
        <v>0.15</v>
      </c>
      <c r="N157" s="77">
        <v>0.16</v>
      </c>
      <c r="O157" s="77">
        <f>L157/'סכום נכסי הקרן'!$C$42*100</f>
        <v>2.4349132739386787E-2</v>
      </c>
    </row>
    <row r="158" spans="2:15">
      <c r="B158" t="s">
        <v>1694</v>
      </c>
      <c r="C158" t="s">
        <v>1695</v>
      </c>
      <c r="D158" t="s">
        <v>1295</v>
      </c>
      <c r="E158" t="s">
        <v>1083</v>
      </c>
      <c r="F158" t="s">
        <v>1696</v>
      </c>
      <c r="G158" t="s">
        <v>1693</v>
      </c>
      <c r="H158" t="s">
        <v>109</v>
      </c>
      <c r="I158" s="77">
        <v>26367</v>
      </c>
      <c r="J158" s="77">
        <v>5024</v>
      </c>
      <c r="K158" s="77">
        <v>0</v>
      </c>
      <c r="L158" s="77">
        <v>4592.6589033600003</v>
      </c>
      <c r="M158" s="77">
        <v>0</v>
      </c>
      <c r="N158" s="77">
        <v>0.27</v>
      </c>
      <c r="O158" s="77">
        <f>L158/'סכום נכסי הקרן'!$C$42*100</f>
        <v>4.0814135583489571E-2</v>
      </c>
    </row>
    <row r="159" spans="2:15">
      <c r="B159" t="s">
        <v>1697</v>
      </c>
      <c r="C159" t="s">
        <v>1698</v>
      </c>
      <c r="D159" t="s">
        <v>1295</v>
      </c>
      <c r="E159" t="s">
        <v>1083</v>
      </c>
      <c r="F159" t="s">
        <v>1699</v>
      </c>
      <c r="G159" t="s">
        <v>1693</v>
      </c>
      <c r="H159" t="s">
        <v>109</v>
      </c>
      <c r="I159" s="77">
        <v>22029</v>
      </c>
      <c r="J159" s="77">
        <v>3420</v>
      </c>
      <c r="K159" s="77">
        <v>0</v>
      </c>
      <c r="L159" s="77">
        <v>2612.0093705999998</v>
      </c>
      <c r="M159" s="77">
        <v>0.09</v>
      </c>
      <c r="N159" s="77">
        <v>0.16</v>
      </c>
      <c r="O159" s="77">
        <f>L159/'סכום נכסי הקרן'!$C$42*100</f>
        <v>2.321245858668489E-2</v>
      </c>
    </row>
    <row r="160" spans="2:15">
      <c r="B160" t="s">
        <v>1700</v>
      </c>
      <c r="C160" t="s">
        <v>1701</v>
      </c>
      <c r="D160" t="s">
        <v>1295</v>
      </c>
      <c r="E160" t="s">
        <v>1083</v>
      </c>
      <c r="F160" t="s">
        <v>1641</v>
      </c>
      <c r="G160" t="s">
        <v>1152</v>
      </c>
      <c r="H160" t="s">
        <v>109</v>
      </c>
      <c r="I160" s="77">
        <v>134750</v>
      </c>
      <c r="J160" s="77">
        <v>533</v>
      </c>
      <c r="K160" s="77">
        <v>0</v>
      </c>
      <c r="L160" s="77">
        <v>2490.0600724999999</v>
      </c>
      <c r="M160" s="77">
        <v>0.4</v>
      </c>
      <c r="N160" s="77">
        <v>0.15</v>
      </c>
      <c r="O160" s="77">
        <f>L160/'סכום נכסי הקרן'!$C$42*100</f>
        <v>2.2128717056626255E-2</v>
      </c>
    </row>
    <row r="161" spans="2:15">
      <c r="B161" t="s">
        <v>1702</v>
      </c>
      <c r="C161" t="s">
        <v>1703</v>
      </c>
      <c r="D161" t="s">
        <v>1295</v>
      </c>
      <c r="E161" t="s">
        <v>1083</v>
      </c>
      <c r="F161" t="s">
        <v>1382</v>
      </c>
      <c r="G161" t="s">
        <v>1152</v>
      </c>
      <c r="H161" t="s">
        <v>109</v>
      </c>
      <c r="I161" s="77">
        <v>18501</v>
      </c>
      <c r="J161" s="77">
        <v>9191</v>
      </c>
      <c r="K161" s="77">
        <v>0</v>
      </c>
      <c r="L161" s="77">
        <v>5895.3800969699996</v>
      </c>
      <c r="M161" s="77">
        <v>0.03</v>
      </c>
      <c r="N161" s="77">
        <v>0.35</v>
      </c>
      <c r="O161" s="77">
        <f>L161/'סכום נכסי הקרן'!$C$42*100</f>
        <v>5.2391185075361259E-2</v>
      </c>
    </row>
    <row r="162" spans="2:15">
      <c r="B162" t="s">
        <v>1704</v>
      </c>
      <c r="C162" t="s">
        <v>1705</v>
      </c>
      <c r="D162" t="s">
        <v>1295</v>
      </c>
      <c r="E162" t="s">
        <v>1083</v>
      </c>
      <c r="F162" t="s">
        <v>1706</v>
      </c>
      <c r="G162" t="s">
        <v>1165</v>
      </c>
      <c r="H162" t="s">
        <v>109</v>
      </c>
      <c r="I162" s="77">
        <v>20614</v>
      </c>
      <c r="J162" s="77">
        <v>3755</v>
      </c>
      <c r="K162" s="77">
        <v>0</v>
      </c>
      <c r="L162" s="77">
        <v>2683.6511119000002</v>
      </c>
      <c r="M162" s="77">
        <v>0.05</v>
      </c>
      <c r="N162" s="77">
        <v>0.16</v>
      </c>
      <c r="O162" s="77">
        <f>L162/'סכום נכסי הקרן'!$C$42*100</f>
        <v>2.3849125886474191E-2</v>
      </c>
    </row>
    <row r="163" spans="2:15">
      <c r="B163" s="78" t="s">
        <v>394</v>
      </c>
      <c r="E163" s="16"/>
      <c r="F163" s="16"/>
      <c r="G163" s="16"/>
      <c r="I163" s="79">
        <v>3489933</v>
      </c>
      <c r="K163" s="79">
        <v>0</v>
      </c>
      <c r="L163" s="79">
        <v>316253.42181190522</v>
      </c>
      <c r="N163" s="79">
        <v>18.86</v>
      </c>
      <c r="O163" s="79">
        <f>L163/'סכום נכסי הקרן'!$C$42*100</f>
        <v>2.810487412233114</v>
      </c>
    </row>
    <row r="164" spans="2:15">
      <c r="B164" t="s">
        <v>1707</v>
      </c>
      <c r="C164" t="s">
        <v>1708</v>
      </c>
      <c r="D164" t="s">
        <v>1295</v>
      </c>
      <c r="E164" t="s">
        <v>1083</v>
      </c>
      <c r="F164" t="s">
        <v>1709</v>
      </c>
      <c r="G164" t="s">
        <v>1190</v>
      </c>
      <c r="H164" t="s">
        <v>109</v>
      </c>
      <c r="I164" s="77">
        <v>12554</v>
      </c>
      <c r="J164" s="77">
        <v>8483</v>
      </c>
      <c r="K164" s="77">
        <v>0</v>
      </c>
      <c r="L164" s="77">
        <v>3692.2018279399999</v>
      </c>
      <c r="M164" s="77">
        <v>0</v>
      </c>
      <c r="N164" s="77">
        <v>0.22</v>
      </c>
      <c r="O164" s="77">
        <f>L164/'סכום נכסי הקרן'!$C$42*100</f>
        <v>3.2811935129104207E-2</v>
      </c>
    </row>
    <row r="165" spans="2:15">
      <c r="B165" t="s">
        <v>1710</v>
      </c>
      <c r="C165" t="s">
        <v>1711</v>
      </c>
      <c r="D165" t="s">
        <v>1712</v>
      </c>
      <c r="E165" t="s">
        <v>1083</v>
      </c>
      <c r="F165" t="s">
        <v>1207</v>
      </c>
      <c r="G165" t="s">
        <v>1190</v>
      </c>
      <c r="H165" t="s">
        <v>113</v>
      </c>
      <c r="I165" s="77">
        <v>3467</v>
      </c>
      <c r="J165" s="77">
        <v>16645</v>
      </c>
      <c r="K165" s="77">
        <v>0</v>
      </c>
      <c r="L165" s="77">
        <v>2396.3913360900001</v>
      </c>
      <c r="M165" s="77">
        <v>0</v>
      </c>
      <c r="N165" s="77">
        <v>0.14000000000000001</v>
      </c>
      <c r="O165" s="77">
        <f>L165/'סכום נכסי הקרן'!$C$42*100</f>
        <v>2.129629980374145E-2</v>
      </c>
    </row>
    <row r="166" spans="2:15">
      <c r="B166" t="s">
        <v>1713</v>
      </c>
      <c r="C166" s="82" t="s">
        <v>3208</v>
      </c>
      <c r="D166" t="s">
        <v>1295</v>
      </c>
      <c r="E166" t="s">
        <v>1083</v>
      </c>
      <c r="F166" t="s">
        <v>1714</v>
      </c>
      <c r="G166" t="s">
        <v>1127</v>
      </c>
      <c r="H166" t="s">
        <v>109</v>
      </c>
      <c r="I166" s="77">
        <v>23608</v>
      </c>
      <c r="J166" s="77">
        <v>1300</v>
      </c>
      <c r="K166" s="77">
        <v>0</v>
      </c>
      <c r="L166" s="77">
        <v>1064.0361680000001</v>
      </c>
      <c r="M166" s="77">
        <v>0</v>
      </c>
      <c r="N166" s="77">
        <v>0.06</v>
      </c>
      <c r="O166" s="77">
        <f>L166/'סכום נכסי הקרן'!$C$42*100</f>
        <v>9.455898498082857E-3</v>
      </c>
    </row>
    <row r="167" spans="2:15">
      <c r="B167" t="s">
        <v>1715</v>
      </c>
      <c r="C167" s="82" t="s">
        <v>3209</v>
      </c>
      <c r="D167" t="s">
        <v>1295</v>
      </c>
      <c r="E167" t="s">
        <v>1083</v>
      </c>
      <c r="F167" t="s">
        <v>1211</v>
      </c>
      <c r="G167" t="s">
        <v>1127</v>
      </c>
      <c r="H167" t="s">
        <v>116</v>
      </c>
      <c r="I167" s="77">
        <v>182475</v>
      </c>
      <c r="J167" s="77">
        <v>234.75</v>
      </c>
      <c r="K167" s="77">
        <v>0</v>
      </c>
      <c r="L167" s="77">
        <v>2005.53897661875</v>
      </c>
      <c r="M167" s="77">
        <v>0</v>
      </c>
      <c r="N167" s="77">
        <v>0.12</v>
      </c>
      <c r="O167" s="77">
        <f>L167/'סכום נכסי הקרן'!$C$42*100</f>
        <v>1.7822865018302526E-2</v>
      </c>
    </row>
    <row r="168" spans="2:15">
      <c r="B168" t="s">
        <v>1716</v>
      </c>
      <c r="C168" t="s">
        <v>1717</v>
      </c>
      <c r="D168" t="s">
        <v>1295</v>
      </c>
      <c r="E168" t="s">
        <v>1083</v>
      </c>
      <c r="F168" t="s">
        <v>1718</v>
      </c>
      <c r="G168" t="s">
        <v>1127</v>
      </c>
      <c r="H168" t="s">
        <v>113</v>
      </c>
      <c r="I168" s="77">
        <v>6316</v>
      </c>
      <c r="J168" s="77">
        <v>6225</v>
      </c>
      <c r="K168" s="77">
        <v>0</v>
      </c>
      <c r="L168" s="77">
        <v>1632.6818946000001</v>
      </c>
      <c r="M168" s="77">
        <v>0</v>
      </c>
      <c r="N168" s="77">
        <v>0.1</v>
      </c>
      <c r="O168" s="77">
        <f>L168/'סכום נכסי הקרן'!$C$42*100</f>
        <v>1.4509351034574245E-2</v>
      </c>
    </row>
    <row r="169" spans="2:15">
      <c r="B169" t="s">
        <v>1719</v>
      </c>
      <c r="C169" t="s">
        <v>1720</v>
      </c>
      <c r="D169" t="s">
        <v>1295</v>
      </c>
      <c r="E169" t="s">
        <v>1083</v>
      </c>
      <c r="F169" s="16"/>
      <c r="G169" t="s">
        <v>1127</v>
      </c>
      <c r="H169" t="s">
        <v>206</v>
      </c>
      <c r="I169" s="77">
        <v>522140</v>
      </c>
      <c r="J169" s="77">
        <v>720</v>
      </c>
      <c r="K169" s="77">
        <v>0</v>
      </c>
      <c r="L169" s="77">
        <v>1666.9215072</v>
      </c>
      <c r="M169" s="77">
        <v>0</v>
      </c>
      <c r="N169" s="77">
        <v>0.1</v>
      </c>
      <c r="O169" s="77">
        <f>L169/'סכום נכסי הקרן'!$C$42*100</f>
        <v>1.4813632327913962E-2</v>
      </c>
    </row>
    <row r="170" spans="2:15">
      <c r="B170" t="s">
        <v>1721</v>
      </c>
      <c r="C170" s="82" t="s">
        <v>3210</v>
      </c>
      <c r="D170" t="s">
        <v>1295</v>
      </c>
      <c r="E170" t="s">
        <v>1083</v>
      </c>
      <c r="F170" t="s">
        <v>1722</v>
      </c>
      <c r="G170" t="s">
        <v>1127</v>
      </c>
      <c r="H170" t="s">
        <v>206</v>
      </c>
      <c r="I170" s="77">
        <v>690460</v>
      </c>
      <c r="J170" s="77">
        <v>629</v>
      </c>
      <c r="K170" s="77">
        <v>0</v>
      </c>
      <c r="L170" s="77">
        <v>1925.6832735600001</v>
      </c>
      <c r="M170" s="77">
        <v>0</v>
      </c>
      <c r="N170" s="77">
        <v>0.11</v>
      </c>
      <c r="O170" s="77">
        <f>L170/'סכום נכסי הקרן'!$C$42*100</f>
        <v>1.7113201714247822E-2</v>
      </c>
    </row>
    <row r="171" spans="2:15">
      <c r="B171" t="s">
        <v>1723</v>
      </c>
      <c r="C171" s="82" t="s">
        <v>3211</v>
      </c>
      <c r="D171" t="s">
        <v>1295</v>
      </c>
      <c r="E171" t="s">
        <v>1083</v>
      </c>
      <c r="F171" t="s">
        <v>1724</v>
      </c>
      <c r="G171" t="s">
        <v>1127</v>
      </c>
      <c r="H171" t="s">
        <v>116</v>
      </c>
      <c r="I171" s="77">
        <v>536664</v>
      </c>
      <c r="J171" s="77">
        <v>65.5</v>
      </c>
      <c r="K171" s="77">
        <v>0</v>
      </c>
      <c r="L171" s="77">
        <v>1645.757703948</v>
      </c>
      <c r="M171" s="77">
        <v>0.01</v>
      </c>
      <c r="N171" s="77">
        <v>0.1</v>
      </c>
      <c r="O171" s="77">
        <f>L171/'סכום נכסי הקרן'!$C$42*100</f>
        <v>1.4625553405972366E-2</v>
      </c>
    </row>
    <row r="172" spans="2:15">
      <c r="B172" t="s">
        <v>1725</v>
      </c>
      <c r="C172" t="s">
        <v>1726</v>
      </c>
      <c r="D172" t="s">
        <v>1295</v>
      </c>
      <c r="E172" t="s">
        <v>1083</v>
      </c>
      <c r="F172" t="s">
        <v>1727</v>
      </c>
      <c r="G172" t="s">
        <v>1127</v>
      </c>
      <c r="H172" t="s">
        <v>109</v>
      </c>
      <c r="I172" s="77">
        <v>34647</v>
      </c>
      <c r="J172" s="77">
        <v>5358</v>
      </c>
      <c r="K172" s="77">
        <v>0</v>
      </c>
      <c r="L172" s="77">
        <v>6436.0911634200002</v>
      </c>
      <c r="M172" s="77">
        <v>0</v>
      </c>
      <c r="N172" s="77">
        <v>0.38</v>
      </c>
      <c r="O172" s="77">
        <f>L172/'סכום נכסי הקרן'!$C$42*100</f>
        <v>5.7196387299597445E-2</v>
      </c>
    </row>
    <row r="173" spans="2:15">
      <c r="B173" t="s">
        <v>1728</v>
      </c>
      <c r="C173" t="s">
        <v>1729</v>
      </c>
      <c r="D173" t="s">
        <v>1295</v>
      </c>
      <c r="E173" t="s">
        <v>1083</v>
      </c>
      <c r="F173" t="s">
        <v>1730</v>
      </c>
      <c r="G173" t="s">
        <v>1127</v>
      </c>
      <c r="H173" t="s">
        <v>109</v>
      </c>
      <c r="I173" s="77">
        <v>50349</v>
      </c>
      <c r="J173" s="77">
        <v>6067</v>
      </c>
      <c r="K173" s="77">
        <v>0</v>
      </c>
      <c r="L173" s="77">
        <v>10590.55416861</v>
      </c>
      <c r="M173" s="77">
        <v>0</v>
      </c>
      <c r="N173" s="77">
        <v>0.63</v>
      </c>
      <c r="O173" s="77">
        <f>L173/'סכום נכסי הקרן'!$C$42*100</f>
        <v>9.4116354564391505E-2</v>
      </c>
    </row>
    <row r="174" spans="2:15">
      <c r="B174" t="s">
        <v>1731</v>
      </c>
      <c r="C174" s="82" t="s">
        <v>3212</v>
      </c>
      <c r="D174" t="s">
        <v>1295</v>
      </c>
      <c r="E174" t="s">
        <v>1083</v>
      </c>
      <c r="F174" t="s">
        <v>1732</v>
      </c>
      <c r="G174" t="s">
        <v>1099</v>
      </c>
      <c r="H174" t="s">
        <v>202</v>
      </c>
      <c r="I174" s="77">
        <v>23986</v>
      </c>
      <c r="J174" s="77">
        <v>2612</v>
      </c>
      <c r="K174" s="77">
        <v>0</v>
      </c>
      <c r="L174" s="77">
        <v>2227.0078018720001</v>
      </c>
      <c r="M174" s="77">
        <v>0</v>
      </c>
      <c r="N174" s="77">
        <v>0.13</v>
      </c>
      <c r="O174" s="77">
        <f>L174/'סכום נכסי הקרן'!$C$42*100</f>
        <v>1.9791018728735781E-2</v>
      </c>
    </row>
    <row r="175" spans="2:15">
      <c r="B175" t="s">
        <v>1733</v>
      </c>
      <c r="C175" t="s">
        <v>1734</v>
      </c>
      <c r="D175" t="s">
        <v>1735</v>
      </c>
      <c r="E175" t="s">
        <v>1083</v>
      </c>
      <c r="F175" t="s">
        <v>1736</v>
      </c>
      <c r="G175" t="s">
        <v>1099</v>
      </c>
      <c r="H175" t="s">
        <v>113</v>
      </c>
      <c r="I175" s="77">
        <v>17540</v>
      </c>
      <c r="J175" s="77">
        <v>4598</v>
      </c>
      <c r="K175" s="77">
        <v>0</v>
      </c>
      <c r="L175" s="77">
        <v>3349.0270519199998</v>
      </c>
      <c r="M175" s="77">
        <v>0</v>
      </c>
      <c r="N175" s="77">
        <v>0.2</v>
      </c>
      <c r="O175" s="77">
        <f>L175/'סכום נכסי הקרן'!$C$42*100</f>
        <v>2.9762202472697511E-2</v>
      </c>
    </row>
    <row r="176" spans="2:15">
      <c r="B176" t="s">
        <v>1737</v>
      </c>
      <c r="C176" t="s">
        <v>1738</v>
      </c>
      <c r="D176" t="s">
        <v>1295</v>
      </c>
      <c r="E176" t="s">
        <v>1083</v>
      </c>
      <c r="F176" t="s">
        <v>1739</v>
      </c>
      <c r="G176" t="s">
        <v>1099</v>
      </c>
      <c r="H176" t="s">
        <v>113</v>
      </c>
      <c r="I176" s="77">
        <v>6040</v>
      </c>
      <c r="J176" s="77">
        <v>9134</v>
      </c>
      <c r="K176" s="77">
        <v>0</v>
      </c>
      <c r="L176" s="77">
        <v>2290.9628433600001</v>
      </c>
      <c r="M176" s="77">
        <v>0.01</v>
      </c>
      <c r="N176" s="77">
        <v>0.14000000000000001</v>
      </c>
      <c r="O176" s="77">
        <f>L176/'סכום נכסי הקרן'!$C$42*100</f>
        <v>2.0359375706570395E-2</v>
      </c>
    </row>
    <row r="177" spans="2:15">
      <c r="B177" t="s">
        <v>1740</v>
      </c>
      <c r="C177" t="s">
        <v>1741</v>
      </c>
      <c r="D177" t="s">
        <v>1735</v>
      </c>
      <c r="E177" t="s">
        <v>1083</v>
      </c>
      <c r="F177" t="s">
        <v>1742</v>
      </c>
      <c r="G177" t="s">
        <v>1099</v>
      </c>
      <c r="H177" t="s">
        <v>113</v>
      </c>
      <c r="I177" s="77">
        <v>25442</v>
      </c>
      <c r="J177" s="77">
        <v>3154</v>
      </c>
      <c r="K177" s="77">
        <v>0</v>
      </c>
      <c r="L177" s="77">
        <v>3332.2151677679999</v>
      </c>
      <c r="M177" s="77">
        <v>0</v>
      </c>
      <c r="N177" s="77">
        <v>0.2</v>
      </c>
      <c r="O177" s="77">
        <f>L177/'סכום נכסי הקרן'!$C$42*100</f>
        <v>2.9612798274904456E-2</v>
      </c>
    </row>
    <row r="178" spans="2:15">
      <c r="B178" t="s">
        <v>1743</v>
      </c>
      <c r="C178" t="s">
        <v>1744</v>
      </c>
      <c r="D178" t="s">
        <v>1712</v>
      </c>
      <c r="E178" t="s">
        <v>1083</v>
      </c>
      <c r="F178" t="s">
        <v>1745</v>
      </c>
      <c r="G178" t="s">
        <v>1099</v>
      </c>
      <c r="H178" t="s">
        <v>113</v>
      </c>
      <c r="I178" s="77">
        <v>6110</v>
      </c>
      <c r="J178" s="77">
        <v>11615</v>
      </c>
      <c r="K178" s="77">
        <v>0</v>
      </c>
      <c r="L178" s="77">
        <v>2947.0026339000001</v>
      </c>
      <c r="M178" s="77">
        <v>0</v>
      </c>
      <c r="N178" s="77">
        <v>0.18</v>
      </c>
      <c r="O178" s="77">
        <f>L178/'סכום נכסי הקרן'!$C$42*100</f>
        <v>2.6189483607611013E-2</v>
      </c>
    </row>
    <row r="179" spans="2:15">
      <c r="B179" t="s">
        <v>1746</v>
      </c>
      <c r="C179" t="s">
        <v>1747</v>
      </c>
      <c r="D179" t="s">
        <v>1735</v>
      </c>
      <c r="E179" t="s">
        <v>1083</v>
      </c>
      <c r="F179" t="s">
        <v>1748</v>
      </c>
      <c r="G179" t="s">
        <v>1099</v>
      </c>
      <c r="H179" t="s">
        <v>113</v>
      </c>
      <c r="I179" s="77">
        <v>9576</v>
      </c>
      <c r="J179" s="77">
        <v>8515</v>
      </c>
      <c r="K179" s="77">
        <v>0</v>
      </c>
      <c r="L179" s="77">
        <v>3386.0150906399999</v>
      </c>
      <c r="M179" s="77">
        <v>0</v>
      </c>
      <c r="N179" s="77">
        <v>0.2</v>
      </c>
      <c r="O179" s="77">
        <f>L179/'סכום נכסי הקרן'!$C$42*100</f>
        <v>3.009090853579769E-2</v>
      </c>
    </row>
    <row r="180" spans="2:15">
      <c r="B180" t="s">
        <v>1749</v>
      </c>
      <c r="C180" t="s">
        <v>1750</v>
      </c>
      <c r="D180" t="s">
        <v>1295</v>
      </c>
      <c r="E180" t="s">
        <v>1083</v>
      </c>
      <c r="F180" t="s">
        <v>1751</v>
      </c>
      <c r="G180" t="s">
        <v>1119</v>
      </c>
      <c r="H180" t="s">
        <v>109</v>
      </c>
      <c r="I180" s="77">
        <v>7226</v>
      </c>
      <c r="J180" s="77">
        <v>9931</v>
      </c>
      <c r="K180" s="77">
        <v>0</v>
      </c>
      <c r="L180" s="77">
        <v>2487.96794602</v>
      </c>
      <c r="M180" s="77">
        <v>0</v>
      </c>
      <c r="N180" s="77">
        <v>0.15</v>
      </c>
      <c r="O180" s="77">
        <f>L180/'סכום נכסי הקרן'!$C$42*100</f>
        <v>2.2110124704002362E-2</v>
      </c>
    </row>
    <row r="181" spans="2:15">
      <c r="B181" t="s">
        <v>1752</v>
      </c>
      <c r="C181" t="s">
        <v>1753</v>
      </c>
      <c r="D181" t="s">
        <v>1295</v>
      </c>
      <c r="E181" t="s">
        <v>1083</v>
      </c>
      <c r="F181" t="s">
        <v>1754</v>
      </c>
      <c r="G181" t="s">
        <v>1119</v>
      </c>
      <c r="H181" t="s">
        <v>109</v>
      </c>
      <c r="I181" s="77">
        <v>110866</v>
      </c>
      <c r="J181" s="77">
        <v>2952</v>
      </c>
      <c r="K181" s="77">
        <v>0</v>
      </c>
      <c r="L181" s="77">
        <v>11346.67389744</v>
      </c>
      <c r="M181" s="77">
        <v>0</v>
      </c>
      <c r="N181" s="77">
        <v>0.68</v>
      </c>
      <c r="O181" s="77">
        <f>L181/'סכום נכסי הקרן'!$C$42*100</f>
        <v>0.10083585491902081</v>
      </c>
    </row>
    <row r="182" spans="2:15">
      <c r="B182" t="s">
        <v>1755</v>
      </c>
      <c r="C182" t="s">
        <v>1756</v>
      </c>
      <c r="D182" t="s">
        <v>1295</v>
      </c>
      <c r="E182" t="s">
        <v>1083</v>
      </c>
      <c r="F182" t="s">
        <v>1757</v>
      </c>
      <c r="G182" t="s">
        <v>1119</v>
      </c>
      <c r="H182" t="s">
        <v>109</v>
      </c>
      <c r="I182" s="77">
        <v>1332</v>
      </c>
      <c r="J182" s="77">
        <v>51371</v>
      </c>
      <c r="K182" s="77">
        <v>0</v>
      </c>
      <c r="L182" s="77">
        <v>2372.3353832399998</v>
      </c>
      <c r="M182" s="77">
        <v>0</v>
      </c>
      <c r="N182" s="77">
        <v>0.14000000000000001</v>
      </c>
      <c r="O182" s="77">
        <f>L182/'סכום נכסי הקרן'!$C$42*100</f>
        <v>2.1082518867279645E-2</v>
      </c>
    </row>
    <row r="183" spans="2:15">
      <c r="B183" t="s">
        <v>1175</v>
      </c>
      <c r="C183" t="s">
        <v>1758</v>
      </c>
      <c r="D183" t="s">
        <v>1295</v>
      </c>
      <c r="E183" t="s">
        <v>1083</v>
      </c>
      <c r="F183" t="s">
        <v>1177</v>
      </c>
      <c r="G183" t="s">
        <v>1119</v>
      </c>
      <c r="H183" t="s">
        <v>109</v>
      </c>
      <c r="I183" s="77">
        <v>18685</v>
      </c>
      <c r="J183" s="77">
        <v>7441</v>
      </c>
      <c r="K183" s="77">
        <v>0</v>
      </c>
      <c r="L183" s="77">
        <v>4820.3463969499999</v>
      </c>
      <c r="M183" s="77">
        <v>0</v>
      </c>
      <c r="N183" s="77">
        <v>0.28999999999999998</v>
      </c>
      <c r="O183" s="77">
        <f>L183/'סכום נכסי הקרן'!$C$42*100</f>
        <v>4.2837553483575395E-2</v>
      </c>
    </row>
    <row r="184" spans="2:15">
      <c r="B184" t="s">
        <v>1759</v>
      </c>
      <c r="C184" t="s">
        <v>1760</v>
      </c>
      <c r="D184" t="s">
        <v>1295</v>
      </c>
      <c r="E184" t="s">
        <v>1083</v>
      </c>
      <c r="F184" t="s">
        <v>1761</v>
      </c>
      <c r="G184" t="s">
        <v>1119</v>
      </c>
      <c r="H184" t="s">
        <v>109</v>
      </c>
      <c r="I184" s="77">
        <v>6790</v>
      </c>
      <c r="J184" s="77">
        <v>10694</v>
      </c>
      <c r="K184" s="77">
        <v>0</v>
      </c>
      <c r="L184" s="77">
        <v>2517.4670541999999</v>
      </c>
      <c r="M184" s="77">
        <v>0</v>
      </c>
      <c r="N184" s="77">
        <v>0.15</v>
      </c>
      <c r="O184" s="77">
        <f>L184/'סכום נכסי הקרן'!$C$42*100</f>
        <v>2.2372277985181096E-2</v>
      </c>
    </row>
    <row r="185" spans="2:15">
      <c r="B185" t="s">
        <v>1762</v>
      </c>
      <c r="C185" t="s">
        <v>1763</v>
      </c>
      <c r="D185" t="s">
        <v>1295</v>
      </c>
      <c r="E185" t="s">
        <v>1083</v>
      </c>
      <c r="F185" t="s">
        <v>1764</v>
      </c>
      <c r="G185" t="s">
        <v>1119</v>
      </c>
      <c r="H185" t="s">
        <v>109</v>
      </c>
      <c r="I185" s="77">
        <v>3269</v>
      </c>
      <c r="J185" s="77">
        <v>14761</v>
      </c>
      <c r="K185" s="77">
        <v>0</v>
      </c>
      <c r="L185" s="77">
        <v>1672.9560910299999</v>
      </c>
      <c r="M185" s="77">
        <v>0</v>
      </c>
      <c r="N185" s="77">
        <v>0.1</v>
      </c>
      <c r="O185" s="77">
        <f>L185/'סכום נכסי הקרן'!$C$42*100</f>
        <v>1.486726059158653E-2</v>
      </c>
    </row>
    <row r="186" spans="2:15">
      <c r="B186" t="s">
        <v>1765</v>
      </c>
      <c r="C186" t="s">
        <v>1766</v>
      </c>
      <c r="D186" t="s">
        <v>1295</v>
      </c>
      <c r="E186" t="s">
        <v>1083</v>
      </c>
      <c r="F186" t="s">
        <v>1767</v>
      </c>
      <c r="G186" t="s">
        <v>1119</v>
      </c>
      <c r="H186" t="s">
        <v>109</v>
      </c>
      <c r="I186" s="77">
        <v>3014</v>
      </c>
      <c r="J186" s="77">
        <v>16940</v>
      </c>
      <c r="K186" s="77">
        <v>0</v>
      </c>
      <c r="L186" s="77">
        <v>1770.1517372000001</v>
      </c>
      <c r="M186" s="77">
        <v>0</v>
      </c>
      <c r="N186" s="77">
        <v>0.11</v>
      </c>
      <c r="O186" s="77">
        <f>L186/'סכום נכסי הקרן'!$C$42*100</f>
        <v>1.5731020858652092E-2</v>
      </c>
    </row>
    <row r="187" spans="2:15">
      <c r="B187" t="s">
        <v>1768</v>
      </c>
      <c r="C187" t="s">
        <v>1769</v>
      </c>
      <c r="D187" t="s">
        <v>1295</v>
      </c>
      <c r="E187" t="s">
        <v>1083</v>
      </c>
      <c r="F187" t="s">
        <v>1770</v>
      </c>
      <c r="G187" t="s">
        <v>1119</v>
      </c>
      <c r="H187" t="s">
        <v>113</v>
      </c>
      <c r="I187" s="77">
        <v>2935</v>
      </c>
      <c r="J187" s="77">
        <v>9345</v>
      </c>
      <c r="K187" s="77">
        <v>0</v>
      </c>
      <c r="L187" s="77">
        <v>1138.9574794499999</v>
      </c>
      <c r="M187" s="77">
        <v>0</v>
      </c>
      <c r="N187" s="77">
        <v>7.0000000000000007E-2</v>
      </c>
      <c r="O187" s="77">
        <f>L187/'סכום נכסי הקרן'!$C$42*100</f>
        <v>1.0121710749320592E-2</v>
      </c>
    </row>
    <row r="188" spans="2:15">
      <c r="B188" t="s">
        <v>1771</v>
      </c>
      <c r="C188" t="s">
        <v>1772</v>
      </c>
      <c r="D188" t="s">
        <v>1295</v>
      </c>
      <c r="E188" t="s">
        <v>1083</v>
      </c>
      <c r="F188" t="s">
        <v>1773</v>
      </c>
      <c r="G188" t="s">
        <v>1119</v>
      </c>
      <c r="H188" t="s">
        <v>109</v>
      </c>
      <c r="I188" s="77">
        <v>21403</v>
      </c>
      <c r="J188" s="77">
        <v>3861</v>
      </c>
      <c r="K188" s="77">
        <v>0</v>
      </c>
      <c r="L188" s="77">
        <v>2865.0242006100002</v>
      </c>
      <c r="M188" s="77">
        <v>0</v>
      </c>
      <c r="N188" s="77">
        <v>0.17</v>
      </c>
      <c r="O188" s="77">
        <f>L188/'סכום נכסי הקרן'!$C$42*100</f>
        <v>2.546095598088649E-2</v>
      </c>
    </row>
    <row r="189" spans="2:15">
      <c r="B189" t="s">
        <v>1774</v>
      </c>
      <c r="C189" t="s">
        <v>1775</v>
      </c>
      <c r="D189" t="s">
        <v>1295</v>
      </c>
      <c r="E189" t="s">
        <v>1083</v>
      </c>
      <c r="F189" t="s">
        <v>1776</v>
      </c>
      <c r="G189" t="s">
        <v>1119</v>
      </c>
      <c r="H189" t="s">
        <v>113</v>
      </c>
      <c r="I189" s="77">
        <v>6839</v>
      </c>
      <c r="J189" s="77">
        <v>4411.5</v>
      </c>
      <c r="K189" s="77">
        <v>0</v>
      </c>
      <c r="L189" s="77">
        <v>1252.849739211</v>
      </c>
      <c r="M189" s="77">
        <v>0</v>
      </c>
      <c r="N189" s="77">
        <v>7.0000000000000007E-2</v>
      </c>
      <c r="O189" s="77">
        <f>L189/'סכום נכסי הקרן'!$C$42*100</f>
        <v>1.1133850825387351E-2</v>
      </c>
    </row>
    <row r="190" spans="2:15">
      <c r="B190" t="s">
        <v>1777</v>
      </c>
      <c r="C190" t="s">
        <v>1778</v>
      </c>
      <c r="D190" t="s">
        <v>1295</v>
      </c>
      <c r="E190" t="s">
        <v>1083</v>
      </c>
      <c r="F190" t="s">
        <v>1779</v>
      </c>
      <c r="G190" t="s">
        <v>1119</v>
      </c>
      <c r="H190" t="s">
        <v>109</v>
      </c>
      <c r="I190" s="77">
        <v>12877</v>
      </c>
      <c r="J190" s="77">
        <v>25476</v>
      </c>
      <c r="K190" s="77">
        <v>0</v>
      </c>
      <c r="L190" s="77">
        <v>11373.64785084</v>
      </c>
      <c r="M190" s="77">
        <v>0</v>
      </c>
      <c r="N190" s="77">
        <v>0.68</v>
      </c>
      <c r="O190" s="77">
        <f>L190/'סכום נכסי הקרן'!$C$42*100</f>
        <v>0.10107556760277463</v>
      </c>
    </row>
    <row r="191" spans="2:15">
      <c r="B191" t="s">
        <v>1780</v>
      </c>
      <c r="C191" t="s">
        <v>1781</v>
      </c>
      <c r="D191" t="s">
        <v>1295</v>
      </c>
      <c r="E191" t="s">
        <v>1083</v>
      </c>
      <c r="F191" t="s">
        <v>1782</v>
      </c>
      <c r="G191" t="s">
        <v>1085</v>
      </c>
      <c r="H191" t="s">
        <v>109</v>
      </c>
      <c r="I191" s="77">
        <v>17194</v>
      </c>
      <c r="J191" s="77">
        <v>12519</v>
      </c>
      <c r="K191" s="77">
        <v>0</v>
      </c>
      <c r="L191" s="77">
        <v>7462.7759536200001</v>
      </c>
      <c r="M191" s="77">
        <v>0</v>
      </c>
      <c r="N191" s="77">
        <v>0.45</v>
      </c>
      <c r="O191" s="77">
        <f>L191/'סכום נכסי הקרן'!$C$42*100</f>
        <v>6.6320350805372449E-2</v>
      </c>
    </row>
    <row r="192" spans="2:15">
      <c r="B192" t="s">
        <v>1783</v>
      </c>
      <c r="C192" t="s">
        <v>1784</v>
      </c>
      <c r="D192" t="s">
        <v>1295</v>
      </c>
      <c r="E192" t="s">
        <v>1083</v>
      </c>
      <c r="F192" t="s">
        <v>1785</v>
      </c>
      <c r="G192" t="s">
        <v>1085</v>
      </c>
      <c r="H192" t="s">
        <v>113</v>
      </c>
      <c r="I192" s="77">
        <v>38542</v>
      </c>
      <c r="J192" s="77">
        <v>1380</v>
      </c>
      <c r="K192" s="77">
        <v>0</v>
      </c>
      <c r="L192" s="77">
        <v>2208.68322696</v>
      </c>
      <c r="M192" s="77">
        <v>0</v>
      </c>
      <c r="N192" s="77">
        <v>0.13</v>
      </c>
      <c r="O192" s="77">
        <f>L192/'סכום נכסי הקרן'!$C$42*100</f>
        <v>1.9628171519590544E-2</v>
      </c>
    </row>
    <row r="193" spans="2:15">
      <c r="B193" t="s">
        <v>1786</v>
      </c>
      <c r="C193" t="s">
        <v>1787</v>
      </c>
      <c r="D193" t="s">
        <v>1295</v>
      </c>
      <c r="E193" t="s">
        <v>1083</v>
      </c>
      <c r="F193" t="s">
        <v>1788</v>
      </c>
      <c r="G193" t="s">
        <v>1085</v>
      </c>
      <c r="H193" t="s">
        <v>109</v>
      </c>
      <c r="I193" s="77">
        <v>23366</v>
      </c>
      <c r="J193" s="77">
        <v>8364</v>
      </c>
      <c r="K193" s="77">
        <v>0</v>
      </c>
      <c r="L193" s="77">
        <v>6775.66987608</v>
      </c>
      <c r="M193" s="77">
        <v>0</v>
      </c>
      <c r="N193" s="77">
        <v>0.4</v>
      </c>
      <c r="O193" s="77">
        <f>L193/'סכום נכסי הקרן'!$C$42*100</f>
        <v>6.021416238618886E-2</v>
      </c>
    </row>
    <row r="194" spans="2:15">
      <c r="B194" t="s">
        <v>1789</v>
      </c>
      <c r="C194" t="s">
        <v>1790</v>
      </c>
      <c r="D194" t="s">
        <v>1295</v>
      </c>
      <c r="E194" t="s">
        <v>1083</v>
      </c>
      <c r="F194" t="s">
        <v>1791</v>
      </c>
      <c r="G194" t="s">
        <v>1085</v>
      </c>
      <c r="H194" t="s">
        <v>116</v>
      </c>
      <c r="I194" s="77">
        <v>25996</v>
      </c>
      <c r="J194" s="77">
        <v>2480</v>
      </c>
      <c r="K194" s="77">
        <v>0</v>
      </c>
      <c r="L194" s="77">
        <v>3018.4246755200002</v>
      </c>
      <c r="M194" s="77">
        <v>0</v>
      </c>
      <c r="N194" s="77">
        <v>0.18</v>
      </c>
      <c r="O194" s="77">
        <f>L194/'סכום נכסי הקרן'!$C$42*100</f>
        <v>2.6824198475766291E-2</v>
      </c>
    </row>
    <row r="195" spans="2:15">
      <c r="B195" t="s">
        <v>1792</v>
      </c>
      <c r="C195" t="s">
        <v>1793</v>
      </c>
      <c r="D195" t="s">
        <v>1295</v>
      </c>
      <c r="E195" t="s">
        <v>1083</v>
      </c>
      <c r="F195" t="s">
        <v>1794</v>
      </c>
      <c r="G195" t="s">
        <v>1795</v>
      </c>
      <c r="H195" t="s">
        <v>113</v>
      </c>
      <c r="I195" s="77">
        <v>8136</v>
      </c>
      <c r="J195" s="77">
        <v>6995</v>
      </c>
      <c r="K195" s="77">
        <v>0</v>
      </c>
      <c r="L195" s="77">
        <v>2363.2994743200002</v>
      </c>
      <c r="M195" s="77">
        <v>0</v>
      </c>
      <c r="N195" s="77">
        <v>0.14000000000000001</v>
      </c>
      <c r="O195" s="77">
        <f>L195/'סכום נכסי הקרן'!$C$42*100</f>
        <v>2.1002218366079541E-2</v>
      </c>
    </row>
    <row r="196" spans="2:15">
      <c r="B196" t="s">
        <v>1796</v>
      </c>
      <c r="C196" t="s">
        <v>1797</v>
      </c>
      <c r="D196" t="s">
        <v>1295</v>
      </c>
      <c r="E196" t="s">
        <v>1083</v>
      </c>
      <c r="F196" t="s">
        <v>1798</v>
      </c>
      <c r="G196" t="s">
        <v>1799</v>
      </c>
      <c r="H196" t="s">
        <v>109</v>
      </c>
      <c r="I196" s="77">
        <v>10721</v>
      </c>
      <c r="J196" s="77">
        <v>5743</v>
      </c>
      <c r="K196" s="77">
        <v>0</v>
      </c>
      <c r="L196" s="77">
        <v>2134.6562730099999</v>
      </c>
      <c r="M196" s="77">
        <v>0</v>
      </c>
      <c r="N196" s="77">
        <v>0.13</v>
      </c>
      <c r="O196" s="77">
        <f>L196/'סכום נכסי הקרן'!$C$42*100</f>
        <v>1.8970307262974925E-2</v>
      </c>
    </row>
    <row r="197" spans="2:15">
      <c r="B197" t="s">
        <v>1800</v>
      </c>
      <c r="C197" t="s">
        <v>1801</v>
      </c>
      <c r="D197" t="s">
        <v>1295</v>
      </c>
      <c r="E197" t="s">
        <v>1083</v>
      </c>
      <c r="F197" t="s">
        <v>1802</v>
      </c>
      <c r="G197" t="s">
        <v>1300</v>
      </c>
      <c r="H197" t="s">
        <v>116</v>
      </c>
      <c r="I197" s="77">
        <v>72563</v>
      </c>
      <c r="J197" s="77">
        <v>1522.5</v>
      </c>
      <c r="K197" s="77">
        <v>0</v>
      </c>
      <c r="L197" s="77">
        <v>5172.4305051825004</v>
      </c>
      <c r="M197" s="77">
        <v>0</v>
      </c>
      <c r="N197" s="77">
        <v>0.31</v>
      </c>
      <c r="O197" s="77">
        <f>L197/'סכום נכסי הקרן'!$C$42*100</f>
        <v>4.5966461776695132E-2</v>
      </c>
    </row>
    <row r="198" spans="2:15">
      <c r="B198" t="s">
        <v>1803</v>
      </c>
      <c r="C198" t="s">
        <v>1804</v>
      </c>
      <c r="D198" t="s">
        <v>1805</v>
      </c>
      <c r="E198" t="s">
        <v>1083</v>
      </c>
      <c r="F198" t="s">
        <v>1806</v>
      </c>
      <c r="G198" t="s">
        <v>1300</v>
      </c>
      <c r="H198" t="s">
        <v>116</v>
      </c>
      <c r="I198" s="77">
        <v>14965</v>
      </c>
      <c r="J198" s="77">
        <v>3942</v>
      </c>
      <c r="K198" s="77">
        <v>0</v>
      </c>
      <c r="L198" s="77">
        <v>2761.9478525700001</v>
      </c>
      <c r="M198" s="77">
        <v>0</v>
      </c>
      <c r="N198" s="77">
        <v>0.16</v>
      </c>
      <c r="O198" s="77">
        <f>L198/'סכום נכסי הקרן'!$C$42*100</f>
        <v>2.4544934971514842E-2</v>
      </c>
    </row>
    <row r="199" spans="2:15">
      <c r="B199" t="s">
        <v>1807</v>
      </c>
      <c r="C199" t="s">
        <v>1808</v>
      </c>
      <c r="D199" t="s">
        <v>1295</v>
      </c>
      <c r="E199" t="s">
        <v>1083</v>
      </c>
      <c r="F199" t="s">
        <v>1809</v>
      </c>
      <c r="G199" t="s">
        <v>1810</v>
      </c>
      <c r="H199" t="s">
        <v>113</v>
      </c>
      <c r="I199" s="77">
        <v>10090</v>
      </c>
      <c r="J199" s="77">
        <v>6513</v>
      </c>
      <c r="K199" s="77">
        <v>0</v>
      </c>
      <c r="L199" s="77">
        <v>2728.92967542</v>
      </c>
      <c r="M199" s="77">
        <v>0.01</v>
      </c>
      <c r="N199" s="77">
        <v>0.16</v>
      </c>
      <c r="O199" s="77">
        <f>L199/'סכום נכסי הקרן'!$C$42*100</f>
        <v>2.4251508355849157E-2</v>
      </c>
    </row>
    <row r="200" spans="2:15">
      <c r="B200" t="s">
        <v>1811</v>
      </c>
      <c r="C200" t="s">
        <v>1812</v>
      </c>
      <c r="D200" t="s">
        <v>1295</v>
      </c>
      <c r="E200" t="s">
        <v>1083</v>
      </c>
      <c r="F200" t="s">
        <v>1813</v>
      </c>
      <c r="G200" t="s">
        <v>1094</v>
      </c>
      <c r="H200" t="s">
        <v>109</v>
      </c>
      <c r="I200" s="77">
        <v>9950</v>
      </c>
      <c r="J200" s="77">
        <v>5627</v>
      </c>
      <c r="K200" s="77">
        <v>0</v>
      </c>
      <c r="L200" s="77">
        <v>1941.1264954999999</v>
      </c>
      <c r="M200" s="77">
        <v>0</v>
      </c>
      <c r="N200" s="77">
        <v>0.12</v>
      </c>
      <c r="O200" s="77">
        <f>L200/'סכום נכסי הקרן'!$C$42*100</f>
        <v>1.7250442856550804E-2</v>
      </c>
    </row>
    <row r="201" spans="2:15">
      <c r="B201" t="s">
        <v>1814</v>
      </c>
      <c r="C201" s="82" t="s">
        <v>1816</v>
      </c>
      <c r="D201" t="s">
        <v>1295</v>
      </c>
      <c r="E201" t="s">
        <v>1083</v>
      </c>
      <c r="F201" t="s">
        <v>1815</v>
      </c>
      <c r="G201" t="s">
        <v>1094</v>
      </c>
      <c r="H201" t="s">
        <v>109</v>
      </c>
      <c r="I201" s="77">
        <v>71765</v>
      </c>
      <c r="J201" s="77">
        <v>4231</v>
      </c>
      <c r="K201" s="77">
        <v>0</v>
      </c>
      <c r="L201" s="77">
        <v>10527.119579050001</v>
      </c>
      <c r="M201" s="77">
        <v>0.01</v>
      </c>
      <c r="N201" s="77">
        <v>0.63</v>
      </c>
      <c r="O201" s="77">
        <f>L201/'סכום נכסי הקרן'!$C$42*100</f>
        <v>9.3552622749452946E-2</v>
      </c>
    </row>
    <row r="202" spans="2:15">
      <c r="B202" t="s">
        <v>1814</v>
      </c>
      <c r="C202" t="s">
        <v>1816</v>
      </c>
      <c r="D202" t="s">
        <v>1295</v>
      </c>
      <c r="E202" t="s">
        <v>1083</v>
      </c>
      <c r="F202" t="s">
        <v>1815</v>
      </c>
      <c r="G202" t="s">
        <v>1094</v>
      </c>
      <c r="H202" t="s">
        <v>109</v>
      </c>
      <c r="I202" s="77">
        <v>189740</v>
      </c>
      <c r="J202" s="77">
        <v>4231</v>
      </c>
      <c r="K202" s="77">
        <v>0</v>
      </c>
      <c r="L202" s="77">
        <v>27832.727219799999</v>
      </c>
      <c r="M202" s="77">
        <v>0.04</v>
      </c>
      <c r="N202" s="77">
        <v>1.66</v>
      </c>
      <c r="O202" s="77">
        <f>L202/'סכום נכסי הקרן'!$C$42*100</f>
        <v>0.24734445259501428</v>
      </c>
    </row>
    <row r="203" spans="2:15">
      <c r="B203" t="s">
        <v>1817</v>
      </c>
      <c r="C203" t="s">
        <v>1818</v>
      </c>
      <c r="D203" t="s">
        <v>1104</v>
      </c>
      <c r="E203" t="s">
        <v>1083</v>
      </c>
      <c r="F203" t="s">
        <v>1819</v>
      </c>
      <c r="G203" t="s">
        <v>1094</v>
      </c>
      <c r="H203" t="s">
        <v>109</v>
      </c>
      <c r="I203" s="77">
        <v>46340</v>
      </c>
      <c r="J203" s="77">
        <v>3622</v>
      </c>
      <c r="K203" s="77">
        <v>0</v>
      </c>
      <c r="L203" s="77">
        <v>5819.1334515999997</v>
      </c>
      <c r="M203" s="77">
        <v>0</v>
      </c>
      <c r="N203" s="77">
        <v>0.35</v>
      </c>
      <c r="O203" s="77">
        <f>L203/'סכום נכסי הקרן'!$C$42*100</f>
        <v>5.171359481938978E-2</v>
      </c>
    </row>
    <row r="204" spans="2:15">
      <c r="B204" t="s">
        <v>1820</v>
      </c>
      <c r="C204" t="s">
        <v>1821</v>
      </c>
      <c r="D204" t="s">
        <v>1822</v>
      </c>
      <c r="E204" t="s">
        <v>1083</v>
      </c>
      <c r="F204" t="s">
        <v>1823</v>
      </c>
      <c r="G204" t="s">
        <v>1094</v>
      </c>
      <c r="H204" t="s">
        <v>202</v>
      </c>
      <c r="I204" s="77">
        <v>3190</v>
      </c>
      <c r="J204" s="77">
        <v>24650</v>
      </c>
      <c r="K204" s="77">
        <v>0</v>
      </c>
      <c r="L204" s="77">
        <v>2795.1063909999998</v>
      </c>
      <c r="M204" s="77">
        <v>0</v>
      </c>
      <c r="N204" s="77">
        <v>0.17</v>
      </c>
      <c r="O204" s="77">
        <f>L204/'סכום נכסי הקרן'!$C$42*100</f>
        <v>2.4839608952689936E-2</v>
      </c>
    </row>
    <row r="205" spans="2:15">
      <c r="B205" t="s">
        <v>1824</v>
      </c>
      <c r="C205" t="s">
        <v>1825</v>
      </c>
      <c r="D205" t="s">
        <v>1104</v>
      </c>
      <c r="E205" t="s">
        <v>1083</v>
      </c>
      <c r="F205" t="s">
        <v>1317</v>
      </c>
      <c r="G205" t="s">
        <v>1094</v>
      </c>
      <c r="H205" t="s">
        <v>109</v>
      </c>
      <c r="I205" s="77">
        <v>31174</v>
      </c>
      <c r="J205" s="77">
        <v>8716</v>
      </c>
      <c r="K205" s="77">
        <v>0</v>
      </c>
      <c r="L205" s="77">
        <v>9420.2752872799992</v>
      </c>
      <c r="M205" s="77">
        <v>0.02</v>
      </c>
      <c r="N205" s="77">
        <v>0.56000000000000005</v>
      </c>
      <c r="O205" s="77">
        <f>L205/'סכום נכסי הקרן'!$C$42*100</f>
        <v>8.3716296136766274E-2</v>
      </c>
    </row>
    <row r="206" spans="2:15">
      <c r="B206" t="s">
        <v>1826</v>
      </c>
      <c r="C206" t="s">
        <v>1825</v>
      </c>
      <c r="D206" t="s">
        <v>1104</v>
      </c>
      <c r="E206" t="s">
        <v>1083</v>
      </c>
      <c r="F206" t="s">
        <v>1317</v>
      </c>
      <c r="G206" t="s">
        <v>1094</v>
      </c>
      <c r="H206" t="s">
        <v>109</v>
      </c>
      <c r="I206" s="77">
        <v>2653</v>
      </c>
      <c r="J206" s="77">
        <v>8716</v>
      </c>
      <c r="K206" s="77">
        <v>0</v>
      </c>
      <c r="L206" s="77">
        <v>801.69340915999999</v>
      </c>
      <c r="M206" s="77">
        <v>0</v>
      </c>
      <c r="N206" s="77">
        <v>0.05</v>
      </c>
      <c r="O206" s="77">
        <f>L206/'סכום נכסי הקרן'!$C$42*100</f>
        <v>7.1245054741400204E-3</v>
      </c>
    </row>
    <row r="207" spans="2:15">
      <c r="B207" t="s">
        <v>1827</v>
      </c>
      <c r="C207" s="82" t="s">
        <v>3213</v>
      </c>
      <c r="D207" t="s">
        <v>1295</v>
      </c>
      <c r="E207" t="s">
        <v>1083</v>
      </c>
      <c r="F207" t="s">
        <v>1828</v>
      </c>
      <c r="G207" t="s">
        <v>1280</v>
      </c>
      <c r="H207" t="s">
        <v>109</v>
      </c>
      <c r="I207" s="77">
        <v>5162</v>
      </c>
      <c r="J207" s="77">
        <v>13059</v>
      </c>
      <c r="K207" s="77">
        <v>0</v>
      </c>
      <c r="L207" s="77">
        <v>2337.12404586</v>
      </c>
      <c r="M207" s="77">
        <v>0</v>
      </c>
      <c r="N207" s="77">
        <v>0.14000000000000001</v>
      </c>
      <c r="O207" s="77">
        <f>L207/'סכום נכסי הקרן'!$C$42*100</f>
        <v>2.0769602030182969E-2</v>
      </c>
    </row>
    <row r="208" spans="2:15">
      <c r="B208" t="s">
        <v>1829</v>
      </c>
      <c r="C208" s="82" t="s">
        <v>3214</v>
      </c>
      <c r="D208" t="s">
        <v>1295</v>
      </c>
      <c r="E208" t="s">
        <v>1083</v>
      </c>
      <c r="F208" t="s">
        <v>1830</v>
      </c>
      <c r="G208" t="s">
        <v>1280</v>
      </c>
      <c r="H208" t="s">
        <v>109</v>
      </c>
      <c r="I208" s="77">
        <v>8461</v>
      </c>
      <c r="J208" s="77">
        <v>10093</v>
      </c>
      <c r="K208" s="77">
        <v>0</v>
      </c>
      <c r="L208" s="77">
        <v>2960.7095869099999</v>
      </c>
      <c r="M208" s="77">
        <v>0</v>
      </c>
      <c r="N208" s="77">
        <v>0.18</v>
      </c>
      <c r="O208" s="77">
        <f>L208/'סכום נכסי הקרן'!$C$42*100</f>
        <v>2.631129483948311E-2</v>
      </c>
    </row>
    <row r="209" spans="2:15">
      <c r="B209" t="s">
        <v>1831</v>
      </c>
      <c r="C209" t="s">
        <v>1832</v>
      </c>
      <c r="D209" t="s">
        <v>1295</v>
      </c>
      <c r="E209" t="s">
        <v>1083</v>
      </c>
      <c r="F209" t="s">
        <v>1833</v>
      </c>
      <c r="G209" t="s">
        <v>1226</v>
      </c>
      <c r="H209" t="s">
        <v>109</v>
      </c>
      <c r="I209" s="77">
        <v>1296</v>
      </c>
      <c r="J209" s="77">
        <v>116947</v>
      </c>
      <c r="K209" s="77">
        <v>0</v>
      </c>
      <c r="L209" s="77">
        <v>5254.7000270400004</v>
      </c>
      <c r="M209" s="77">
        <v>0</v>
      </c>
      <c r="N209" s="77">
        <v>0.31</v>
      </c>
      <c r="O209" s="77">
        <f>L209/'סכום נכסי הקרן'!$C$42*100</f>
        <v>4.6697576255287108E-2</v>
      </c>
    </row>
    <row r="210" spans="2:15">
      <c r="B210" t="s">
        <v>1834</v>
      </c>
      <c r="C210" t="s">
        <v>1835</v>
      </c>
      <c r="D210" t="s">
        <v>1295</v>
      </c>
      <c r="E210" t="s">
        <v>1083</v>
      </c>
      <c r="F210" t="s">
        <v>1836</v>
      </c>
      <c r="G210" t="s">
        <v>1226</v>
      </c>
      <c r="H210" t="s">
        <v>116</v>
      </c>
      <c r="I210" s="77">
        <v>5946</v>
      </c>
      <c r="J210" s="77">
        <v>6715</v>
      </c>
      <c r="K210" s="77">
        <v>0</v>
      </c>
      <c r="L210" s="77">
        <v>1869.3604724100001</v>
      </c>
      <c r="M210" s="77">
        <v>0.01</v>
      </c>
      <c r="N210" s="77">
        <v>0.11</v>
      </c>
      <c r="O210" s="77">
        <f>L210/'סכום נכסי הקרן'!$C$42*100</f>
        <v>1.6612671086794466E-2</v>
      </c>
    </row>
    <row r="211" spans="2:15">
      <c r="B211" t="s">
        <v>1837</v>
      </c>
      <c r="C211" t="s">
        <v>1838</v>
      </c>
      <c r="D211" t="s">
        <v>1295</v>
      </c>
      <c r="E211" t="s">
        <v>1083</v>
      </c>
      <c r="F211" t="s">
        <v>1839</v>
      </c>
      <c r="G211" t="s">
        <v>1226</v>
      </c>
      <c r="H211" t="s">
        <v>109</v>
      </c>
      <c r="I211" s="77">
        <v>2998</v>
      </c>
      <c r="J211" s="77">
        <v>11977</v>
      </c>
      <c r="K211" s="77">
        <v>0</v>
      </c>
      <c r="L211" s="77">
        <v>1244.8972848200001</v>
      </c>
      <c r="M211" s="77">
        <v>0</v>
      </c>
      <c r="N211" s="77">
        <v>7.0000000000000007E-2</v>
      </c>
      <c r="O211" s="77">
        <f>L211/'סכום נכסי הקרן'!$C$42*100</f>
        <v>1.1063178790175172E-2</v>
      </c>
    </row>
    <row r="212" spans="2:15">
      <c r="B212" t="s">
        <v>1840</v>
      </c>
      <c r="C212" t="s">
        <v>1841</v>
      </c>
      <c r="D212" t="s">
        <v>103</v>
      </c>
      <c r="E212" t="s">
        <v>1083</v>
      </c>
      <c r="F212" t="s">
        <v>1842</v>
      </c>
      <c r="G212" t="s">
        <v>1226</v>
      </c>
      <c r="H212" t="s">
        <v>109</v>
      </c>
      <c r="I212" s="77">
        <v>246</v>
      </c>
      <c r="J212" s="77">
        <v>173774</v>
      </c>
      <c r="K212" s="77">
        <v>0</v>
      </c>
      <c r="L212" s="77">
        <v>1482.0871666800001</v>
      </c>
      <c r="M212" s="77">
        <v>0</v>
      </c>
      <c r="N212" s="77">
        <v>0.09</v>
      </c>
      <c r="O212" s="77">
        <f>L212/'סכום נכסי הקרן'!$C$42*100</f>
        <v>1.3171042709741131E-2</v>
      </c>
    </row>
    <row r="213" spans="2:15">
      <c r="B213" t="s">
        <v>1843</v>
      </c>
      <c r="C213" t="s">
        <v>1844</v>
      </c>
      <c r="D213" t="s">
        <v>1295</v>
      </c>
      <c r="E213" t="s">
        <v>1083</v>
      </c>
      <c r="F213" t="s">
        <v>1845</v>
      </c>
      <c r="G213" t="s">
        <v>1669</v>
      </c>
      <c r="H213" t="s">
        <v>113</v>
      </c>
      <c r="I213" s="77">
        <v>2238</v>
      </c>
      <c r="J213" s="77">
        <v>13050</v>
      </c>
      <c r="K213" s="77">
        <v>0</v>
      </c>
      <c r="L213" s="77">
        <v>1212.8042034</v>
      </c>
      <c r="M213" s="77">
        <v>0</v>
      </c>
      <c r="N213" s="77">
        <v>7.0000000000000007E-2</v>
      </c>
      <c r="O213" s="77">
        <f>L213/'סכום נכסי הקרן'!$C$42*100</f>
        <v>1.0777973334266056E-2</v>
      </c>
    </row>
    <row r="214" spans="2:15">
      <c r="B214" t="s">
        <v>1846</v>
      </c>
      <c r="C214" t="s">
        <v>1847</v>
      </c>
      <c r="D214" t="s">
        <v>1295</v>
      </c>
      <c r="E214" t="s">
        <v>1083</v>
      </c>
      <c r="F214" t="s">
        <v>1848</v>
      </c>
      <c r="G214" t="s">
        <v>1137</v>
      </c>
      <c r="H214" t="s">
        <v>109</v>
      </c>
      <c r="I214" s="77">
        <v>2870</v>
      </c>
      <c r="J214" s="77">
        <v>104640</v>
      </c>
      <c r="K214" s="77">
        <v>0</v>
      </c>
      <c r="L214" s="77">
        <v>10411.983456</v>
      </c>
      <c r="M214" s="77">
        <v>0</v>
      </c>
      <c r="N214" s="77">
        <v>0.62</v>
      </c>
      <c r="O214" s="77">
        <f>L214/'סכום נכסי הקרן'!$C$42*100</f>
        <v>9.2529428683531326E-2</v>
      </c>
    </row>
    <row r="215" spans="2:15">
      <c r="B215" t="s">
        <v>1849</v>
      </c>
      <c r="C215" t="s">
        <v>1850</v>
      </c>
      <c r="D215" t="s">
        <v>1295</v>
      </c>
      <c r="E215" t="s">
        <v>1083</v>
      </c>
      <c r="F215" t="s">
        <v>1851</v>
      </c>
      <c r="G215" t="s">
        <v>1137</v>
      </c>
      <c r="H215" t="s">
        <v>109</v>
      </c>
      <c r="I215" s="77">
        <v>8449</v>
      </c>
      <c r="J215" s="77">
        <v>15136</v>
      </c>
      <c r="K215" s="77">
        <v>0</v>
      </c>
      <c r="L215" s="77">
        <v>4433.7404988799999</v>
      </c>
      <c r="M215" s="77">
        <v>0</v>
      </c>
      <c r="N215" s="77">
        <v>0.26</v>
      </c>
      <c r="O215" s="77">
        <f>L215/'סכום נכסי הקרן'!$C$42*100</f>
        <v>3.9401856238639184E-2</v>
      </c>
    </row>
    <row r="216" spans="2:15">
      <c r="B216" t="s">
        <v>1852</v>
      </c>
      <c r="C216" t="s">
        <v>1853</v>
      </c>
      <c r="D216" t="s">
        <v>1295</v>
      </c>
      <c r="E216" t="s">
        <v>1083</v>
      </c>
      <c r="F216" t="s">
        <v>1854</v>
      </c>
      <c r="G216" t="s">
        <v>1137</v>
      </c>
      <c r="H216" t="s">
        <v>109</v>
      </c>
      <c r="I216" s="77">
        <v>19996</v>
      </c>
      <c r="J216" s="77">
        <v>8554</v>
      </c>
      <c r="K216" s="77">
        <v>0</v>
      </c>
      <c r="L216" s="77">
        <v>5930.1573312800001</v>
      </c>
      <c r="M216" s="77">
        <v>0</v>
      </c>
      <c r="N216" s="77">
        <v>0.35</v>
      </c>
      <c r="O216" s="77">
        <f>L216/'סכום נכסי הקרן'!$C$42*100</f>
        <v>5.2700244116368797E-2</v>
      </c>
    </row>
    <row r="217" spans="2:15">
      <c r="B217" t="s">
        <v>1855</v>
      </c>
      <c r="C217" t="s">
        <v>1856</v>
      </c>
      <c r="D217" t="s">
        <v>1295</v>
      </c>
      <c r="E217" t="s">
        <v>1083</v>
      </c>
      <c r="F217" t="s">
        <v>1857</v>
      </c>
      <c r="G217" t="s">
        <v>1137</v>
      </c>
      <c r="H217" t="s">
        <v>109</v>
      </c>
      <c r="I217" s="77">
        <v>24737</v>
      </c>
      <c r="J217" s="77">
        <v>4728</v>
      </c>
      <c r="K217" s="77">
        <v>0</v>
      </c>
      <c r="L217" s="77">
        <v>4054.8831031200002</v>
      </c>
      <c r="M217" s="77">
        <v>0</v>
      </c>
      <c r="N217" s="77">
        <v>0.24</v>
      </c>
      <c r="O217" s="77">
        <f>L217/'סכום נכסי הקרן'!$C$42*100</f>
        <v>3.6035018543367756E-2</v>
      </c>
    </row>
    <row r="218" spans="2:15">
      <c r="B218" t="s">
        <v>1858</v>
      </c>
      <c r="C218" t="s">
        <v>1859</v>
      </c>
      <c r="D218" t="s">
        <v>1295</v>
      </c>
      <c r="E218" t="s">
        <v>1083</v>
      </c>
      <c r="F218" t="s">
        <v>1860</v>
      </c>
      <c r="G218" t="s">
        <v>1137</v>
      </c>
      <c r="H218" t="s">
        <v>109</v>
      </c>
      <c r="I218" s="77">
        <v>8321</v>
      </c>
      <c r="J218" s="77">
        <v>7362</v>
      </c>
      <c r="K218" s="77">
        <v>0</v>
      </c>
      <c r="L218" s="77">
        <v>2123.8565333400002</v>
      </c>
      <c r="M218" s="77">
        <v>0</v>
      </c>
      <c r="N218" s="77">
        <v>0.13</v>
      </c>
      <c r="O218" s="77">
        <f>L218/'סכום נכסי הקרן'!$C$42*100</f>
        <v>1.88743319143952E-2</v>
      </c>
    </row>
    <row r="219" spans="2:15">
      <c r="B219" t="s">
        <v>1861</v>
      </c>
      <c r="C219" t="s">
        <v>1862</v>
      </c>
      <c r="D219" t="s">
        <v>1295</v>
      </c>
      <c r="E219" t="s">
        <v>1083</v>
      </c>
      <c r="F219" t="s">
        <v>1863</v>
      </c>
      <c r="G219" t="s">
        <v>1137</v>
      </c>
      <c r="H219" t="s">
        <v>116</v>
      </c>
      <c r="I219" s="77">
        <v>30970</v>
      </c>
      <c r="J219" s="77">
        <v>1739</v>
      </c>
      <c r="K219" s="77">
        <v>0</v>
      </c>
      <c r="L219" s="77">
        <v>2521.52292377</v>
      </c>
      <c r="M219" s="77">
        <v>0</v>
      </c>
      <c r="N219" s="77">
        <v>0.15</v>
      </c>
      <c r="O219" s="77">
        <f>L219/'סכום נכסי הקרן'!$C$42*100</f>
        <v>2.2408321770278621E-2</v>
      </c>
    </row>
    <row r="220" spans="2:15">
      <c r="B220" t="s">
        <v>1864</v>
      </c>
      <c r="C220" t="s">
        <v>1865</v>
      </c>
      <c r="D220" t="s">
        <v>1295</v>
      </c>
      <c r="E220" t="s">
        <v>1083</v>
      </c>
      <c r="F220" t="s">
        <v>1866</v>
      </c>
      <c r="G220" t="s">
        <v>1137</v>
      </c>
      <c r="H220" t="s">
        <v>109</v>
      </c>
      <c r="I220" s="77">
        <v>11499</v>
      </c>
      <c r="J220" s="77">
        <v>11402</v>
      </c>
      <c r="K220" s="77">
        <v>0</v>
      </c>
      <c r="L220" s="77">
        <v>4545.6391026600004</v>
      </c>
      <c r="M220" s="77">
        <v>0</v>
      </c>
      <c r="N220" s="77">
        <v>0.27</v>
      </c>
      <c r="O220" s="77">
        <f>L220/'סכום נכסי הקרן'!$C$42*100</f>
        <v>4.0396279051737469E-2</v>
      </c>
    </row>
    <row r="221" spans="2:15">
      <c r="B221" t="s">
        <v>1867</v>
      </c>
      <c r="C221" t="s">
        <v>1868</v>
      </c>
      <c r="D221" t="s">
        <v>1295</v>
      </c>
      <c r="E221" t="s">
        <v>1083</v>
      </c>
      <c r="F221" t="s">
        <v>1506</v>
      </c>
      <c r="G221" t="s">
        <v>1137</v>
      </c>
      <c r="H221" t="s">
        <v>109</v>
      </c>
      <c r="I221" s="77">
        <v>73989</v>
      </c>
      <c r="J221" s="77">
        <v>1152</v>
      </c>
      <c r="K221" s="77">
        <v>0</v>
      </c>
      <c r="L221" s="77">
        <v>2955.10882176</v>
      </c>
      <c r="M221" s="77">
        <v>0.15</v>
      </c>
      <c r="N221" s="77">
        <v>0.18</v>
      </c>
      <c r="O221" s="77">
        <f>L221/'סכום נכסי הקרן'!$C$42*100</f>
        <v>2.6261521844576793E-2</v>
      </c>
    </row>
    <row r="222" spans="2:15">
      <c r="B222" t="s">
        <v>1869</v>
      </c>
      <c r="C222" t="s">
        <v>1870</v>
      </c>
      <c r="D222" t="s">
        <v>1295</v>
      </c>
      <c r="E222" t="s">
        <v>1083</v>
      </c>
      <c r="F222" t="s">
        <v>1871</v>
      </c>
      <c r="G222" t="s">
        <v>1693</v>
      </c>
      <c r="H222" t="s">
        <v>109</v>
      </c>
      <c r="I222" s="77">
        <v>11533</v>
      </c>
      <c r="J222" s="77">
        <v>16923</v>
      </c>
      <c r="K222" s="77">
        <v>0</v>
      </c>
      <c r="L222" s="77">
        <v>6766.6464885300002</v>
      </c>
      <c r="M222" s="77">
        <v>0</v>
      </c>
      <c r="N222" s="77">
        <v>0.4</v>
      </c>
      <c r="O222" s="77">
        <f>L222/'סכום נכסי הקרן'!$C$42*100</f>
        <v>6.0133973160157152E-2</v>
      </c>
    </row>
    <row r="223" spans="2:15">
      <c r="B223" t="s">
        <v>1872</v>
      </c>
      <c r="C223" t="s">
        <v>1873</v>
      </c>
      <c r="D223" t="s">
        <v>1295</v>
      </c>
      <c r="E223" t="s">
        <v>1083</v>
      </c>
      <c r="F223" t="s">
        <v>1874</v>
      </c>
      <c r="G223" t="s">
        <v>1693</v>
      </c>
      <c r="H223" t="s">
        <v>109</v>
      </c>
      <c r="I223" s="77">
        <v>19057</v>
      </c>
      <c r="J223" s="77">
        <v>3830</v>
      </c>
      <c r="K223" s="77">
        <v>0</v>
      </c>
      <c r="L223" s="77">
        <v>2530.5047076999999</v>
      </c>
      <c r="M223" s="77">
        <v>0</v>
      </c>
      <c r="N223" s="77">
        <v>0.15</v>
      </c>
      <c r="O223" s="77">
        <f>L223/'סכום נכסי הקרן'!$C$42*100</f>
        <v>2.2488141272404595E-2</v>
      </c>
    </row>
    <row r="224" spans="2:15">
      <c r="B224" t="s">
        <v>1875</v>
      </c>
      <c r="C224" t="s">
        <v>1876</v>
      </c>
      <c r="D224" t="s">
        <v>1295</v>
      </c>
      <c r="E224" t="s">
        <v>1083</v>
      </c>
      <c r="F224" t="s">
        <v>1877</v>
      </c>
      <c r="G224" t="s">
        <v>1693</v>
      </c>
      <c r="H224" t="s">
        <v>204</v>
      </c>
      <c r="I224" s="77">
        <v>72676</v>
      </c>
      <c r="J224" s="77">
        <v>6430</v>
      </c>
      <c r="K224" s="77">
        <v>0</v>
      </c>
      <c r="L224" s="77">
        <v>1972.5014962800001</v>
      </c>
      <c r="M224" s="77">
        <v>0</v>
      </c>
      <c r="N224" s="77">
        <v>0.12</v>
      </c>
      <c r="O224" s="77">
        <f>L224/'סכום נכסי הקרן'!$C$42*100</f>
        <v>1.7529266858662122E-2</v>
      </c>
    </row>
    <row r="225" spans="2:15">
      <c r="B225" t="s">
        <v>1878</v>
      </c>
      <c r="C225" t="s">
        <v>1879</v>
      </c>
      <c r="D225" t="s">
        <v>1295</v>
      </c>
      <c r="E225" t="s">
        <v>1083</v>
      </c>
      <c r="F225" t="s">
        <v>1880</v>
      </c>
      <c r="G225" t="s">
        <v>1152</v>
      </c>
      <c r="H225" t="s">
        <v>109</v>
      </c>
      <c r="I225" s="77">
        <v>34519</v>
      </c>
      <c r="J225" s="77">
        <v>17646</v>
      </c>
      <c r="K225" s="77">
        <v>0</v>
      </c>
      <c r="L225" s="77">
        <v>21118.26923958</v>
      </c>
      <c r="M225" s="77">
        <v>0</v>
      </c>
      <c r="N225" s="77">
        <v>1.26</v>
      </c>
      <c r="O225" s="77">
        <f>L225/'סכום נכסי הקרן'!$C$42*100</f>
        <v>0.1876742693436845</v>
      </c>
    </row>
    <row r="226" spans="2:15">
      <c r="B226" t="s">
        <v>1881</v>
      </c>
      <c r="C226" t="s">
        <v>1882</v>
      </c>
      <c r="D226" t="s">
        <v>1295</v>
      </c>
      <c r="E226" t="s">
        <v>1083</v>
      </c>
      <c r="F226" t="s">
        <v>1883</v>
      </c>
      <c r="G226" t="s">
        <v>1110</v>
      </c>
      <c r="H226" t="s">
        <v>205</v>
      </c>
      <c r="I226" s="77">
        <v>330</v>
      </c>
      <c r="J226" s="77">
        <v>1084000</v>
      </c>
      <c r="K226" s="77">
        <v>0</v>
      </c>
      <c r="L226" s="77">
        <v>1995.0044399999999</v>
      </c>
      <c r="M226" s="77">
        <v>0</v>
      </c>
      <c r="N226" s="77">
        <v>0.12</v>
      </c>
      <c r="O226" s="77">
        <f>L226/'סכום נכסי הקרן'!$C$42*100</f>
        <v>1.7729246481652146E-2</v>
      </c>
    </row>
    <row r="227" spans="2:15">
      <c r="B227" t="s">
        <v>1884</v>
      </c>
      <c r="C227" t="s">
        <v>1885</v>
      </c>
      <c r="D227" t="s">
        <v>1295</v>
      </c>
      <c r="E227" t="s">
        <v>1083</v>
      </c>
      <c r="F227" t="s">
        <v>1886</v>
      </c>
      <c r="G227" t="s">
        <v>1110</v>
      </c>
      <c r="H227" t="s">
        <v>109</v>
      </c>
      <c r="I227" s="77">
        <v>6556</v>
      </c>
      <c r="J227" s="77">
        <v>6545</v>
      </c>
      <c r="K227" s="77">
        <v>0</v>
      </c>
      <c r="L227" s="77">
        <v>1487.6557233999999</v>
      </c>
      <c r="M227" s="77">
        <v>0</v>
      </c>
      <c r="N227" s="77">
        <v>0.09</v>
      </c>
      <c r="O227" s="77">
        <f>L227/'סכום נכסי הקרן'!$C$42*100</f>
        <v>1.3220529474109404E-2</v>
      </c>
    </row>
    <row r="228" spans="2:15">
      <c r="B228" t="s">
        <v>1887</v>
      </c>
      <c r="C228" t="s">
        <v>1888</v>
      </c>
      <c r="D228" t="s">
        <v>1295</v>
      </c>
      <c r="E228" t="s">
        <v>1083</v>
      </c>
      <c r="F228" t="s">
        <v>1379</v>
      </c>
      <c r="G228" t="s">
        <v>1165</v>
      </c>
      <c r="H228" t="s">
        <v>109</v>
      </c>
      <c r="I228" s="77">
        <v>15714</v>
      </c>
      <c r="J228" s="77">
        <v>6396</v>
      </c>
      <c r="K228" s="77">
        <v>0</v>
      </c>
      <c r="L228" s="77">
        <v>3484.5688144800001</v>
      </c>
      <c r="M228" s="77">
        <v>0.03</v>
      </c>
      <c r="N228" s="77">
        <v>0.21</v>
      </c>
      <c r="O228" s="77">
        <f>L228/'סכום נכסי הקרן'!$C$42*100</f>
        <v>3.0966737795427829E-2</v>
      </c>
    </row>
    <row r="229" spans="2:15">
      <c r="B229" t="s">
        <v>1889</v>
      </c>
      <c r="C229" t="s">
        <v>1888</v>
      </c>
      <c r="D229" t="s">
        <v>1104</v>
      </c>
      <c r="E229" t="s">
        <v>1083</v>
      </c>
      <c r="F229" t="s">
        <v>1379</v>
      </c>
      <c r="G229" t="s">
        <v>1165</v>
      </c>
      <c r="H229" t="s">
        <v>109</v>
      </c>
      <c r="I229" s="77">
        <v>55201</v>
      </c>
      <c r="J229" s="77">
        <v>6396</v>
      </c>
      <c r="K229" s="77">
        <v>0</v>
      </c>
      <c r="L229" s="77">
        <v>12240.784213319999</v>
      </c>
      <c r="M229" s="77">
        <v>0.11</v>
      </c>
      <c r="N229" s="77">
        <v>0.73</v>
      </c>
      <c r="O229" s="77">
        <f>L229/'סכום נכסי הקרן'!$C$42*100</f>
        <v>0.10878165286021454</v>
      </c>
    </row>
    <row r="230" spans="2:15">
      <c r="B230" t="s">
        <v>1890</v>
      </c>
      <c r="C230" t="s">
        <v>1891</v>
      </c>
      <c r="D230" t="s">
        <v>1295</v>
      </c>
      <c r="E230" t="s">
        <v>1083</v>
      </c>
      <c r="F230" t="s">
        <v>1892</v>
      </c>
      <c r="G230" t="s">
        <v>126</v>
      </c>
      <c r="H230" t="s">
        <v>113</v>
      </c>
      <c r="I230" s="77">
        <v>5899</v>
      </c>
      <c r="J230" s="77">
        <v>16715</v>
      </c>
      <c r="K230" s="77">
        <v>0</v>
      </c>
      <c r="L230" s="77">
        <v>4094.5377239099998</v>
      </c>
      <c r="M230" s="77">
        <v>0</v>
      </c>
      <c r="N230" s="77">
        <v>0.24</v>
      </c>
      <c r="O230" s="77">
        <f>L230/'סכום נכסי הקרן'!$C$42*100</f>
        <v>3.6387422042841844E-2</v>
      </c>
    </row>
    <row r="231" spans="2:15">
      <c r="B231" t="s">
        <v>1893</v>
      </c>
      <c r="C231" s="82" t="s">
        <v>3215</v>
      </c>
      <c r="D231" t="s">
        <v>1295</v>
      </c>
      <c r="E231" t="s">
        <v>1083</v>
      </c>
      <c r="F231" t="s">
        <v>1894</v>
      </c>
      <c r="G231" t="s">
        <v>126</v>
      </c>
      <c r="H231" t="s">
        <v>109</v>
      </c>
      <c r="I231" s="77">
        <v>4804</v>
      </c>
      <c r="J231" s="77">
        <v>13003</v>
      </c>
      <c r="K231" s="77">
        <v>0</v>
      </c>
      <c r="L231" s="77">
        <v>2165.7105040400002</v>
      </c>
      <c r="M231" s="77">
        <v>0</v>
      </c>
      <c r="N231" s="77">
        <v>0.13</v>
      </c>
      <c r="O231" s="77">
        <f>L231/'סכום נכסי הקרן'!$C$42*100</f>
        <v>1.92462806418758E-2</v>
      </c>
    </row>
    <row r="232" spans="2:15">
      <c r="B232" t="s">
        <v>1895</v>
      </c>
      <c r="C232" t="s">
        <v>1896</v>
      </c>
      <c r="D232" t="s">
        <v>1295</v>
      </c>
      <c r="E232" t="s">
        <v>1083</v>
      </c>
      <c r="F232" t="s">
        <v>1897</v>
      </c>
      <c r="G232" t="s">
        <v>126</v>
      </c>
      <c r="H232" t="s">
        <v>113</v>
      </c>
      <c r="I232" s="77">
        <v>3618</v>
      </c>
      <c r="J232" s="77">
        <v>3300</v>
      </c>
      <c r="K232" s="77">
        <v>0</v>
      </c>
      <c r="L232" s="77">
        <v>495.79552439999998</v>
      </c>
      <c r="M232" s="77">
        <v>0</v>
      </c>
      <c r="N232" s="77">
        <v>0.03</v>
      </c>
      <c r="O232" s="77">
        <f>L232/'סכום נכסי הקרן'!$C$42*100</f>
        <v>4.4060458615257925E-3</v>
      </c>
    </row>
    <row r="233" spans="2:15">
      <c r="B233" t="s">
        <v>1898</v>
      </c>
      <c r="C233" s="82" t="s">
        <v>3216</v>
      </c>
      <c r="D233" t="s">
        <v>1295</v>
      </c>
      <c r="E233" t="s">
        <v>1083</v>
      </c>
      <c r="F233" t="s">
        <v>1899</v>
      </c>
      <c r="G233" t="s">
        <v>126</v>
      </c>
      <c r="H233" t="s">
        <v>113</v>
      </c>
      <c r="I233" s="77">
        <v>20413</v>
      </c>
      <c r="J233" s="77">
        <v>3961</v>
      </c>
      <c r="K233" s="77">
        <v>0</v>
      </c>
      <c r="L233" s="77">
        <v>3357.621812718</v>
      </c>
      <c r="M233" s="77">
        <v>0</v>
      </c>
      <c r="N233" s="77">
        <v>0.2</v>
      </c>
      <c r="O233" s="77">
        <f>L233/'סכום נכסי הקרן'!$C$42*100</f>
        <v>2.9838582569695484E-2</v>
      </c>
    </row>
    <row r="234" spans="2:15">
      <c r="B234" t="s">
        <v>1900</v>
      </c>
      <c r="C234" t="s">
        <v>1901</v>
      </c>
      <c r="D234" t="s">
        <v>1295</v>
      </c>
      <c r="E234" t="s">
        <v>1083</v>
      </c>
      <c r="F234" t="s">
        <v>1902</v>
      </c>
      <c r="G234" t="s">
        <v>126</v>
      </c>
      <c r="H234" t="s">
        <v>116</v>
      </c>
      <c r="I234" s="77">
        <v>30493</v>
      </c>
      <c r="J234" s="77">
        <v>781</v>
      </c>
      <c r="K234" s="77">
        <v>0</v>
      </c>
      <c r="L234" s="77">
        <v>1114.996030027</v>
      </c>
      <c r="M234" s="77">
        <v>0</v>
      </c>
      <c r="N234" s="77">
        <v>7.0000000000000007E-2</v>
      </c>
      <c r="O234" s="77">
        <f>L234/'סכום נכסי הקרן'!$C$42*100</f>
        <v>9.9087696478571755E-3</v>
      </c>
    </row>
    <row r="235" spans="2:15">
      <c r="B235" t="s">
        <v>1903</v>
      </c>
      <c r="C235" t="s">
        <v>1904</v>
      </c>
      <c r="D235" t="s">
        <v>1295</v>
      </c>
      <c r="E235" t="s">
        <v>1083</v>
      </c>
      <c r="F235" t="s">
        <v>1905</v>
      </c>
      <c r="G235" t="s">
        <v>126</v>
      </c>
      <c r="H235" t="s">
        <v>109</v>
      </c>
      <c r="I235" s="77">
        <v>5914</v>
      </c>
      <c r="J235" s="77">
        <v>6255</v>
      </c>
      <c r="K235" s="77">
        <v>0</v>
      </c>
      <c r="L235" s="77">
        <v>1282.5150669</v>
      </c>
      <c r="M235" s="77">
        <v>0</v>
      </c>
      <c r="N235" s="77">
        <v>0.08</v>
      </c>
      <c r="O235" s="77">
        <f>L235/'סכום נכסי הקרן'!$C$42*100</f>
        <v>1.1397481269516719E-2</v>
      </c>
    </row>
    <row r="236" spans="2:15">
      <c r="B236" t="s">
        <v>1906</v>
      </c>
      <c r="C236" t="s">
        <v>1907</v>
      </c>
      <c r="D236" t="s">
        <v>1295</v>
      </c>
      <c r="E236" t="s">
        <v>1083</v>
      </c>
      <c r="F236" t="s">
        <v>1908</v>
      </c>
      <c r="G236" t="s">
        <v>126</v>
      </c>
      <c r="H236" t="s">
        <v>109</v>
      </c>
      <c r="I236" s="77">
        <v>4781</v>
      </c>
      <c r="J236" s="77">
        <v>6740</v>
      </c>
      <c r="K236" s="77">
        <v>0</v>
      </c>
      <c r="L236" s="77">
        <v>1117.2039998</v>
      </c>
      <c r="M236" s="77">
        <v>0</v>
      </c>
      <c r="N236" s="77">
        <v>7.0000000000000007E-2</v>
      </c>
      <c r="O236" s="77">
        <f>L236/'סכום נכסי הקרן'!$C$42*100</f>
        <v>9.9283914790394435E-3</v>
      </c>
    </row>
    <row r="237" spans="2:15">
      <c r="B237" t="s">
        <v>1909</v>
      </c>
      <c r="C237" t="s">
        <v>1910</v>
      </c>
      <c r="D237" t="s">
        <v>1295</v>
      </c>
      <c r="E237" t="s">
        <v>1083</v>
      </c>
      <c r="F237" t="s">
        <v>1911</v>
      </c>
      <c r="G237" t="s">
        <v>398</v>
      </c>
      <c r="H237" t="s">
        <v>109</v>
      </c>
      <c r="I237" s="77">
        <v>28326</v>
      </c>
      <c r="J237" s="77">
        <v>1024</v>
      </c>
      <c r="K237" s="77">
        <v>0</v>
      </c>
      <c r="L237" s="77">
        <v>1005.63191808</v>
      </c>
      <c r="M237" s="77">
        <v>0</v>
      </c>
      <c r="N237" s="77">
        <v>0.06</v>
      </c>
      <c r="O237" s="77">
        <f>L237/'סכום נכסי הקרן'!$C$42*100</f>
        <v>8.9368704088984077E-3</v>
      </c>
    </row>
    <row r="238" spans="2:15">
      <c r="B238" t="s">
        <v>1912</v>
      </c>
      <c r="C238" t="s">
        <v>1913</v>
      </c>
      <c r="D238" t="s">
        <v>1295</v>
      </c>
      <c r="E238" t="s">
        <v>1083</v>
      </c>
      <c r="F238" t="s">
        <v>1914</v>
      </c>
      <c r="G238" t="s">
        <v>130</v>
      </c>
      <c r="H238" t="s">
        <v>109</v>
      </c>
      <c r="I238" s="77">
        <v>7296</v>
      </c>
      <c r="J238" s="77">
        <v>5600</v>
      </c>
      <c r="K238" s="77">
        <v>0</v>
      </c>
      <c r="L238" s="77">
        <v>1416.5329919999999</v>
      </c>
      <c r="M238" s="77">
        <v>0</v>
      </c>
      <c r="N238" s="77">
        <v>0.08</v>
      </c>
      <c r="O238" s="77">
        <f>L238/'סכום נכסי הקרן'!$C$42*100</f>
        <v>1.2588474522172082E-2</v>
      </c>
    </row>
    <row r="239" spans="2:15">
      <c r="B239" t="s">
        <v>1915</v>
      </c>
      <c r="C239" t="s">
        <v>1916</v>
      </c>
      <c r="D239" t="s">
        <v>1295</v>
      </c>
      <c r="E239" t="s">
        <v>1083</v>
      </c>
      <c r="F239" t="s">
        <v>1917</v>
      </c>
      <c r="G239" t="s">
        <v>131</v>
      </c>
      <c r="H239" t="s">
        <v>109</v>
      </c>
      <c r="I239" s="77">
        <v>32630</v>
      </c>
      <c r="J239" s="77">
        <v>6451</v>
      </c>
      <c r="K239" s="77">
        <v>0</v>
      </c>
      <c r="L239" s="77">
        <v>7297.9008271000002</v>
      </c>
      <c r="M239" s="77">
        <v>0.01</v>
      </c>
      <c r="N239" s="77">
        <v>0.44</v>
      </c>
      <c r="O239" s="77">
        <f>L239/'סכום נכסי הקרן'!$C$42*100</f>
        <v>6.4855135140605993E-2</v>
      </c>
    </row>
    <row r="240" spans="2:15">
      <c r="B240" t="s">
        <v>277</v>
      </c>
      <c r="E240" s="16"/>
      <c r="F240" s="16"/>
      <c r="G240" s="16"/>
    </row>
    <row r="241" spans="2:7">
      <c r="B241" t="s">
        <v>388</v>
      </c>
      <c r="E241" s="16"/>
      <c r="F241" s="16"/>
      <c r="G241" s="16"/>
    </row>
    <row r="242" spans="2:7">
      <c r="B242" t="s">
        <v>389</v>
      </c>
      <c r="E242" s="16"/>
      <c r="F242" s="16"/>
      <c r="G242" s="16"/>
    </row>
    <row r="243" spans="2:7">
      <c r="B243" t="s">
        <v>390</v>
      </c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 O11:O23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73" workbookViewId="0">
      <selection activeCell="C61" sqref="C6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3120</v>
      </c>
    </row>
    <row r="3" spans="2:63" s="1" customFormat="1">
      <c r="B3" s="2" t="s">
        <v>2</v>
      </c>
      <c r="C3" s="26" t="s">
        <v>3121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18381898</v>
      </c>
      <c r="I11" s="7"/>
      <c r="J11" s="76">
        <v>0</v>
      </c>
      <c r="K11" s="76">
        <v>793691.06805996585</v>
      </c>
      <c r="L11" s="7"/>
      <c r="M11" s="76">
        <v>100</v>
      </c>
      <c r="N11" s="76">
        <f>K11/'סכום נכסי הקרן'!$C$42*100</f>
        <v>7.0533901046961498</v>
      </c>
      <c r="O11" s="35"/>
      <c r="BH11" s="16"/>
      <c r="BI11" s="19"/>
      <c r="BK11" s="16"/>
    </row>
    <row r="12" spans="2:63">
      <c r="B12" s="78" t="s">
        <v>208</v>
      </c>
      <c r="D12" s="16"/>
      <c r="E12" s="16"/>
      <c r="F12" s="16"/>
      <c r="G12" s="16"/>
      <c r="H12" s="79">
        <v>9743975</v>
      </c>
      <c r="J12" s="79">
        <v>0</v>
      </c>
      <c r="K12" s="79">
        <v>61993.726388499999</v>
      </c>
      <c r="M12" s="79">
        <v>7.81</v>
      </c>
      <c r="N12" s="79">
        <f>K12/'סכום נכסי הקרן'!$C$42*100</f>
        <v>0.55092712247689002</v>
      </c>
    </row>
    <row r="13" spans="2:63">
      <c r="B13" s="78" t="s">
        <v>1918</v>
      </c>
      <c r="D13" s="16"/>
      <c r="E13" s="16"/>
      <c r="F13" s="16"/>
      <c r="G13" s="16"/>
      <c r="H13" s="79">
        <v>321965</v>
      </c>
      <c r="J13" s="79">
        <v>0</v>
      </c>
      <c r="K13" s="79">
        <v>5972.45075</v>
      </c>
      <c r="M13" s="79">
        <v>0.75</v>
      </c>
      <c r="N13" s="79">
        <f>K13/'סכום נכסי הקרן'!$C$42*100</f>
        <v>5.307609813955011E-2</v>
      </c>
    </row>
    <row r="14" spans="2:63">
      <c r="B14" t="s">
        <v>1919</v>
      </c>
      <c r="C14" t="s">
        <v>1920</v>
      </c>
      <c r="D14" t="s">
        <v>103</v>
      </c>
      <c r="E14" t="s">
        <v>1921</v>
      </c>
      <c r="F14" t="s">
        <v>126</v>
      </c>
      <c r="G14" t="s">
        <v>105</v>
      </c>
      <c r="H14" s="77">
        <v>321965</v>
      </c>
      <c r="I14" s="77">
        <v>1855</v>
      </c>
      <c r="J14" s="77">
        <v>0</v>
      </c>
      <c r="K14" s="77">
        <v>5972.45075</v>
      </c>
      <c r="L14" s="77">
        <v>0.45</v>
      </c>
      <c r="M14" s="77">
        <v>0.75</v>
      </c>
      <c r="N14" s="77">
        <f>K14/'סכום נכסי הקרן'!$C$42*100</f>
        <v>5.307609813955011E-2</v>
      </c>
    </row>
    <row r="15" spans="2:63">
      <c r="B15" s="78" t="s">
        <v>1922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f>K15/'סכום נכסי הקרן'!$C$42*100</f>
        <v>0</v>
      </c>
    </row>
    <row r="16" spans="2:63">
      <c r="B16" t="s">
        <v>270</v>
      </c>
      <c r="C16" t="s">
        <v>270</v>
      </c>
      <c r="D16" s="16"/>
      <c r="E16" s="16"/>
      <c r="F16" t="s">
        <v>270</v>
      </c>
      <c r="G16" t="s">
        <v>270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f>K16/'סכום נכסי הקרן'!$C$42*100</f>
        <v>0</v>
      </c>
    </row>
    <row r="17" spans="2:14">
      <c r="B17" s="78" t="s">
        <v>1923</v>
      </c>
      <c r="D17" s="16"/>
      <c r="E17" s="16"/>
      <c r="F17" s="16"/>
      <c r="G17" s="16"/>
      <c r="H17" s="79">
        <v>9422010</v>
      </c>
      <c r="J17" s="79">
        <v>0</v>
      </c>
      <c r="K17" s="79">
        <v>56021.275638500003</v>
      </c>
      <c r="M17" s="79">
        <v>7.06</v>
      </c>
      <c r="N17" s="79">
        <f>K17/'סכום נכסי הקרן'!$C$42*100</f>
        <v>0.49785102433733996</v>
      </c>
    </row>
    <row r="18" spans="2:14">
      <c r="B18" t="s">
        <v>1924</v>
      </c>
      <c r="C18" t="s">
        <v>1925</v>
      </c>
      <c r="D18" t="s">
        <v>103</v>
      </c>
      <c r="E18" t="s">
        <v>1926</v>
      </c>
      <c r="F18" t="s">
        <v>126</v>
      </c>
      <c r="G18" t="s">
        <v>105</v>
      </c>
      <c r="H18" s="77">
        <v>179972</v>
      </c>
      <c r="I18" s="77">
        <v>3258.5</v>
      </c>
      <c r="J18" s="77">
        <v>0</v>
      </c>
      <c r="K18" s="77">
        <v>5864.3876200000004</v>
      </c>
      <c r="L18" s="77">
        <v>0.12</v>
      </c>
      <c r="M18" s="77">
        <v>0.74</v>
      </c>
      <c r="N18" s="77">
        <f>K18/'סכום נכסי הקרן'!$C$42*100</f>
        <v>5.2115760493710687E-2</v>
      </c>
    </row>
    <row r="19" spans="2:14">
      <c r="B19" t="s">
        <v>1927</v>
      </c>
      <c r="C19" t="s">
        <v>1928</v>
      </c>
      <c r="D19" t="s">
        <v>103</v>
      </c>
      <c r="E19" t="s">
        <v>1929</v>
      </c>
      <c r="F19" t="s">
        <v>131</v>
      </c>
      <c r="G19" t="s">
        <v>105</v>
      </c>
      <c r="H19" s="77">
        <v>2200000</v>
      </c>
      <c r="I19" s="77">
        <v>324.99</v>
      </c>
      <c r="J19" s="77">
        <v>0</v>
      </c>
      <c r="K19" s="77">
        <v>7149.78</v>
      </c>
      <c r="L19" s="77">
        <v>0.84</v>
      </c>
      <c r="M19" s="77">
        <v>0.9</v>
      </c>
      <c r="N19" s="77">
        <f>K19/'סכום נכסי הקרן'!$C$42*100</f>
        <v>6.3538811928452094E-2</v>
      </c>
    </row>
    <row r="20" spans="2:14">
      <c r="B20" t="s">
        <v>1930</v>
      </c>
      <c r="C20" t="s">
        <v>1931</v>
      </c>
      <c r="D20" t="s">
        <v>103</v>
      </c>
      <c r="E20" t="s">
        <v>1921</v>
      </c>
      <c r="F20" t="s">
        <v>131</v>
      </c>
      <c r="G20" t="s">
        <v>105</v>
      </c>
      <c r="H20" s="77">
        <v>2524122</v>
      </c>
      <c r="I20" s="77">
        <v>314.10000000000002</v>
      </c>
      <c r="J20" s="77">
        <v>0</v>
      </c>
      <c r="K20" s="77">
        <v>7928.267202</v>
      </c>
      <c r="L20" s="77">
        <v>0.56999999999999995</v>
      </c>
      <c r="M20" s="77">
        <v>1</v>
      </c>
      <c r="N20" s="77">
        <f>K20/'סכום נכסי הקרן'!$C$42*100</f>
        <v>7.0457088003601939E-2</v>
      </c>
    </row>
    <row r="21" spans="2:14">
      <c r="B21" t="s">
        <v>1932</v>
      </c>
      <c r="C21" t="s">
        <v>1933</v>
      </c>
      <c r="D21" t="s">
        <v>103</v>
      </c>
      <c r="E21" t="s">
        <v>1921</v>
      </c>
      <c r="F21" t="s">
        <v>131</v>
      </c>
      <c r="G21" t="s">
        <v>105</v>
      </c>
      <c r="H21" s="77">
        <v>1672021</v>
      </c>
      <c r="I21" s="77">
        <v>326.29000000000002</v>
      </c>
      <c r="J21" s="77">
        <v>0</v>
      </c>
      <c r="K21" s="77">
        <v>5455.6373209000003</v>
      </c>
      <c r="L21" s="77">
        <v>0.38</v>
      </c>
      <c r="M21" s="77">
        <v>0.69</v>
      </c>
      <c r="N21" s="77">
        <f>K21/'סכום נכסי הקרן'!$C$42*100</f>
        <v>4.8483269930334826E-2</v>
      </c>
    </row>
    <row r="22" spans="2:14">
      <c r="B22" t="s">
        <v>1934</v>
      </c>
      <c r="C22" t="s">
        <v>1935</v>
      </c>
      <c r="D22" t="s">
        <v>103</v>
      </c>
      <c r="E22" t="s">
        <v>1936</v>
      </c>
      <c r="F22" t="s">
        <v>131</v>
      </c>
      <c r="G22" t="s">
        <v>105</v>
      </c>
      <c r="H22" s="77">
        <v>822458</v>
      </c>
      <c r="I22" s="77">
        <v>333.49</v>
      </c>
      <c r="J22" s="77">
        <v>0</v>
      </c>
      <c r="K22" s="77">
        <v>2742.8151842000002</v>
      </c>
      <c r="L22" s="77">
        <v>0.14000000000000001</v>
      </c>
      <c r="M22" s="77">
        <v>0.35</v>
      </c>
      <c r="N22" s="77">
        <f>K22/'סכום נכסי הקרן'!$C$42*100</f>
        <v>2.4374906380809826E-2</v>
      </c>
    </row>
    <row r="23" spans="2:14">
      <c r="B23" t="s">
        <v>1937</v>
      </c>
      <c r="C23" t="s">
        <v>1938</v>
      </c>
      <c r="D23" t="s">
        <v>103</v>
      </c>
      <c r="E23" t="s">
        <v>1936</v>
      </c>
      <c r="F23" t="s">
        <v>131</v>
      </c>
      <c r="G23" t="s">
        <v>105</v>
      </c>
      <c r="H23" s="77">
        <v>1300000</v>
      </c>
      <c r="I23" s="77">
        <v>277.45999999999998</v>
      </c>
      <c r="J23" s="77">
        <v>0</v>
      </c>
      <c r="K23" s="77">
        <v>3606.98</v>
      </c>
      <c r="L23" s="77">
        <v>0.32</v>
      </c>
      <c r="M23" s="77">
        <v>0.45</v>
      </c>
      <c r="N23" s="77">
        <f>K23/'סכום נכסי הקרן'!$C$42*100</f>
        <v>3.2054584036108537E-2</v>
      </c>
    </row>
    <row r="24" spans="2:14">
      <c r="B24" t="s">
        <v>1939</v>
      </c>
      <c r="C24" t="s">
        <v>1940</v>
      </c>
      <c r="D24" t="s">
        <v>103</v>
      </c>
      <c r="E24" t="s">
        <v>1926</v>
      </c>
      <c r="F24" t="s">
        <v>131</v>
      </c>
      <c r="G24" t="s">
        <v>105</v>
      </c>
      <c r="H24" s="77">
        <v>252592</v>
      </c>
      <c r="I24" s="77">
        <v>3369.02</v>
      </c>
      <c r="J24" s="77">
        <v>0</v>
      </c>
      <c r="K24" s="77">
        <v>8509.8749984000005</v>
      </c>
      <c r="L24" s="77">
        <v>0.18</v>
      </c>
      <c r="M24" s="77">
        <v>1.07</v>
      </c>
      <c r="N24" s="77">
        <f>K24/'סכום נכסי הקרן'!$C$42*100</f>
        <v>7.5625732128537404E-2</v>
      </c>
    </row>
    <row r="25" spans="2:14">
      <c r="B25" t="s">
        <v>1941</v>
      </c>
      <c r="C25" t="s">
        <v>1942</v>
      </c>
      <c r="D25" t="s">
        <v>103</v>
      </c>
      <c r="E25" t="s">
        <v>1926</v>
      </c>
      <c r="F25" t="s">
        <v>131</v>
      </c>
      <c r="G25" t="s">
        <v>105</v>
      </c>
      <c r="H25" s="77">
        <v>470845</v>
      </c>
      <c r="I25" s="77">
        <v>3135.54</v>
      </c>
      <c r="J25" s="77">
        <v>0</v>
      </c>
      <c r="K25" s="77">
        <v>14763.533313</v>
      </c>
      <c r="L25" s="77">
        <v>0.31</v>
      </c>
      <c r="M25" s="77">
        <v>1.86</v>
      </c>
      <c r="N25" s="77">
        <f>K25/'סכום נכסי הקרן'!$C$42*100</f>
        <v>0.13120087143578463</v>
      </c>
    </row>
    <row r="26" spans="2:14">
      <c r="B26" s="78" t="s">
        <v>1943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f>K26/'סכום נכסי הקרן'!$C$42*100</f>
        <v>0</v>
      </c>
    </row>
    <row r="27" spans="2:14">
      <c r="B27" t="s">
        <v>270</v>
      </c>
      <c r="C27" t="s">
        <v>270</v>
      </c>
      <c r="D27" s="16"/>
      <c r="E27" s="16"/>
      <c r="F27" t="s">
        <v>270</v>
      </c>
      <c r="G27" t="s">
        <v>270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f>K27/'סכום נכסי הקרן'!$C$42*100</f>
        <v>0</v>
      </c>
    </row>
    <row r="28" spans="2:14">
      <c r="B28" s="78" t="s">
        <v>1080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f>K28/'סכום נכסי הקרן'!$C$42*100</f>
        <v>0</v>
      </c>
    </row>
    <row r="29" spans="2:14">
      <c r="B29" t="s">
        <v>270</v>
      </c>
      <c r="C29" t="s">
        <v>270</v>
      </c>
      <c r="D29" s="16"/>
      <c r="E29" s="16"/>
      <c r="F29" t="s">
        <v>270</v>
      </c>
      <c r="G29" t="s">
        <v>270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f>K29/'סכום נכסי הקרן'!$C$42*100</f>
        <v>0</v>
      </c>
    </row>
    <row r="30" spans="2:14">
      <c r="B30" s="78" t="s">
        <v>1944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f>K30/'סכום נכסי הקרן'!$C$42*100</f>
        <v>0</v>
      </c>
    </row>
    <row r="31" spans="2:14">
      <c r="B31" t="s">
        <v>270</v>
      </c>
      <c r="C31" t="s">
        <v>270</v>
      </c>
      <c r="D31" s="16"/>
      <c r="E31" s="16"/>
      <c r="F31" t="s">
        <v>270</v>
      </c>
      <c r="G31" t="s">
        <v>270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f>K31/'סכום נכסי הקרן'!$C$42*100</f>
        <v>0</v>
      </c>
    </row>
    <row r="32" spans="2:14">
      <c r="B32" s="78" t="s">
        <v>275</v>
      </c>
      <c r="D32" s="16"/>
      <c r="E32" s="16"/>
      <c r="F32" s="16"/>
      <c r="G32" s="16"/>
      <c r="H32" s="79">
        <v>8637923</v>
      </c>
      <c r="J32" s="79">
        <v>0</v>
      </c>
      <c r="K32" s="79">
        <v>731697.34167146578</v>
      </c>
      <c r="M32" s="79">
        <v>92.19</v>
      </c>
      <c r="N32" s="79">
        <f>K32/'סכום נכסי הקרן'!$C$42*100</f>
        <v>6.5024629822192592</v>
      </c>
    </row>
    <row r="33" spans="2:14">
      <c r="B33" s="78" t="s">
        <v>1945</v>
      </c>
      <c r="D33" s="16"/>
      <c r="E33" s="16"/>
      <c r="F33" s="16"/>
      <c r="G33" s="16"/>
      <c r="H33" s="79">
        <v>5865917</v>
      </c>
      <c r="J33" s="79">
        <v>0</v>
      </c>
      <c r="K33" s="79">
        <v>704942.60585645179</v>
      </c>
      <c r="M33" s="79">
        <v>88.82</v>
      </c>
      <c r="N33" s="79">
        <f>K33/'סכום נכסי הקרן'!$C$42*100</f>
        <v>6.2646984458075661</v>
      </c>
    </row>
    <row r="34" spans="2:14">
      <c r="B34" t="s">
        <v>1946</v>
      </c>
      <c r="C34" t="s">
        <v>1947</v>
      </c>
      <c r="D34" t="s">
        <v>1295</v>
      </c>
      <c r="E34" t="s">
        <v>1948</v>
      </c>
      <c r="F34" t="s">
        <v>1119</v>
      </c>
      <c r="G34" t="s">
        <v>109</v>
      </c>
      <c r="H34" s="77">
        <v>150266</v>
      </c>
      <c r="I34" s="77">
        <v>3514</v>
      </c>
      <c r="J34" s="77">
        <v>0</v>
      </c>
      <c r="K34" s="77">
        <v>18306.963881079999</v>
      </c>
      <c r="L34" s="77">
        <v>1.76</v>
      </c>
      <c r="M34" s="77">
        <v>2.31</v>
      </c>
      <c r="N34" s="77">
        <f>K34/'סכום נכסי הקרן'!$C$42*100</f>
        <v>0.16269070307350819</v>
      </c>
    </row>
    <row r="35" spans="2:14">
      <c r="B35" t="s">
        <v>1949</v>
      </c>
      <c r="C35" t="s">
        <v>1950</v>
      </c>
      <c r="D35" t="s">
        <v>1295</v>
      </c>
      <c r="E35" t="s">
        <v>1948</v>
      </c>
      <c r="F35" t="s">
        <v>1119</v>
      </c>
      <c r="G35" t="s">
        <v>113</v>
      </c>
      <c r="H35" s="77">
        <v>9742</v>
      </c>
      <c r="I35" s="77">
        <v>11101</v>
      </c>
      <c r="J35" s="77">
        <v>0</v>
      </c>
      <c r="K35" s="77">
        <v>4490.8683874919998</v>
      </c>
      <c r="L35" s="77">
        <v>0</v>
      </c>
      <c r="M35" s="77">
        <v>0.56999999999999995</v>
      </c>
      <c r="N35" s="77">
        <f>K35/'סכום נכסי הקרן'!$C$42*100</f>
        <v>3.9909541533905253E-2</v>
      </c>
    </row>
    <row r="36" spans="2:14">
      <c r="B36" t="s">
        <v>1951</v>
      </c>
      <c r="C36" t="s">
        <v>1952</v>
      </c>
      <c r="D36" t="s">
        <v>1295</v>
      </c>
      <c r="E36" t="s">
        <v>1757</v>
      </c>
      <c r="F36" t="s">
        <v>1119</v>
      </c>
      <c r="G36" t="s">
        <v>109</v>
      </c>
      <c r="H36" s="77">
        <v>18973</v>
      </c>
      <c r="I36" s="77">
        <v>6224</v>
      </c>
      <c r="J36" s="77">
        <v>0</v>
      </c>
      <c r="K36" s="77">
        <v>4094.10929584</v>
      </c>
      <c r="L36" s="77">
        <v>0.32</v>
      </c>
      <c r="M36" s="77">
        <v>0.52</v>
      </c>
      <c r="N36" s="77">
        <f>K36/'סכום נכסי הקרן'!$C$42*100</f>
        <v>3.6383614679459393E-2</v>
      </c>
    </row>
    <row r="37" spans="2:14">
      <c r="B37" t="s">
        <v>1953</v>
      </c>
      <c r="C37" t="s">
        <v>1954</v>
      </c>
      <c r="D37" t="s">
        <v>1295</v>
      </c>
      <c r="E37" t="s">
        <v>1955</v>
      </c>
      <c r="F37" t="s">
        <v>1119</v>
      </c>
      <c r="G37" t="s">
        <v>109</v>
      </c>
      <c r="H37" s="77">
        <v>33954</v>
      </c>
      <c r="I37" s="77">
        <v>9869</v>
      </c>
      <c r="J37" s="77">
        <v>0</v>
      </c>
      <c r="K37" s="77">
        <v>11617.64054142</v>
      </c>
      <c r="L37" s="77">
        <v>0.02</v>
      </c>
      <c r="M37" s="77">
        <v>1.46</v>
      </c>
      <c r="N37" s="77">
        <f>K37/'סכום נכסי הקרן'!$C$42*100</f>
        <v>0.10324388686276301</v>
      </c>
    </row>
    <row r="38" spans="2:14">
      <c r="B38" t="s">
        <v>1956</v>
      </c>
      <c r="C38" s="82" t="s">
        <v>3217</v>
      </c>
      <c r="D38" t="s">
        <v>1295</v>
      </c>
      <c r="E38" t="s">
        <v>1957</v>
      </c>
      <c r="F38" t="s">
        <v>1119</v>
      </c>
      <c r="G38" t="s">
        <v>113</v>
      </c>
      <c r="H38" s="77">
        <v>114710</v>
      </c>
      <c r="I38" s="77">
        <v>1022</v>
      </c>
      <c r="J38" s="77">
        <v>0</v>
      </c>
      <c r="K38" s="77">
        <v>4868.2433041200002</v>
      </c>
      <c r="L38" s="77">
        <v>0</v>
      </c>
      <c r="M38" s="77">
        <v>0.61</v>
      </c>
      <c r="N38" s="77">
        <f>K38/'סכום נכסי הקרן'!$C$42*100</f>
        <v>4.3263204703141482E-2</v>
      </c>
    </row>
    <row r="39" spans="2:14">
      <c r="B39" t="s">
        <v>1958</v>
      </c>
      <c r="C39" t="s">
        <v>1959</v>
      </c>
      <c r="D39" t="s">
        <v>1712</v>
      </c>
      <c r="E39" t="s">
        <v>1960</v>
      </c>
      <c r="F39" t="s">
        <v>1119</v>
      </c>
      <c r="G39" t="s">
        <v>113</v>
      </c>
      <c r="H39" s="77">
        <v>30160</v>
      </c>
      <c r="I39" s="77">
        <v>6400</v>
      </c>
      <c r="J39" s="77">
        <v>0</v>
      </c>
      <c r="K39" s="77">
        <v>8015.5146240000004</v>
      </c>
      <c r="L39" s="77">
        <v>0.01</v>
      </c>
      <c r="M39" s="77">
        <v>1.01</v>
      </c>
      <c r="N39" s="77">
        <f>K39/'סכום נכסי הקרן'!$C$42*100</f>
        <v>7.1232440187543308E-2</v>
      </c>
    </row>
    <row r="40" spans="2:14">
      <c r="B40" t="s">
        <v>1961</v>
      </c>
      <c r="C40" t="s">
        <v>1962</v>
      </c>
      <c r="D40" t="s">
        <v>1295</v>
      </c>
      <c r="E40" t="s">
        <v>1960</v>
      </c>
      <c r="F40" t="s">
        <v>1119</v>
      </c>
      <c r="G40" t="s">
        <v>113</v>
      </c>
      <c r="H40" s="77">
        <v>161384</v>
      </c>
      <c r="I40" s="77">
        <v>3453</v>
      </c>
      <c r="J40" s="77">
        <v>0</v>
      </c>
      <c r="K40" s="77">
        <v>23140.735240752001</v>
      </c>
      <c r="L40" s="77">
        <v>0</v>
      </c>
      <c r="M40" s="77">
        <v>2.92</v>
      </c>
      <c r="N40" s="77">
        <f>K40/'סכום נכסי הקרן'!$C$42*100</f>
        <v>0.20564756179186564</v>
      </c>
    </row>
    <row r="41" spans="2:14">
      <c r="B41" t="s">
        <v>1963</v>
      </c>
      <c r="C41" t="s">
        <v>1964</v>
      </c>
      <c r="D41" t="s">
        <v>1295</v>
      </c>
      <c r="E41" t="s">
        <v>1965</v>
      </c>
      <c r="F41" t="s">
        <v>1119</v>
      </c>
      <c r="G41" t="s">
        <v>109</v>
      </c>
      <c r="H41" s="77">
        <v>127994</v>
      </c>
      <c r="I41" s="77">
        <v>4493.5</v>
      </c>
      <c r="J41" s="77">
        <v>0</v>
      </c>
      <c r="K41" s="77">
        <v>19940.139822130001</v>
      </c>
      <c r="L41" s="77">
        <v>0</v>
      </c>
      <c r="M41" s="77">
        <v>2.5099999999999998</v>
      </c>
      <c r="N41" s="77">
        <f>K41/'סכום נכסי הקרן'!$C$42*100</f>
        <v>0.17720444461023363</v>
      </c>
    </row>
    <row r="42" spans="2:14">
      <c r="B42" t="s">
        <v>1966</v>
      </c>
      <c r="C42" t="s">
        <v>1967</v>
      </c>
      <c r="D42" t="s">
        <v>1295</v>
      </c>
      <c r="E42" t="s">
        <v>1968</v>
      </c>
      <c r="F42" t="s">
        <v>1119</v>
      </c>
      <c r="G42" t="s">
        <v>109</v>
      </c>
      <c r="H42" s="77">
        <v>167808</v>
      </c>
      <c r="I42" s="77">
        <v>2409</v>
      </c>
      <c r="J42" s="77">
        <v>0</v>
      </c>
      <c r="K42" s="77">
        <v>14015.329194239999</v>
      </c>
      <c r="L42" s="77">
        <v>1.92</v>
      </c>
      <c r="M42" s="77">
        <v>1.77</v>
      </c>
      <c r="N42" s="77">
        <f>K42/'סכום נכסי הקרן'!$C$42*100</f>
        <v>0.12455171568749798</v>
      </c>
    </row>
    <row r="43" spans="2:14">
      <c r="B43" t="s">
        <v>1969</v>
      </c>
      <c r="C43" t="s">
        <v>1970</v>
      </c>
      <c r="D43" t="s">
        <v>1295</v>
      </c>
      <c r="E43" t="s">
        <v>1971</v>
      </c>
      <c r="F43" t="s">
        <v>1119</v>
      </c>
      <c r="G43" t="s">
        <v>109</v>
      </c>
      <c r="H43" s="77">
        <v>61747</v>
      </c>
      <c r="I43" s="77">
        <v>7226</v>
      </c>
      <c r="J43" s="77">
        <v>0</v>
      </c>
      <c r="K43" s="77">
        <v>15469.193108740001</v>
      </c>
      <c r="L43" s="77">
        <v>0.06</v>
      </c>
      <c r="M43" s="77">
        <v>1.95</v>
      </c>
      <c r="N43" s="77">
        <f>K43/'סכום נכסי הקרן'!$C$42*100</f>
        <v>0.13747194341939722</v>
      </c>
    </row>
    <row r="44" spans="2:14">
      <c r="B44" t="s">
        <v>1972</v>
      </c>
      <c r="C44" t="s">
        <v>1973</v>
      </c>
      <c r="D44" t="s">
        <v>1295</v>
      </c>
      <c r="E44" t="s">
        <v>1974</v>
      </c>
      <c r="F44" t="s">
        <v>1119</v>
      </c>
      <c r="G44" t="s">
        <v>119</v>
      </c>
      <c r="H44" s="77">
        <v>314791</v>
      </c>
      <c r="I44" s="77">
        <v>3348</v>
      </c>
      <c r="J44" s="77">
        <v>0</v>
      </c>
      <c r="K44" s="77">
        <v>29138.787569664</v>
      </c>
      <c r="L44" s="77">
        <v>0.02</v>
      </c>
      <c r="M44" s="77">
        <v>3.67</v>
      </c>
      <c r="N44" s="77">
        <f>K44/'סכום נכסי הקרן'!$C$42*100</f>
        <v>0.2589511765693488</v>
      </c>
    </row>
    <row r="45" spans="2:14">
      <c r="B45" t="s">
        <v>1975</v>
      </c>
      <c r="C45" t="s">
        <v>1976</v>
      </c>
      <c r="D45" t="s">
        <v>1295</v>
      </c>
      <c r="E45" t="s">
        <v>1977</v>
      </c>
      <c r="F45" t="s">
        <v>1119</v>
      </c>
      <c r="G45" t="s">
        <v>109</v>
      </c>
      <c r="H45" s="77">
        <v>96899</v>
      </c>
      <c r="I45" s="77">
        <v>8268</v>
      </c>
      <c r="J45" s="77">
        <v>0</v>
      </c>
      <c r="K45" s="77">
        <v>27776.249512440001</v>
      </c>
      <c r="L45" s="77">
        <v>0.05</v>
      </c>
      <c r="M45" s="77">
        <v>3.5</v>
      </c>
      <c r="N45" s="77">
        <f>K45/'סכום נכסי הקרן'!$C$42*100</f>
        <v>0.24684254534386851</v>
      </c>
    </row>
    <row r="46" spans="2:14">
      <c r="B46" t="s">
        <v>1978</v>
      </c>
      <c r="C46" t="s">
        <v>1979</v>
      </c>
      <c r="D46" t="s">
        <v>1295</v>
      </c>
      <c r="E46" t="s">
        <v>1980</v>
      </c>
      <c r="F46" t="s">
        <v>1119</v>
      </c>
      <c r="G46" t="s">
        <v>113</v>
      </c>
      <c r="H46" s="77">
        <v>34402</v>
      </c>
      <c r="I46" s="77">
        <v>20362.5</v>
      </c>
      <c r="J46" s="77">
        <v>0</v>
      </c>
      <c r="K46" s="77">
        <v>29089.408366349999</v>
      </c>
      <c r="L46" s="77">
        <v>0.96</v>
      </c>
      <c r="M46" s="77">
        <v>3.67</v>
      </c>
      <c r="N46" s="77">
        <f>K46/'סכום נכסי הקרן'!$C$42*100</f>
        <v>0.25851235244992898</v>
      </c>
    </row>
    <row r="47" spans="2:14">
      <c r="B47" t="s">
        <v>1981</v>
      </c>
      <c r="C47" s="82" t="s">
        <v>3218</v>
      </c>
      <c r="D47" t="s">
        <v>1295</v>
      </c>
      <c r="E47" t="s">
        <v>1982</v>
      </c>
      <c r="F47" t="s">
        <v>1119</v>
      </c>
      <c r="G47" t="s">
        <v>109</v>
      </c>
      <c r="H47" s="77">
        <v>6530</v>
      </c>
      <c r="I47" s="77">
        <v>25950.5</v>
      </c>
      <c r="J47" s="77">
        <v>0</v>
      </c>
      <c r="K47" s="77">
        <v>5875.06604255</v>
      </c>
      <c r="L47" s="77">
        <v>0.01</v>
      </c>
      <c r="M47" s="77">
        <v>0.74</v>
      </c>
      <c r="N47" s="77">
        <f>K47/'סכום נכסי הקרן'!$C$42*100</f>
        <v>5.2210657718813697E-2</v>
      </c>
    </row>
    <row r="48" spans="2:14">
      <c r="B48" t="s">
        <v>1983</v>
      </c>
      <c r="C48" t="s">
        <v>1984</v>
      </c>
      <c r="D48" t="s">
        <v>1295</v>
      </c>
      <c r="E48" t="s">
        <v>1985</v>
      </c>
      <c r="F48" t="s">
        <v>1119</v>
      </c>
      <c r="G48" t="s">
        <v>109</v>
      </c>
      <c r="H48" s="77">
        <v>30993</v>
      </c>
      <c r="I48" s="77">
        <v>4372</v>
      </c>
      <c r="J48" s="77">
        <v>0</v>
      </c>
      <c r="K48" s="77">
        <v>4697.8333993200004</v>
      </c>
      <c r="L48" s="77">
        <v>7.0000000000000007E-2</v>
      </c>
      <c r="M48" s="77">
        <v>0.59</v>
      </c>
      <c r="N48" s="77">
        <f>K48/'סכום נכסי הקרן'!$C$42*100</f>
        <v>4.174880245694193E-2</v>
      </c>
    </row>
    <row r="49" spans="2:14">
      <c r="B49" t="s">
        <v>1986</v>
      </c>
      <c r="C49" t="s">
        <v>1987</v>
      </c>
      <c r="D49" t="s">
        <v>1295</v>
      </c>
      <c r="E49" t="s">
        <v>1988</v>
      </c>
      <c r="F49" t="s">
        <v>1119</v>
      </c>
      <c r="G49" t="s">
        <v>109</v>
      </c>
      <c r="H49" s="77">
        <v>3694</v>
      </c>
      <c r="I49" s="77">
        <v>19163</v>
      </c>
      <c r="J49" s="77">
        <v>0</v>
      </c>
      <c r="K49" s="77">
        <v>2454.2241897399999</v>
      </c>
      <c r="L49" s="77">
        <v>0.06</v>
      </c>
      <c r="M49" s="77">
        <v>0.31</v>
      </c>
      <c r="N49" s="77">
        <f>K49/'סכום נכסי הקרן'!$C$42*100</f>
        <v>2.1810249996803758E-2</v>
      </c>
    </row>
    <row r="50" spans="2:14">
      <c r="B50" t="s">
        <v>1989</v>
      </c>
      <c r="C50" t="s">
        <v>1990</v>
      </c>
      <c r="D50" t="s">
        <v>1295</v>
      </c>
      <c r="E50" t="s">
        <v>1991</v>
      </c>
      <c r="F50" t="s">
        <v>1119</v>
      </c>
      <c r="G50" t="s">
        <v>109</v>
      </c>
      <c r="H50" s="77">
        <v>60782</v>
      </c>
      <c r="I50" s="77">
        <v>4617</v>
      </c>
      <c r="J50" s="77">
        <v>0</v>
      </c>
      <c r="K50" s="77">
        <v>9729.4592269799996</v>
      </c>
      <c r="L50" s="77">
        <v>0.08</v>
      </c>
      <c r="M50" s="77">
        <v>1.23</v>
      </c>
      <c r="N50" s="77">
        <f>K50/'סכום נכסי הקרן'!$C$42*100</f>
        <v>8.6463958329994067E-2</v>
      </c>
    </row>
    <row r="51" spans="2:14">
      <c r="B51" t="s">
        <v>1992</v>
      </c>
      <c r="C51" t="s">
        <v>1993</v>
      </c>
      <c r="D51" t="s">
        <v>1295</v>
      </c>
      <c r="E51" t="s">
        <v>1994</v>
      </c>
      <c r="F51" t="s">
        <v>1119</v>
      </c>
      <c r="G51" t="s">
        <v>116</v>
      </c>
      <c r="H51" s="77">
        <v>901754</v>
      </c>
      <c r="I51" s="77">
        <v>761.3</v>
      </c>
      <c r="J51" s="77">
        <v>0</v>
      </c>
      <c r="K51" s="77">
        <v>32141.492586443801</v>
      </c>
      <c r="L51" s="77">
        <v>0.14000000000000001</v>
      </c>
      <c r="M51" s="77">
        <v>4.05</v>
      </c>
      <c r="N51" s="77">
        <f>K51/'סכום נכסי הקרן'!$C$42*100</f>
        <v>0.28563567725857153</v>
      </c>
    </row>
    <row r="52" spans="2:14">
      <c r="B52" t="s">
        <v>1995</v>
      </c>
      <c r="C52" t="s">
        <v>1996</v>
      </c>
      <c r="D52" t="s">
        <v>1295</v>
      </c>
      <c r="E52" t="s">
        <v>1997</v>
      </c>
      <c r="F52" t="s">
        <v>1119</v>
      </c>
      <c r="G52" t="s">
        <v>109</v>
      </c>
      <c r="H52" s="77">
        <v>47714</v>
      </c>
      <c r="I52" s="77">
        <v>4045</v>
      </c>
      <c r="J52" s="77">
        <v>0</v>
      </c>
      <c r="K52" s="77">
        <v>6691.4185170999999</v>
      </c>
      <c r="L52" s="77">
        <v>0.03</v>
      </c>
      <c r="M52" s="77">
        <v>0.84</v>
      </c>
      <c r="N52" s="77">
        <f>K52/'סכום נכסי הקרן'!$C$42*100</f>
        <v>5.9465435676703149E-2</v>
      </c>
    </row>
    <row r="53" spans="2:14">
      <c r="B53" t="s">
        <v>1998</v>
      </c>
      <c r="C53" t="s">
        <v>1999</v>
      </c>
      <c r="D53" t="s">
        <v>1295</v>
      </c>
      <c r="E53" t="s">
        <v>2000</v>
      </c>
      <c r="F53" t="s">
        <v>1119</v>
      </c>
      <c r="G53" t="s">
        <v>109</v>
      </c>
      <c r="H53" s="77">
        <v>380077</v>
      </c>
      <c r="I53" s="77">
        <v>2650</v>
      </c>
      <c r="J53" s="77">
        <v>0</v>
      </c>
      <c r="K53" s="77">
        <v>34919.764413500001</v>
      </c>
      <c r="L53" s="77">
        <v>3.1</v>
      </c>
      <c r="M53" s="77">
        <v>4.4000000000000004</v>
      </c>
      <c r="N53" s="77">
        <f>K53/'סכום נכסי הקרן'!$C$42*100</f>
        <v>0.3103256804622283</v>
      </c>
    </row>
    <row r="54" spans="2:14">
      <c r="B54" t="s">
        <v>2001</v>
      </c>
      <c r="C54" t="s">
        <v>2002</v>
      </c>
      <c r="D54" t="s">
        <v>1295</v>
      </c>
      <c r="E54" t="s">
        <v>2003</v>
      </c>
      <c r="F54" t="s">
        <v>1119</v>
      </c>
      <c r="G54" t="s">
        <v>109</v>
      </c>
      <c r="H54" s="77">
        <v>24054</v>
      </c>
      <c r="I54" s="77">
        <v>10677</v>
      </c>
      <c r="J54" s="77">
        <v>0</v>
      </c>
      <c r="K54" s="77">
        <v>8904.1074258600001</v>
      </c>
      <c r="L54" s="77">
        <v>0.08</v>
      </c>
      <c r="M54" s="77">
        <v>1.1200000000000001</v>
      </c>
      <c r="N54" s="77">
        <f>K54/'סכום נכסי הקרן'!$C$42*100</f>
        <v>7.9129204971684741E-2</v>
      </c>
    </row>
    <row r="55" spans="2:14">
      <c r="B55" t="s">
        <v>2004</v>
      </c>
      <c r="C55" t="s">
        <v>2005</v>
      </c>
      <c r="D55" t="s">
        <v>1295</v>
      </c>
      <c r="E55" t="s">
        <v>2006</v>
      </c>
      <c r="F55" t="s">
        <v>1119</v>
      </c>
      <c r="G55" t="s">
        <v>109</v>
      </c>
      <c r="H55" s="77">
        <v>69036</v>
      </c>
      <c r="I55" s="77">
        <v>3417</v>
      </c>
      <c r="J55" s="77">
        <v>0</v>
      </c>
      <c r="K55" s="77">
        <v>8178.5147360399997</v>
      </c>
      <c r="L55" s="77">
        <v>0.2</v>
      </c>
      <c r="M55" s="77">
        <v>1.03</v>
      </c>
      <c r="N55" s="77">
        <f>K55/'סכום נכסי הקרן'!$C$42*100</f>
        <v>7.2680992935072061E-2</v>
      </c>
    </row>
    <row r="56" spans="2:14">
      <c r="B56" t="s">
        <v>2007</v>
      </c>
      <c r="C56" t="s">
        <v>2008</v>
      </c>
      <c r="D56" t="s">
        <v>1295</v>
      </c>
      <c r="E56" t="s">
        <v>2009</v>
      </c>
      <c r="F56" t="s">
        <v>1119</v>
      </c>
      <c r="G56" t="s">
        <v>113</v>
      </c>
      <c r="H56" s="77">
        <v>21603</v>
      </c>
      <c r="I56" s="77">
        <v>5797</v>
      </c>
      <c r="J56" s="77">
        <v>0</v>
      </c>
      <c r="K56" s="77">
        <v>5200.4085738659996</v>
      </c>
      <c r="L56" s="77">
        <v>0.66</v>
      </c>
      <c r="M56" s="77">
        <v>0.66</v>
      </c>
      <c r="N56" s="77">
        <f>K56/'סכום נכסי הקרן'!$C$42*100</f>
        <v>4.6215097852798474E-2</v>
      </c>
    </row>
    <row r="57" spans="2:14">
      <c r="B57" t="s">
        <v>2010</v>
      </c>
      <c r="C57" t="s">
        <v>2011</v>
      </c>
      <c r="D57" t="s">
        <v>1295</v>
      </c>
      <c r="E57" t="s">
        <v>2012</v>
      </c>
      <c r="F57" t="s">
        <v>1119</v>
      </c>
      <c r="G57" t="s">
        <v>109</v>
      </c>
      <c r="H57" s="77">
        <v>14516</v>
      </c>
      <c r="I57" s="77">
        <v>13229</v>
      </c>
      <c r="J57" s="77">
        <v>0</v>
      </c>
      <c r="K57" s="77">
        <v>6657.7551258800004</v>
      </c>
      <c r="L57" s="77">
        <v>0.27</v>
      </c>
      <c r="M57" s="77">
        <v>0.84</v>
      </c>
      <c r="N57" s="77">
        <f>K57/'סכום נכסי הקרן'!$C$42*100</f>
        <v>5.9166275159372339E-2</v>
      </c>
    </row>
    <row r="58" spans="2:14">
      <c r="B58" t="s">
        <v>2013</v>
      </c>
      <c r="C58" s="82" t="s">
        <v>3219</v>
      </c>
      <c r="D58" t="s">
        <v>1295</v>
      </c>
      <c r="E58" t="s">
        <v>2014</v>
      </c>
      <c r="F58" t="s">
        <v>1119</v>
      </c>
      <c r="G58" t="s">
        <v>113</v>
      </c>
      <c r="H58" s="77">
        <v>36864</v>
      </c>
      <c r="I58" s="77">
        <v>2856</v>
      </c>
      <c r="J58" s="77">
        <v>0</v>
      </c>
      <c r="K58" s="77">
        <v>4372.0061091839998</v>
      </c>
      <c r="L58" s="77">
        <v>0</v>
      </c>
      <c r="M58" s="77">
        <v>0.55000000000000004</v>
      </c>
      <c r="N58" s="77">
        <f>K58/'סכום נכסי הקרן'!$C$42*100</f>
        <v>3.885323379481407E-2</v>
      </c>
    </row>
    <row r="59" spans="2:14">
      <c r="B59" t="s">
        <v>2015</v>
      </c>
      <c r="C59" t="s">
        <v>2016</v>
      </c>
      <c r="D59" t="s">
        <v>1104</v>
      </c>
      <c r="E59" t="s">
        <v>2017</v>
      </c>
      <c r="F59" t="s">
        <v>1119</v>
      </c>
      <c r="G59" t="s">
        <v>113</v>
      </c>
      <c r="H59" s="77">
        <v>3548</v>
      </c>
      <c r="I59" s="77">
        <v>11139</v>
      </c>
      <c r="J59" s="77">
        <v>0</v>
      </c>
      <c r="K59" s="77">
        <v>1641.1561884719999</v>
      </c>
      <c r="L59" s="77">
        <v>0.12</v>
      </c>
      <c r="M59" s="77">
        <v>0.21</v>
      </c>
      <c r="N59" s="77">
        <f>K59/'סכום נכסי הקרן'!$C$42*100</f>
        <v>1.4584660563617017E-2</v>
      </c>
    </row>
    <row r="60" spans="2:14">
      <c r="B60" t="s">
        <v>2018</v>
      </c>
      <c r="C60" s="82" t="s">
        <v>3220</v>
      </c>
      <c r="D60" t="s">
        <v>1295</v>
      </c>
      <c r="E60" t="s">
        <v>2017</v>
      </c>
      <c r="F60" t="s">
        <v>1119</v>
      </c>
      <c r="G60" t="s">
        <v>113</v>
      </c>
      <c r="H60" s="77">
        <v>37706</v>
      </c>
      <c r="I60" s="77">
        <v>5575</v>
      </c>
      <c r="J60" s="77">
        <v>0</v>
      </c>
      <c r="K60" s="77">
        <v>8729.2199096999993</v>
      </c>
      <c r="L60" s="77">
        <v>1.1499999999999999</v>
      </c>
      <c r="M60" s="77">
        <v>1.1000000000000001</v>
      </c>
      <c r="N60" s="77">
        <f>K60/'סכום נכסי הקרן'!$C$42*100</f>
        <v>7.7575010996775814E-2</v>
      </c>
    </row>
    <row r="61" spans="2:14">
      <c r="B61" t="s">
        <v>2019</v>
      </c>
      <c r="C61" t="s">
        <v>2020</v>
      </c>
      <c r="D61" t="s">
        <v>1295</v>
      </c>
      <c r="E61" t="s">
        <v>2017</v>
      </c>
      <c r="F61" t="s">
        <v>1119</v>
      </c>
      <c r="G61" t="s">
        <v>113</v>
      </c>
      <c r="H61" s="77">
        <v>43740</v>
      </c>
      <c r="I61" s="77">
        <v>4094</v>
      </c>
      <c r="J61" s="77">
        <v>0</v>
      </c>
      <c r="K61" s="77">
        <v>7436.1256005599998</v>
      </c>
      <c r="L61" s="77">
        <v>0.6</v>
      </c>
      <c r="M61" s="77">
        <v>0.94</v>
      </c>
      <c r="N61" s="77">
        <f>K61/'סכום נכסי הקרן'!$C$42*100</f>
        <v>6.6083513899774501E-2</v>
      </c>
    </row>
    <row r="62" spans="2:14">
      <c r="B62" t="s">
        <v>2021</v>
      </c>
      <c r="C62" t="s">
        <v>2022</v>
      </c>
      <c r="D62" t="s">
        <v>1295</v>
      </c>
      <c r="E62" t="s">
        <v>2023</v>
      </c>
      <c r="F62" t="s">
        <v>1119</v>
      </c>
      <c r="G62" t="s">
        <v>109</v>
      </c>
      <c r="H62" s="77">
        <v>42989</v>
      </c>
      <c r="I62" s="77">
        <v>2605</v>
      </c>
      <c r="J62" s="77">
        <v>0</v>
      </c>
      <c r="K62" s="77">
        <v>3882.5665811499998</v>
      </c>
      <c r="L62" s="77">
        <v>0.11</v>
      </c>
      <c r="M62" s="77">
        <v>0.49</v>
      </c>
      <c r="N62" s="77">
        <f>K62/'סכום נכסי הקרן'!$C$42*100</f>
        <v>3.450367253249513E-2</v>
      </c>
    </row>
    <row r="63" spans="2:14">
      <c r="B63" t="s">
        <v>2024</v>
      </c>
      <c r="C63" s="82" t="s">
        <v>3221</v>
      </c>
      <c r="D63" t="s">
        <v>1295</v>
      </c>
      <c r="E63" t="s">
        <v>2023</v>
      </c>
      <c r="F63" t="s">
        <v>1119</v>
      </c>
      <c r="G63" t="s">
        <v>109</v>
      </c>
      <c r="H63" s="77">
        <v>18307</v>
      </c>
      <c r="I63" s="77">
        <v>9781</v>
      </c>
      <c r="J63" s="77">
        <v>0</v>
      </c>
      <c r="K63" s="77">
        <v>6208.0367918900001</v>
      </c>
      <c r="L63" s="77">
        <v>0</v>
      </c>
      <c r="M63" s="77">
        <v>0.78</v>
      </c>
      <c r="N63" s="77">
        <f>K63/'סכום נכסי הקרן'!$C$42*100</f>
        <v>5.5169709021090134E-2</v>
      </c>
    </row>
    <row r="64" spans="2:14">
      <c r="B64" t="s">
        <v>2025</v>
      </c>
      <c r="C64" t="s">
        <v>2026</v>
      </c>
      <c r="D64" t="s">
        <v>1295</v>
      </c>
      <c r="E64" t="s">
        <v>2027</v>
      </c>
      <c r="F64" t="s">
        <v>1119</v>
      </c>
      <c r="G64" t="s">
        <v>203</v>
      </c>
      <c r="H64" s="77">
        <v>1832002</v>
      </c>
      <c r="I64" s="77">
        <v>189900</v>
      </c>
      <c r="J64" s="77">
        <v>0</v>
      </c>
      <c r="K64" s="77">
        <v>107162.768293794</v>
      </c>
      <c r="L64" s="77">
        <v>0.13</v>
      </c>
      <c r="M64" s="77">
        <v>13.5</v>
      </c>
      <c r="N64" s="77">
        <f>K64/'סכום נכסי הקרן'!$C$42*100</f>
        <v>0.95233629291414079</v>
      </c>
    </row>
    <row r="65" spans="2:14">
      <c r="B65" t="s">
        <v>2028</v>
      </c>
      <c r="C65" t="s">
        <v>2029</v>
      </c>
      <c r="D65" t="s">
        <v>1295</v>
      </c>
      <c r="E65" t="s">
        <v>2030</v>
      </c>
      <c r="F65" t="s">
        <v>1119</v>
      </c>
      <c r="G65" t="s">
        <v>109</v>
      </c>
      <c r="H65" s="77">
        <v>4078</v>
      </c>
      <c r="I65" s="77">
        <v>47471.5</v>
      </c>
      <c r="J65" s="77">
        <v>0</v>
      </c>
      <c r="K65" s="77">
        <v>6711.7228985900001</v>
      </c>
      <c r="L65" s="77">
        <v>0.06</v>
      </c>
      <c r="M65" s="77">
        <v>0.85</v>
      </c>
      <c r="N65" s="77">
        <f>K65/'סכום נכסי הקרן'!$C$42*100</f>
        <v>5.9645877071657499E-2</v>
      </c>
    </row>
    <row r="66" spans="2:14">
      <c r="B66" t="s">
        <v>2031</v>
      </c>
      <c r="C66" s="82" t="s">
        <v>3222</v>
      </c>
      <c r="D66" t="s">
        <v>1805</v>
      </c>
      <c r="E66" t="s">
        <v>2030</v>
      </c>
      <c r="F66" t="s">
        <v>1119</v>
      </c>
      <c r="G66" t="s">
        <v>116</v>
      </c>
      <c r="H66" s="77">
        <v>8300</v>
      </c>
      <c r="I66" s="77">
        <v>5893.5</v>
      </c>
      <c r="J66" s="77">
        <v>0</v>
      </c>
      <c r="K66" s="77">
        <v>2290.2005449500002</v>
      </c>
      <c r="L66" s="77">
        <v>0.64</v>
      </c>
      <c r="M66" s="77">
        <v>0.28999999999999998</v>
      </c>
      <c r="N66" s="77">
        <f>K66/'סכום נכסי הקרן'!$C$42*100</f>
        <v>2.0352601297384892E-2</v>
      </c>
    </row>
    <row r="67" spans="2:14">
      <c r="B67" t="s">
        <v>2032</v>
      </c>
      <c r="C67" s="82" t="s">
        <v>3223</v>
      </c>
      <c r="D67" t="s">
        <v>1295</v>
      </c>
      <c r="E67" t="s">
        <v>2033</v>
      </c>
      <c r="F67" t="s">
        <v>1119</v>
      </c>
      <c r="G67" t="s">
        <v>109</v>
      </c>
      <c r="H67" s="77">
        <v>77461</v>
      </c>
      <c r="I67" s="77">
        <v>7567</v>
      </c>
      <c r="J67" s="77">
        <v>0</v>
      </c>
      <c r="K67" s="77">
        <v>20321.729907289999</v>
      </c>
      <c r="L67" s="77">
        <v>0.04</v>
      </c>
      <c r="M67" s="77">
        <v>2.56</v>
      </c>
      <c r="N67" s="77">
        <f>K67/'סכום נכסי הקרן'!$C$42*100</f>
        <v>0.18059556722585859</v>
      </c>
    </row>
    <row r="68" spans="2:14">
      <c r="B68" t="s">
        <v>2034</v>
      </c>
      <c r="C68" t="s">
        <v>2035</v>
      </c>
      <c r="D68" t="s">
        <v>1295</v>
      </c>
      <c r="E68" t="s">
        <v>2033</v>
      </c>
      <c r="F68" t="s">
        <v>1119</v>
      </c>
      <c r="G68" t="s">
        <v>113</v>
      </c>
      <c r="H68" s="77">
        <v>52680</v>
      </c>
      <c r="I68" s="77">
        <v>2963</v>
      </c>
      <c r="J68" s="77">
        <v>0</v>
      </c>
      <c r="K68" s="77">
        <v>6481.82822184</v>
      </c>
      <c r="L68" s="77">
        <v>1.61</v>
      </c>
      <c r="M68" s="77">
        <v>0.82</v>
      </c>
      <c r="N68" s="77">
        <f>K68/'סכום נכסי הקרן'!$C$42*100</f>
        <v>5.7602844330877978E-2</v>
      </c>
    </row>
    <row r="69" spans="2:14">
      <c r="B69" t="s">
        <v>2036</v>
      </c>
      <c r="C69" t="s">
        <v>2037</v>
      </c>
      <c r="D69" t="s">
        <v>1295</v>
      </c>
      <c r="E69" t="s">
        <v>2033</v>
      </c>
      <c r="F69" t="s">
        <v>1119</v>
      </c>
      <c r="G69" t="s">
        <v>109</v>
      </c>
      <c r="H69" s="77">
        <v>30932</v>
      </c>
      <c r="I69" s="77">
        <v>4426</v>
      </c>
      <c r="J69" s="77">
        <v>0</v>
      </c>
      <c r="K69" s="77">
        <v>4746.4974594400001</v>
      </c>
      <c r="L69" s="77">
        <v>0.11</v>
      </c>
      <c r="M69" s="77">
        <v>0.6</v>
      </c>
      <c r="N69" s="77">
        <f>K69/'סכום נכסי הקרן'!$C$42*100</f>
        <v>4.2181271227119413E-2</v>
      </c>
    </row>
    <row r="70" spans="2:14">
      <c r="B70" t="s">
        <v>2038</v>
      </c>
      <c r="C70" s="82" t="s">
        <v>3224</v>
      </c>
      <c r="D70" t="s">
        <v>1295</v>
      </c>
      <c r="E70" t="s">
        <v>2039</v>
      </c>
      <c r="F70" t="s">
        <v>1119</v>
      </c>
      <c r="G70" t="s">
        <v>109</v>
      </c>
      <c r="H70" s="77">
        <v>55470</v>
      </c>
      <c r="I70" s="77">
        <v>5885</v>
      </c>
      <c r="J70" s="77">
        <v>0</v>
      </c>
      <c r="K70" s="77">
        <v>11317.7077365</v>
      </c>
      <c r="L70" s="77">
        <v>0.28000000000000003</v>
      </c>
      <c r="M70" s="77">
        <v>1.43</v>
      </c>
      <c r="N70" s="77">
        <f>K70/'סכום נכסי הקרן'!$C$42*100</f>
        <v>0.10057843784433376</v>
      </c>
    </row>
    <row r="71" spans="2:14">
      <c r="B71" t="s">
        <v>2040</v>
      </c>
      <c r="C71" t="s">
        <v>2041</v>
      </c>
      <c r="D71" t="s">
        <v>1295</v>
      </c>
      <c r="E71" t="s">
        <v>2042</v>
      </c>
      <c r="F71" t="s">
        <v>1119</v>
      </c>
      <c r="G71" t="s">
        <v>113</v>
      </c>
      <c r="H71" s="77">
        <v>5193</v>
      </c>
      <c r="I71" s="77">
        <v>17706</v>
      </c>
      <c r="J71" s="77">
        <v>0</v>
      </c>
      <c r="K71" s="77">
        <v>3818.2018357080001</v>
      </c>
      <c r="L71" s="77">
        <v>0</v>
      </c>
      <c r="M71" s="77">
        <v>0.48</v>
      </c>
      <c r="N71" s="77">
        <f>K71/'סכום נכסי הקרן'!$C$42*100</f>
        <v>3.3931674589137165E-2</v>
      </c>
    </row>
    <row r="72" spans="2:14">
      <c r="B72" t="s">
        <v>2043</v>
      </c>
      <c r="C72" t="s">
        <v>2044</v>
      </c>
      <c r="D72" t="s">
        <v>1295</v>
      </c>
      <c r="E72" t="s">
        <v>2045</v>
      </c>
      <c r="F72" t="s">
        <v>1119</v>
      </c>
      <c r="G72" t="s">
        <v>109</v>
      </c>
      <c r="H72" s="77">
        <v>253623</v>
      </c>
      <c r="I72" s="77">
        <v>5122</v>
      </c>
      <c r="J72" s="77">
        <v>0</v>
      </c>
      <c r="K72" s="77">
        <v>45038.306398020002</v>
      </c>
      <c r="L72" s="77">
        <v>0.06</v>
      </c>
      <c r="M72" s="77">
        <v>5.67</v>
      </c>
      <c r="N72" s="77">
        <f>K72/'סכום נכסי הקרן'!$C$42*100</f>
        <v>0.40024734744282947</v>
      </c>
    </row>
    <row r="73" spans="2:14">
      <c r="B73" t="s">
        <v>2046</v>
      </c>
      <c r="C73" t="s">
        <v>2047</v>
      </c>
      <c r="D73" t="s">
        <v>1295</v>
      </c>
      <c r="E73" t="s">
        <v>2045</v>
      </c>
      <c r="F73" t="s">
        <v>1119</v>
      </c>
      <c r="G73" t="s">
        <v>109</v>
      </c>
      <c r="H73" s="77">
        <v>21772</v>
      </c>
      <c r="I73" s="77">
        <v>24529</v>
      </c>
      <c r="J73" s="77">
        <v>0</v>
      </c>
      <c r="K73" s="77">
        <v>18515.35360196</v>
      </c>
      <c r="L73" s="77">
        <v>0.01</v>
      </c>
      <c r="M73" s="77">
        <v>2.33</v>
      </c>
      <c r="N73" s="77">
        <f>K73/'סכום נכסי הקרן'!$C$42*100</f>
        <v>0.1645426251302452</v>
      </c>
    </row>
    <row r="74" spans="2:14">
      <c r="B74" t="s">
        <v>2048</v>
      </c>
      <c r="C74" t="s">
        <v>2049</v>
      </c>
      <c r="D74" t="s">
        <v>110</v>
      </c>
      <c r="E74" t="s">
        <v>2050</v>
      </c>
      <c r="F74" t="s">
        <v>1119</v>
      </c>
      <c r="G74" t="s">
        <v>123</v>
      </c>
      <c r="H74" s="77">
        <v>39526</v>
      </c>
      <c r="I74" s="77">
        <v>7788</v>
      </c>
      <c r="J74" s="77">
        <v>0</v>
      </c>
      <c r="K74" s="77">
        <v>8335.3797980639993</v>
      </c>
      <c r="L74" s="77">
        <v>1.02</v>
      </c>
      <c r="M74" s="77">
        <v>1.05</v>
      </c>
      <c r="N74" s="77">
        <f>K74/'סכום נכסי הקרן'!$C$42*100</f>
        <v>7.4075024593960564E-2</v>
      </c>
    </row>
    <row r="75" spans="2:14">
      <c r="B75" t="s">
        <v>2051</v>
      </c>
      <c r="C75" t="s">
        <v>2052</v>
      </c>
      <c r="D75" t="s">
        <v>1295</v>
      </c>
      <c r="E75" t="s">
        <v>2050</v>
      </c>
      <c r="F75" t="s">
        <v>1119</v>
      </c>
      <c r="G75" t="s">
        <v>109</v>
      </c>
      <c r="H75" s="77">
        <v>29172</v>
      </c>
      <c r="I75" s="77">
        <v>8298</v>
      </c>
      <c r="J75" s="77">
        <v>0</v>
      </c>
      <c r="K75" s="77">
        <v>8392.5411055200002</v>
      </c>
      <c r="L75" s="77">
        <v>0.01</v>
      </c>
      <c r="M75" s="77">
        <v>1.06</v>
      </c>
      <c r="N75" s="77">
        <f>K75/'סכום נכסי הקרן'!$C$42*100</f>
        <v>7.4583006876496716E-2</v>
      </c>
    </row>
    <row r="76" spans="2:14">
      <c r="B76" t="s">
        <v>2053</v>
      </c>
      <c r="C76" t="s">
        <v>2054</v>
      </c>
      <c r="D76" t="s">
        <v>1295</v>
      </c>
      <c r="E76" t="s">
        <v>2050</v>
      </c>
      <c r="F76" t="s">
        <v>1119</v>
      </c>
      <c r="G76" t="s">
        <v>109</v>
      </c>
      <c r="H76" s="77">
        <v>52643</v>
      </c>
      <c r="I76" s="77">
        <v>16473</v>
      </c>
      <c r="J76" s="77">
        <v>0</v>
      </c>
      <c r="K76" s="77">
        <v>30065.412779130002</v>
      </c>
      <c r="L76" s="77">
        <v>0.06</v>
      </c>
      <c r="M76" s="77">
        <v>3.79</v>
      </c>
      <c r="N76" s="77">
        <f>K76/'סכום נכסי הקרן'!$C$42*100</f>
        <v>0.2671859285354824</v>
      </c>
    </row>
    <row r="77" spans="2:14">
      <c r="B77" t="s">
        <v>2055</v>
      </c>
      <c r="C77" t="s">
        <v>2056</v>
      </c>
      <c r="D77" t="s">
        <v>1295</v>
      </c>
      <c r="E77" t="s">
        <v>2057</v>
      </c>
      <c r="F77" t="s">
        <v>1119</v>
      </c>
      <c r="G77" t="s">
        <v>109</v>
      </c>
      <c r="H77" s="77">
        <v>42510</v>
      </c>
      <c r="I77" s="77">
        <v>2784</v>
      </c>
      <c r="J77" s="77">
        <v>0</v>
      </c>
      <c r="K77" s="77">
        <v>4103.1196128000001</v>
      </c>
      <c r="L77" s="77">
        <v>7.0000000000000007E-2</v>
      </c>
      <c r="M77" s="77">
        <v>0.52</v>
      </c>
      <c r="N77" s="77">
        <f>K77/'סכום נכסי הקרן'!$C$42*100</f>
        <v>3.6463687749503114E-2</v>
      </c>
    </row>
    <row r="78" spans="2:14">
      <c r="B78" t="s">
        <v>2058</v>
      </c>
      <c r="C78" t="s">
        <v>2059</v>
      </c>
      <c r="D78" t="s">
        <v>1295</v>
      </c>
      <c r="E78" t="s">
        <v>2060</v>
      </c>
      <c r="F78" t="s">
        <v>1119</v>
      </c>
      <c r="G78" t="s">
        <v>109</v>
      </c>
      <c r="H78" s="77">
        <v>65189</v>
      </c>
      <c r="I78" s="77">
        <v>8043</v>
      </c>
      <c r="J78" s="77">
        <v>0</v>
      </c>
      <c r="K78" s="77">
        <v>18178.005453090002</v>
      </c>
      <c r="L78" s="77">
        <v>0.91</v>
      </c>
      <c r="M78" s="77">
        <v>2.29</v>
      </c>
      <c r="N78" s="77">
        <f>K78/'סכום נכסי הקרן'!$C$42*100</f>
        <v>0.16154467266381092</v>
      </c>
    </row>
    <row r="79" spans="2:14">
      <c r="B79" t="s">
        <v>2061</v>
      </c>
      <c r="C79" t="s">
        <v>2062</v>
      </c>
      <c r="D79" t="s">
        <v>1295</v>
      </c>
      <c r="E79" t="s">
        <v>1757</v>
      </c>
      <c r="F79" t="s">
        <v>126</v>
      </c>
      <c r="G79" t="s">
        <v>109</v>
      </c>
      <c r="H79" s="77">
        <v>171645</v>
      </c>
      <c r="I79" s="77">
        <v>5690</v>
      </c>
      <c r="J79" s="77">
        <v>0</v>
      </c>
      <c r="K79" s="77">
        <v>33860.803933499999</v>
      </c>
      <c r="L79" s="77">
        <v>0.28999999999999998</v>
      </c>
      <c r="M79" s="77">
        <v>4.2699999999999996</v>
      </c>
      <c r="N79" s="77">
        <f>K79/'סכום נכסי הקרן'!$C$42*100</f>
        <v>0.30091488869263772</v>
      </c>
    </row>
    <row r="80" spans="2:14">
      <c r="B80" t="s">
        <v>2063</v>
      </c>
      <c r="C80" t="s">
        <v>2064</v>
      </c>
      <c r="D80" t="s">
        <v>1295</v>
      </c>
      <c r="E80" t="s">
        <v>2065</v>
      </c>
      <c r="F80" t="s">
        <v>126</v>
      </c>
      <c r="G80" t="s">
        <v>113</v>
      </c>
      <c r="H80" s="77">
        <v>20414</v>
      </c>
      <c r="I80" s="77">
        <v>5338</v>
      </c>
      <c r="J80" s="77">
        <v>0</v>
      </c>
      <c r="K80" s="77">
        <v>4525.0853962319998</v>
      </c>
      <c r="L80" s="77">
        <v>0</v>
      </c>
      <c r="M80" s="77">
        <v>0.56999999999999995</v>
      </c>
      <c r="N80" s="77">
        <f>K80/'סכום נכסי הקרן'!$C$42*100</f>
        <v>4.0213621950797106E-2</v>
      </c>
    </row>
    <row r="81" spans="2:14">
      <c r="B81" t="s">
        <v>2066</v>
      </c>
      <c r="C81" t="s">
        <v>2067</v>
      </c>
      <c r="D81" t="s">
        <v>1735</v>
      </c>
      <c r="E81" t="s">
        <v>2017</v>
      </c>
      <c r="F81" t="s">
        <v>131</v>
      </c>
      <c r="G81" t="s">
        <v>113</v>
      </c>
      <c r="H81" s="77">
        <v>36570</v>
      </c>
      <c r="I81" s="77">
        <v>2236</v>
      </c>
      <c r="J81" s="77">
        <v>0</v>
      </c>
      <c r="K81" s="77">
        <v>3395.60261352</v>
      </c>
      <c r="L81" s="77">
        <v>0</v>
      </c>
      <c r="M81" s="77">
        <v>0.43</v>
      </c>
      <c r="N81" s="77">
        <f>K81/'סכום נכסי הקרן'!$C$42*100</f>
        <v>3.0176111131280634E-2</v>
      </c>
    </row>
    <row r="82" spans="2:14">
      <c r="B82" s="78" t="s">
        <v>2068</v>
      </c>
      <c r="D82" s="16"/>
      <c r="E82" s="16"/>
      <c r="F82" s="16"/>
      <c r="G82" s="16"/>
      <c r="H82" s="79">
        <v>2772006</v>
      </c>
      <c r="J82" s="79">
        <v>0</v>
      </c>
      <c r="K82" s="79">
        <v>26754.735815013999</v>
      </c>
      <c r="M82" s="79">
        <v>3.37</v>
      </c>
      <c r="N82" s="79">
        <f>K82/'סכום נכסי הקרן'!$C$42*100</f>
        <v>0.23776453641169321</v>
      </c>
    </row>
    <row r="83" spans="2:14">
      <c r="B83" t="s">
        <v>2069</v>
      </c>
      <c r="C83" t="s">
        <v>2070</v>
      </c>
      <c r="D83" t="s">
        <v>1295</v>
      </c>
      <c r="E83" t="s">
        <v>2071</v>
      </c>
      <c r="F83" t="s">
        <v>1127</v>
      </c>
      <c r="G83" t="s">
        <v>116</v>
      </c>
      <c r="H83" s="77">
        <v>2759527</v>
      </c>
      <c r="I83" s="77">
        <v>168</v>
      </c>
      <c r="J83" s="77">
        <v>0</v>
      </c>
      <c r="K83" s="77">
        <v>21705.313494983999</v>
      </c>
      <c r="L83" s="77">
        <v>3.12</v>
      </c>
      <c r="M83" s="77">
        <v>2.73</v>
      </c>
      <c r="N83" s="77">
        <f>K83/'סכום נכסי הקרן'!$C$42*100</f>
        <v>0.19289122630428929</v>
      </c>
    </row>
    <row r="84" spans="2:14">
      <c r="B84" t="s">
        <v>2072</v>
      </c>
      <c r="C84" t="s">
        <v>2073</v>
      </c>
      <c r="D84" t="s">
        <v>1295</v>
      </c>
      <c r="E84" t="s">
        <v>2074</v>
      </c>
      <c r="F84" t="s">
        <v>1119</v>
      </c>
      <c r="G84" t="s">
        <v>109</v>
      </c>
      <c r="H84" s="77">
        <v>12479</v>
      </c>
      <c r="I84" s="77">
        <v>11671</v>
      </c>
      <c r="J84" s="77">
        <v>0</v>
      </c>
      <c r="K84" s="77">
        <v>5049.4223200300003</v>
      </c>
      <c r="L84" s="77">
        <v>0.02</v>
      </c>
      <c r="M84" s="77">
        <v>0.64</v>
      </c>
      <c r="N84" s="77">
        <f>K84/'סכום נכסי הקרן'!$C$42*100</f>
        <v>4.4873310107403919E-2</v>
      </c>
    </row>
    <row r="85" spans="2:14">
      <c r="B85" s="78" t="s">
        <v>1080</v>
      </c>
      <c r="D85" s="16"/>
      <c r="E85" s="16"/>
      <c r="F85" s="16"/>
      <c r="G85" s="16"/>
      <c r="H85" s="79">
        <v>0</v>
      </c>
      <c r="J85" s="79">
        <v>0</v>
      </c>
      <c r="K85" s="79">
        <v>0</v>
      </c>
      <c r="M85" s="79">
        <v>0</v>
      </c>
      <c r="N85" s="79">
        <f>K85/'סכום נכסי הקרן'!$C$42*100</f>
        <v>0</v>
      </c>
    </row>
    <row r="86" spans="2:14">
      <c r="B86" t="s">
        <v>270</v>
      </c>
      <c r="C86" t="s">
        <v>270</v>
      </c>
      <c r="D86" s="16"/>
      <c r="E86" s="16"/>
      <c r="F86" t="s">
        <v>270</v>
      </c>
      <c r="G86" t="s">
        <v>270</v>
      </c>
      <c r="H86" s="77">
        <v>0</v>
      </c>
      <c r="I86" s="77">
        <v>0</v>
      </c>
      <c r="K86" s="77">
        <v>0</v>
      </c>
      <c r="L86" s="77">
        <v>0</v>
      </c>
      <c r="M86" s="77">
        <v>0</v>
      </c>
      <c r="N86" s="77">
        <f>K86/'סכום נכסי הקרן'!$C$42*100</f>
        <v>0</v>
      </c>
    </row>
    <row r="87" spans="2:14">
      <c r="B87" s="78" t="s">
        <v>1944</v>
      </c>
      <c r="D87" s="16"/>
      <c r="E87" s="16"/>
      <c r="F87" s="16"/>
      <c r="G87" s="16"/>
      <c r="H87" s="79">
        <v>0</v>
      </c>
      <c r="J87" s="79">
        <v>0</v>
      </c>
      <c r="K87" s="79">
        <v>0</v>
      </c>
      <c r="M87" s="79">
        <v>0</v>
      </c>
      <c r="N87" s="79">
        <f>K87/'סכום נכסי הקרן'!$C$42*100</f>
        <v>0</v>
      </c>
    </row>
    <row r="88" spans="2:14">
      <c r="B88" t="s">
        <v>270</v>
      </c>
      <c r="C88" t="s">
        <v>270</v>
      </c>
      <c r="D88" s="16"/>
      <c r="E88" s="16"/>
      <c r="F88" t="s">
        <v>270</v>
      </c>
      <c r="G88" t="s">
        <v>270</v>
      </c>
      <c r="H88" s="77">
        <v>0</v>
      </c>
      <c r="I88" s="77">
        <v>0</v>
      </c>
      <c r="K88" s="77">
        <v>0</v>
      </c>
      <c r="L88" s="77">
        <v>0</v>
      </c>
      <c r="M88" s="77">
        <v>0</v>
      </c>
      <c r="N88" s="77">
        <f>K88/'סכום נכסי הקרן'!$C$42*100</f>
        <v>0</v>
      </c>
    </row>
    <row r="89" spans="2:14">
      <c r="B89" t="s">
        <v>277</v>
      </c>
      <c r="D89" s="16"/>
      <c r="E89" s="16"/>
      <c r="F89" s="16"/>
      <c r="G89" s="16"/>
    </row>
    <row r="90" spans="2:14">
      <c r="B90" t="s">
        <v>388</v>
      </c>
      <c r="D90" s="16"/>
      <c r="E90" s="16"/>
      <c r="F90" s="16"/>
      <c r="G90" s="16"/>
    </row>
    <row r="91" spans="2:14">
      <c r="B91" t="s">
        <v>389</v>
      </c>
      <c r="D91" s="16"/>
      <c r="E91" s="16"/>
      <c r="F91" s="16"/>
      <c r="G91" s="16"/>
    </row>
    <row r="92" spans="2:14">
      <c r="B92" t="s">
        <v>390</v>
      </c>
      <c r="D92" s="16"/>
      <c r="E92" s="16"/>
      <c r="F92" s="16"/>
      <c r="G92" s="16"/>
    </row>
    <row r="93" spans="2:14">
      <c r="B93" t="s">
        <v>1306</v>
      </c>
      <c r="D93" s="16"/>
      <c r="E93" s="16"/>
      <c r="F93" s="16"/>
      <c r="G93" s="16"/>
    </row>
    <row r="94" spans="2:14">
      <c r="D94" s="16"/>
      <c r="E94" s="16"/>
      <c r="F94" s="16"/>
      <c r="G94" s="16"/>
    </row>
    <row r="95" spans="2:14"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C1:C4 J9:J1048576 J5:N7 A5:I1048576 O5:XFD1048576 K8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6" workbookViewId="0">
      <selection activeCell="C58" sqref="C5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2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3120</v>
      </c>
    </row>
    <row r="3" spans="2:65" s="1" customFormat="1">
      <c r="B3" s="2" t="s">
        <v>2</v>
      </c>
      <c r="C3" s="26" t="s">
        <v>3121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6427151.2800000003</v>
      </c>
      <c r="K11" s="7"/>
      <c r="L11" s="76">
        <v>1107279.464320336</v>
      </c>
      <c r="M11" s="7"/>
      <c r="N11" s="76">
        <v>100</v>
      </c>
      <c r="O11" s="76">
        <f>L11/'סכום נכסי הקרן'!$C$42*100</f>
        <v>9.8401939130556482</v>
      </c>
      <c r="P11" s="35"/>
      <c r="BG11" s="16"/>
      <c r="BH11" s="19"/>
      <c r="BI11" s="16"/>
      <c r="BM11" s="16"/>
    </row>
    <row r="12" spans="2:65">
      <c r="B12" s="78" t="s">
        <v>208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f>L12/'סכום נכסי הקרן'!$C$42*100</f>
        <v>0</v>
      </c>
    </row>
    <row r="13" spans="2:65">
      <c r="B13" s="78" t="s">
        <v>2075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f>L13/'סכום נכסי הקרן'!$C$42*100</f>
        <v>0</v>
      </c>
    </row>
    <row r="14" spans="2:65">
      <c r="B14" t="s">
        <v>270</v>
      </c>
      <c r="C14" t="s">
        <v>270</v>
      </c>
      <c r="D14" s="16"/>
      <c r="E14" s="16"/>
      <c r="F14" t="s">
        <v>270</v>
      </c>
      <c r="G14" t="s">
        <v>270</v>
      </c>
      <c r="I14" t="s">
        <v>270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f>L14/'סכום נכסי הקרן'!$C$42*100</f>
        <v>0</v>
      </c>
    </row>
    <row r="15" spans="2:65">
      <c r="B15" s="78" t="s">
        <v>2076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f>L15/'סכום נכסי הקרן'!$C$42*100</f>
        <v>0</v>
      </c>
    </row>
    <row r="16" spans="2:65">
      <c r="B16" t="s">
        <v>270</v>
      </c>
      <c r="C16" t="s">
        <v>270</v>
      </c>
      <c r="D16" s="16"/>
      <c r="E16" s="16"/>
      <c r="F16" t="s">
        <v>270</v>
      </c>
      <c r="G16" t="s">
        <v>270</v>
      </c>
      <c r="I16" t="s">
        <v>270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f>L16/'סכום נכסי הקרן'!$C$42*100</f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f>L17/'סכום נכסי הקרן'!$C$42*100</f>
        <v>0</v>
      </c>
    </row>
    <row r="18" spans="2:15">
      <c r="B18" t="s">
        <v>270</v>
      </c>
      <c r="C18" t="s">
        <v>270</v>
      </c>
      <c r="D18" s="16"/>
      <c r="E18" s="16"/>
      <c r="F18" t="s">
        <v>270</v>
      </c>
      <c r="G18" t="s">
        <v>270</v>
      </c>
      <c r="I18" t="s">
        <v>270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f>L18/'סכום נכסי הקרן'!$C$42*100</f>
        <v>0</v>
      </c>
    </row>
    <row r="19" spans="2:15">
      <c r="B19" s="78" t="s">
        <v>1080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f>L19/'סכום נכסי הקרן'!$C$42*100</f>
        <v>0</v>
      </c>
    </row>
    <row r="20" spans="2:15">
      <c r="B20" t="s">
        <v>270</v>
      </c>
      <c r="C20" t="s">
        <v>270</v>
      </c>
      <c r="D20" s="16"/>
      <c r="E20" s="16"/>
      <c r="F20" t="s">
        <v>270</v>
      </c>
      <c r="G20" t="s">
        <v>270</v>
      </c>
      <c r="I20" t="s">
        <v>270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f>L20/'סכום נכסי הקרן'!$C$42*100</f>
        <v>0</v>
      </c>
    </row>
    <row r="21" spans="2:15">
      <c r="B21" s="78" t="s">
        <v>275</v>
      </c>
      <c r="C21" s="16"/>
      <c r="D21" s="16"/>
      <c r="E21" s="16"/>
      <c r="J21" s="79">
        <v>6427151.2800000003</v>
      </c>
      <c r="L21" s="79">
        <v>1107279.464320336</v>
      </c>
      <c r="N21" s="79">
        <v>100</v>
      </c>
      <c r="O21" s="79">
        <f>L21/'סכום נכסי הקרן'!$C$42*100</f>
        <v>9.8401939130556482</v>
      </c>
    </row>
    <row r="22" spans="2:15">
      <c r="B22" s="78" t="s">
        <v>2075</v>
      </c>
      <c r="C22" s="16"/>
      <c r="D22" s="16"/>
      <c r="E22" s="16"/>
      <c r="J22" s="79">
        <v>2207303.36</v>
      </c>
      <c r="L22" s="79">
        <v>109017.044170133</v>
      </c>
      <c r="N22" s="79">
        <v>9.85</v>
      </c>
      <c r="O22" s="79">
        <f>L22/'סכום נכסי הקרן'!$C$42*100</f>
        <v>0.9688149099023794</v>
      </c>
    </row>
    <row r="23" spans="2:15">
      <c r="B23" t="s">
        <v>2077</v>
      </c>
      <c r="C23" t="s">
        <v>2078</v>
      </c>
      <c r="D23" t="s">
        <v>126</v>
      </c>
      <c r="E23" t="s">
        <v>1757</v>
      </c>
      <c r="F23" t="s">
        <v>1119</v>
      </c>
      <c r="G23" t="s">
        <v>270</v>
      </c>
      <c r="H23" t="s">
        <v>869</v>
      </c>
      <c r="I23" t="s">
        <v>109</v>
      </c>
      <c r="J23" s="77">
        <v>591973.81999999995</v>
      </c>
      <c r="K23" s="77">
        <v>2684</v>
      </c>
      <c r="L23" s="77">
        <v>55085.697598949599</v>
      </c>
      <c r="M23" s="77">
        <v>0.31</v>
      </c>
      <c r="N23" s="77">
        <v>4.97</v>
      </c>
      <c r="O23" s="77">
        <f>L23/'סכום נכסי הקרן'!$C$42*100</f>
        <v>0.4895367101767108</v>
      </c>
    </row>
    <row r="24" spans="2:15">
      <c r="B24" t="s">
        <v>2079</v>
      </c>
      <c r="C24" t="s">
        <v>2080</v>
      </c>
      <c r="D24" t="s">
        <v>126</v>
      </c>
      <c r="E24" t="s">
        <v>2081</v>
      </c>
      <c r="F24" t="s">
        <v>1119</v>
      </c>
      <c r="G24" t="s">
        <v>270</v>
      </c>
      <c r="H24" t="s">
        <v>869</v>
      </c>
      <c r="I24" t="s">
        <v>109</v>
      </c>
      <c r="J24" s="77">
        <v>1615329.54</v>
      </c>
      <c r="K24" s="77">
        <v>963</v>
      </c>
      <c r="L24" s="77">
        <v>53931.3465711834</v>
      </c>
      <c r="M24" s="77">
        <v>0.04</v>
      </c>
      <c r="N24" s="77">
        <v>4.87</v>
      </c>
      <c r="O24" s="77">
        <f>L24/'סכום נכסי הקרן'!$C$42*100</f>
        <v>0.47927819972566871</v>
      </c>
    </row>
    <row r="25" spans="2:15">
      <c r="B25" s="78" t="s">
        <v>2076</v>
      </c>
      <c r="C25" s="16"/>
      <c r="D25" s="16"/>
      <c r="E25" s="16"/>
      <c r="J25" s="79">
        <v>3176346.34</v>
      </c>
      <c r="L25" s="79">
        <v>729701.20938091178</v>
      </c>
      <c r="N25" s="79">
        <v>65.900000000000006</v>
      </c>
      <c r="O25" s="79">
        <f>L25/'סכום נכסי הקרן'!$C$42*100</f>
        <v>6.4847237127321113</v>
      </c>
    </row>
    <row r="26" spans="2:15">
      <c r="B26" t="s">
        <v>2082</v>
      </c>
      <c r="C26" t="s">
        <v>2083</v>
      </c>
      <c r="D26" t="s">
        <v>126</v>
      </c>
      <c r="E26" t="s">
        <v>2084</v>
      </c>
      <c r="F26" t="s">
        <v>1119</v>
      </c>
      <c r="G26" t="s">
        <v>1128</v>
      </c>
      <c r="H26" t="s">
        <v>1087</v>
      </c>
      <c r="I26" t="s">
        <v>113</v>
      </c>
      <c r="J26" s="77">
        <v>6606.14</v>
      </c>
      <c r="K26" s="77">
        <v>96794.000000000146</v>
      </c>
      <c r="L26" s="77">
        <v>26553.165981734201</v>
      </c>
      <c r="M26" s="77">
        <v>0</v>
      </c>
      <c r="N26" s="77">
        <v>2.4</v>
      </c>
      <c r="O26" s="77">
        <f>L26/'סכום נכסי הקרן'!$C$42*100</f>
        <v>0.23597322147232239</v>
      </c>
    </row>
    <row r="27" spans="2:15">
      <c r="B27" t="s">
        <v>2085</v>
      </c>
      <c r="C27" t="s">
        <v>2086</v>
      </c>
      <c r="D27" t="s">
        <v>126</v>
      </c>
      <c r="E27" t="s">
        <v>2087</v>
      </c>
      <c r="F27" t="s">
        <v>1119</v>
      </c>
      <c r="G27" t="s">
        <v>2088</v>
      </c>
      <c r="H27" t="s">
        <v>154</v>
      </c>
      <c r="I27" t="s">
        <v>109</v>
      </c>
      <c r="J27" s="77">
        <v>1027192.2</v>
      </c>
      <c r="K27" s="77">
        <v>1253</v>
      </c>
      <c r="L27" s="77">
        <v>44622.780228222</v>
      </c>
      <c r="M27" s="77">
        <v>0</v>
      </c>
      <c r="N27" s="77">
        <v>4.03</v>
      </c>
      <c r="O27" s="77">
        <f>L27/'סכום נכסי הקרן'!$C$42*100</f>
        <v>0.39655464093239906</v>
      </c>
    </row>
    <row r="28" spans="2:15">
      <c r="B28" t="s">
        <v>2089</v>
      </c>
      <c r="C28" t="s">
        <v>2090</v>
      </c>
      <c r="D28" t="s">
        <v>126</v>
      </c>
      <c r="E28" t="s">
        <v>2091</v>
      </c>
      <c r="F28" t="s">
        <v>1119</v>
      </c>
      <c r="G28" t="s">
        <v>2088</v>
      </c>
      <c r="H28" t="s">
        <v>154</v>
      </c>
      <c r="I28" t="s">
        <v>109</v>
      </c>
      <c r="J28" s="77">
        <v>10861</v>
      </c>
      <c r="K28" s="77">
        <v>29169.55</v>
      </c>
      <c r="L28" s="77">
        <v>10983.8194300085</v>
      </c>
      <c r="M28" s="77">
        <v>0</v>
      </c>
      <c r="N28" s="77">
        <v>0.99</v>
      </c>
      <c r="O28" s="77">
        <f>L28/'סכום נכסי הקרן'!$C$42*100</f>
        <v>9.7611232376295196E-2</v>
      </c>
    </row>
    <row r="29" spans="2:15">
      <c r="B29" t="s">
        <v>2092</v>
      </c>
      <c r="C29" t="s">
        <v>2093</v>
      </c>
      <c r="D29" t="s">
        <v>126</v>
      </c>
      <c r="E29" t="s">
        <v>2094</v>
      </c>
      <c r="F29" t="s">
        <v>1119</v>
      </c>
      <c r="G29" t="s">
        <v>270</v>
      </c>
      <c r="H29" t="s">
        <v>869</v>
      </c>
      <c r="I29" t="s">
        <v>113</v>
      </c>
      <c r="J29" s="77">
        <v>44760.45</v>
      </c>
      <c r="K29" s="77">
        <v>18479</v>
      </c>
      <c r="L29" s="77">
        <v>34347.332092569297</v>
      </c>
      <c r="M29" s="77">
        <v>0</v>
      </c>
      <c r="N29" s="77">
        <v>3.1</v>
      </c>
      <c r="O29" s="77">
        <f>L29/'סכום נכסי הקרן'!$C$42*100</f>
        <v>0.3052385771413732</v>
      </c>
    </row>
    <row r="30" spans="2:15">
      <c r="B30" t="s">
        <v>2095</v>
      </c>
      <c r="C30" t="s">
        <v>2096</v>
      </c>
      <c r="D30" t="s">
        <v>126</v>
      </c>
      <c r="E30" t="s">
        <v>2097</v>
      </c>
      <c r="F30" t="s">
        <v>1119</v>
      </c>
      <c r="G30" t="s">
        <v>270</v>
      </c>
      <c r="H30" t="s">
        <v>869</v>
      </c>
      <c r="I30" t="s">
        <v>116</v>
      </c>
      <c r="J30" s="77">
        <v>70637.27</v>
      </c>
      <c r="K30" s="77">
        <v>14856.519999999991</v>
      </c>
      <c r="L30" s="77">
        <v>49132.9829348942</v>
      </c>
      <c r="M30" s="77">
        <v>0</v>
      </c>
      <c r="N30" s="77">
        <v>4.4400000000000004</v>
      </c>
      <c r="O30" s="77">
        <f>L30/'סכום נכסי הקרן'!$C$42*100</f>
        <v>0.43663600309157602</v>
      </c>
    </row>
    <row r="31" spans="2:15">
      <c r="B31" t="s">
        <v>2098</v>
      </c>
      <c r="C31" t="s">
        <v>2099</v>
      </c>
      <c r="D31" t="s">
        <v>126</v>
      </c>
      <c r="E31" t="s">
        <v>1132</v>
      </c>
      <c r="F31" t="s">
        <v>1119</v>
      </c>
      <c r="G31" t="s">
        <v>270</v>
      </c>
      <c r="H31" t="s">
        <v>869</v>
      </c>
      <c r="I31" t="s">
        <v>109</v>
      </c>
      <c r="J31" s="77">
        <v>20223.73</v>
      </c>
      <c r="K31" s="77">
        <v>124862</v>
      </c>
      <c r="L31" s="77">
        <v>87547.830260264207</v>
      </c>
      <c r="M31" s="77">
        <v>0</v>
      </c>
      <c r="N31" s="77">
        <v>7.91</v>
      </c>
      <c r="O31" s="77">
        <f>L31/'סכום נכסי הקרן'!$C$42*100</f>
        <v>0.77802185824612424</v>
      </c>
    </row>
    <row r="32" spans="2:15">
      <c r="B32" t="s">
        <v>2100</v>
      </c>
      <c r="C32" t="s">
        <v>2101</v>
      </c>
      <c r="D32" t="s">
        <v>126</v>
      </c>
      <c r="E32" t="s">
        <v>2102</v>
      </c>
      <c r="F32" t="s">
        <v>1119</v>
      </c>
      <c r="G32" t="s">
        <v>270</v>
      </c>
      <c r="H32" t="s">
        <v>869</v>
      </c>
      <c r="I32" t="s">
        <v>109</v>
      </c>
      <c r="J32" s="77">
        <v>84370.33</v>
      </c>
      <c r="K32" s="77">
        <v>11661.099999999997</v>
      </c>
      <c r="L32" s="77">
        <v>34110.1091485012</v>
      </c>
      <c r="M32" s="77">
        <v>0</v>
      </c>
      <c r="N32" s="77">
        <v>3.08</v>
      </c>
      <c r="O32" s="77">
        <f>L32/'סכום נכסי הקרן'!$C$42*100</f>
        <v>0.30313041940389646</v>
      </c>
    </row>
    <row r="33" spans="2:15">
      <c r="B33" t="s">
        <v>2103</v>
      </c>
      <c r="C33" t="s">
        <v>2104</v>
      </c>
      <c r="D33" t="s">
        <v>126</v>
      </c>
      <c r="E33" t="s">
        <v>2102</v>
      </c>
      <c r="F33" t="s">
        <v>1119</v>
      </c>
      <c r="G33" t="s">
        <v>270</v>
      </c>
      <c r="H33" t="s">
        <v>869</v>
      </c>
      <c r="I33" t="s">
        <v>109</v>
      </c>
      <c r="J33" s="77">
        <v>98631.03</v>
      </c>
      <c r="K33" s="77">
        <v>12088</v>
      </c>
      <c r="L33" s="77">
        <v>41335.3730484888</v>
      </c>
      <c r="M33" s="77">
        <v>0</v>
      </c>
      <c r="N33" s="77">
        <v>3.73</v>
      </c>
      <c r="O33" s="77">
        <f>L33/'סכום נכסי הקרן'!$C$42*100</f>
        <v>0.367340043206971</v>
      </c>
    </row>
    <row r="34" spans="2:15">
      <c r="B34" t="s">
        <v>2105</v>
      </c>
      <c r="C34" t="s">
        <v>2106</v>
      </c>
      <c r="D34" t="s">
        <v>126</v>
      </c>
      <c r="E34" t="s">
        <v>2107</v>
      </c>
      <c r="F34" t="s">
        <v>1119</v>
      </c>
      <c r="G34" t="s">
        <v>270</v>
      </c>
      <c r="H34" t="s">
        <v>869</v>
      </c>
      <c r="I34" t="s">
        <v>109</v>
      </c>
      <c r="J34" s="77">
        <v>1192.18</v>
      </c>
      <c r="K34" s="77">
        <v>1122530</v>
      </c>
      <c r="L34" s="77">
        <v>46397.398459917997</v>
      </c>
      <c r="M34" s="77">
        <v>0</v>
      </c>
      <c r="N34" s="77">
        <v>4.1900000000000004</v>
      </c>
      <c r="O34" s="77">
        <f>L34/'סכום נכסי הקרן'!$C$42*100</f>
        <v>0.41232535472618492</v>
      </c>
    </row>
    <row r="35" spans="2:15">
      <c r="B35" t="s">
        <v>2108</v>
      </c>
      <c r="C35" t="s">
        <v>2109</v>
      </c>
      <c r="D35" t="s">
        <v>126</v>
      </c>
      <c r="E35" t="s">
        <v>2110</v>
      </c>
      <c r="F35" t="s">
        <v>1119</v>
      </c>
      <c r="G35" t="s">
        <v>270</v>
      </c>
      <c r="H35" t="s">
        <v>869</v>
      </c>
      <c r="I35" t="s">
        <v>109</v>
      </c>
      <c r="J35" s="77">
        <v>192720.84</v>
      </c>
      <c r="K35" s="77">
        <v>2904</v>
      </c>
      <c r="L35" s="77">
        <v>19403.4579422112</v>
      </c>
      <c r="M35" s="77">
        <v>0.01</v>
      </c>
      <c r="N35" s="77">
        <v>1.75</v>
      </c>
      <c r="O35" s="77">
        <f>L35/'סכום נכסי הקרן'!$C$42*100</f>
        <v>0.17243504904371706</v>
      </c>
    </row>
    <row r="36" spans="2:15">
      <c r="B36" t="s">
        <v>2111</v>
      </c>
      <c r="C36" t="s">
        <v>2112</v>
      </c>
      <c r="D36" t="s">
        <v>126</v>
      </c>
      <c r="E36" t="s">
        <v>2084</v>
      </c>
      <c r="F36" t="s">
        <v>1119</v>
      </c>
      <c r="G36" t="s">
        <v>270</v>
      </c>
      <c r="H36" t="s">
        <v>869</v>
      </c>
      <c r="I36" t="s">
        <v>116</v>
      </c>
      <c r="J36" s="77">
        <v>6769.4</v>
      </c>
      <c r="K36" s="77">
        <v>110308</v>
      </c>
      <c r="L36" s="77">
        <v>34960.6356998888</v>
      </c>
      <c r="M36" s="77">
        <v>0</v>
      </c>
      <c r="N36" s="77">
        <v>3.16</v>
      </c>
      <c r="O36" s="77">
        <f>L36/'סכום נכסי הקרן'!$C$42*100</f>
        <v>0.31068889625056473</v>
      </c>
    </row>
    <row r="37" spans="2:15">
      <c r="B37" t="s">
        <v>2113</v>
      </c>
      <c r="C37" t="s">
        <v>2114</v>
      </c>
      <c r="D37" t="s">
        <v>126</v>
      </c>
      <c r="E37" t="s">
        <v>2084</v>
      </c>
      <c r="F37" t="s">
        <v>1119</v>
      </c>
      <c r="G37" t="s">
        <v>270</v>
      </c>
      <c r="H37" t="s">
        <v>869</v>
      </c>
      <c r="I37" t="s">
        <v>113</v>
      </c>
      <c r="J37" s="77">
        <v>5214.62</v>
      </c>
      <c r="K37" s="77">
        <v>188086.99999999983</v>
      </c>
      <c r="L37" s="77">
        <v>40728.793483540401</v>
      </c>
      <c r="M37" s="77">
        <v>0</v>
      </c>
      <c r="N37" s="77">
        <v>3.68</v>
      </c>
      <c r="O37" s="77">
        <f>L37/'סכום נכסי הקרן'!$C$42*100</f>
        <v>0.36194947945579287</v>
      </c>
    </row>
    <row r="38" spans="2:15">
      <c r="B38" t="s">
        <v>2115</v>
      </c>
      <c r="C38" t="s">
        <v>2116</v>
      </c>
      <c r="D38" t="s">
        <v>126</v>
      </c>
      <c r="E38" t="s">
        <v>2117</v>
      </c>
      <c r="F38" t="s">
        <v>1119</v>
      </c>
      <c r="G38" t="s">
        <v>270</v>
      </c>
      <c r="H38" t="s">
        <v>869</v>
      </c>
      <c r="I38" t="s">
        <v>109</v>
      </c>
      <c r="J38" s="77">
        <v>5270.67</v>
      </c>
      <c r="K38" s="77">
        <v>195655.50000000026</v>
      </c>
      <c r="L38" s="77">
        <v>35752.937356994</v>
      </c>
      <c r="M38" s="77">
        <v>0</v>
      </c>
      <c r="N38" s="77">
        <v>3.23</v>
      </c>
      <c r="O38" s="77">
        <f>L38/'סכום נכסי הקרן'!$C$42*100</f>
        <v>0.31772993890941692</v>
      </c>
    </row>
    <row r="39" spans="2:15">
      <c r="B39" t="s">
        <v>2118</v>
      </c>
      <c r="C39" t="s">
        <v>2086</v>
      </c>
      <c r="D39" t="s">
        <v>126</v>
      </c>
      <c r="E39" t="s">
        <v>2087</v>
      </c>
      <c r="F39" t="s">
        <v>1119</v>
      </c>
      <c r="G39" t="s">
        <v>270</v>
      </c>
      <c r="H39" t="s">
        <v>869</v>
      </c>
      <c r="I39" t="s">
        <v>109</v>
      </c>
      <c r="J39" s="77">
        <v>163014.59</v>
      </c>
      <c r="K39" s="77">
        <v>1253</v>
      </c>
      <c r="L39" s="77">
        <v>7081.5999416308996</v>
      </c>
      <c r="M39" s="77">
        <v>0.39</v>
      </c>
      <c r="N39" s="77">
        <v>0.64</v>
      </c>
      <c r="O39" s="77">
        <f>L39/'סכום נכסי הקרן'!$C$42*100</f>
        <v>6.2932907983717409E-2</v>
      </c>
    </row>
    <row r="40" spans="2:15">
      <c r="B40" t="s">
        <v>2119</v>
      </c>
      <c r="C40" t="s">
        <v>2120</v>
      </c>
      <c r="D40" t="s">
        <v>126</v>
      </c>
      <c r="E40" t="s">
        <v>2121</v>
      </c>
      <c r="F40" t="s">
        <v>1119</v>
      </c>
      <c r="G40" t="s">
        <v>270</v>
      </c>
      <c r="H40" t="s">
        <v>869</v>
      </c>
      <c r="I40" t="s">
        <v>109</v>
      </c>
      <c r="J40" s="77">
        <v>1141026.1299999999</v>
      </c>
      <c r="K40" s="77">
        <v>1602</v>
      </c>
      <c r="L40" s="77">
        <v>63374.120235214199</v>
      </c>
      <c r="M40" s="77">
        <v>0.01</v>
      </c>
      <c r="N40" s="77">
        <v>5.72</v>
      </c>
      <c r="O40" s="77">
        <f>L40/'סכום נכסי הקרן'!$C$42*100</f>
        <v>0.5631944348995892</v>
      </c>
    </row>
    <row r="41" spans="2:15">
      <c r="B41" t="s">
        <v>2119</v>
      </c>
      <c r="C41" t="s">
        <v>2122</v>
      </c>
      <c r="D41" t="s">
        <v>126</v>
      </c>
      <c r="E41" t="s">
        <v>2121</v>
      </c>
      <c r="F41" t="s">
        <v>1119</v>
      </c>
      <c r="G41" t="s">
        <v>270</v>
      </c>
      <c r="H41" t="s">
        <v>869</v>
      </c>
      <c r="I41" t="s">
        <v>113</v>
      </c>
      <c r="J41" s="77">
        <v>1263.81</v>
      </c>
      <c r="K41" s="77">
        <v>202646.00000000076</v>
      </c>
      <c r="L41" s="77">
        <v>10635.059469362801</v>
      </c>
      <c r="M41" s="77">
        <v>0</v>
      </c>
      <c r="N41" s="77">
        <v>0.96</v>
      </c>
      <c r="O41" s="77">
        <f>L41/'סכום נכסי הקרן'!$C$42*100</f>
        <v>9.4511865186305943E-2</v>
      </c>
    </row>
    <row r="42" spans="2:15">
      <c r="B42" t="s">
        <v>2123</v>
      </c>
      <c r="C42" t="s">
        <v>2124</v>
      </c>
      <c r="D42" t="s">
        <v>126</v>
      </c>
      <c r="E42" t="s">
        <v>2125</v>
      </c>
      <c r="F42" t="s">
        <v>1127</v>
      </c>
      <c r="G42" t="s">
        <v>270</v>
      </c>
      <c r="H42" t="s">
        <v>869</v>
      </c>
      <c r="I42" t="s">
        <v>109</v>
      </c>
      <c r="J42" s="77">
        <v>2376.5</v>
      </c>
      <c r="K42" s="77">
        <v>187194.7</v>
      </c>
      <c r="L42" s="77">
        <v>15423.5806517485</v>
      </c>
      <c r="M42" s="77">
        <v>0</v>
      </c>
      <c r="N42" s="77">
        <v>1.39</v>
      </c>
      <c r="O42" s="77">
        <f>L42/'סכום נכסי הקרן'!$C$42*100</f>
        <v>0.13706659369865373</v>
      </c>
    </row>
    <row r="43" spans="2:15">
      <c r="B43" t="s">
        <v>2126</v>
      </c>
      <c r="C43" t="s">
        <v>2127</v>
      </c>
      <c r="D43" t="s">
        <v>126</v>
      </c>
      <c r="E43" t="s">
        <v>2084</v>
      </c>
      <c r="F43" t="s">
        <v>1119</v>
      </c>
      <c r="G43" t="s">
        <v>270</v>
      </c>
      <c r="H43" t="s">
        <v>869</v>
      </c>
      <c r="I43" t="s">
        <v>113</v>
      </c>
      <c r="J43" s="77">
        <v>190469.79</v>
      </c>
      <c r="K43" s="77">
        <v>10045</v>
      </c>
      <c r="L43" s="77">
        <v>79450.410177879297</v>
      </c>
      <c r="M43" s="77">
        <v>0</v>
      </c>
      <c r="N43" s="77">
        <v>7.18</v>
      </c>
      <c r="O43" s="77">
        <f>L43/'סכום נכסי הקרן'!$C$42*100</f>
        <v>0.70606153894674362</v>
      </c>
    </row>
    <row r="44" spans="2:15">
      <c r="B44" t="s">
        <v>2128</v>
      </c>
      <c r="C44" t="s">
        <v>2129</v>
      </c>
      <c r="D44" t="s">
        <v>126</v>
      </c>
      <c r="E44" t="s">
        <v>2130</v>
      </c>
      <c r="F44" t="s">
        <v>1119</v>
      </c>
      <c r="G44" t="s">
        <v>270</v>
      </c>
      <c r="H44" t="s">
        <v>869</v>
      </c>
      <c r="I44" t="s">
        <v>113</v>
      </c>
      <c r="J44" s="77">
        <v>11202.62</v>
      </c>
      <c r="K44" s="77">
        <v>25440.999999999956</v>
      </c>
      <c r="L44" s="77">
        <v>11835.1531521709</v>
      </c>
      <c r="M44" s="77">
        <v>0</v>
      </c>
      <c r="N44" s="77">
        <v>1.07</v>
      </c>
      <c r="O44" s="77">
        <f>L44/'סכום נכסי הקרן'!$C$42*100</f>
        <v>0.10517688240480319</v>
      </c>
    </row>
    <row r="45" spans="2:15">
      <c r="B45" t="s">
        <v>2131</v>
      </c>
      <c r="C45" t="s">
        <v>2132</v>
      </c>
      <c r="D45" t="s">
        <v>126</v>
      </c>
      <c r="E45" t="s">
        <v>2133</v>
      </c>
      <c r="F45" t="s">
        <v>1119</v>
      </c>
      <c r="G45" t="s">
        <v>270</v>
      </c>
      <c r="H45" t="s">
        <v>869</v>
      </c>
      <c r="I45" t="s">
        <v>109</v>
      </c>
      <c r="J45" s="77">
        <v>92543.039999999994</v>
      </c>
      <c r="K45" s="77">
        <v>11228</v>
      </c>
      <c r="L45" s="77">
        <v>36024.6696856704</v>
      </c>
      <c r="M45" s="77">
        <v>0</v>
      </c>
      <c r="N45" s="77">
        <v>3.25</v>
      </c>
      <c r="O45" s="77">
        <f>L45/'סכום נכסי הקרן'!$C$42*100</f>
        <v>0.32014477535566421</v>
      </c>
    </row>
    <row r="46" spans="2:15">
      <c r="B46" s="78" t="s">
        <v>93</v>
      </c>
      <c r="C46" s="16"/>
      <c r="D46" s="16"/>
      <c r="E46" s="16"/>
      <c r="J46" s="79">
        <v>1043501.58</v>
      </c>
      <c r="L46" s="79">
        <v>268561.21076929127</v>
      </c>
      <c r="N46" s="79">
        <v>24.25</v>
      </c>
      <c r="O46" s="79">
        <f>L46/'סכום נכסי הקרן'!$C$42*100</f>
        <v>2.3866552904211571</v>
      </c>
    </row>
    <row r="47" spans="2:15">
      <c r="B47" t="s">
        <v>2134</v>
      </c>
      <c r="C47" t="s">
        <v>2135</v>
      </c>
      <c r="D47" t="s">
        <v>126</v>
      </c>
      <c r="E47" t="s">
        <v>2136</v>
      </c>
      <c r="F47" t="s">
        <v>1119</v>
      </c>
      <c r="G47" t="s">
        <v>1212</v>
      </c>
      <c r="H47" t="s">
        <v>228</v>
      </c>
      <c r="I47" t="s">
        <v>113</v>
      </c>
      <c r="J47" s="77">
        <v>228580.05</v>
      </c>
      <c r="K47" s="77">
        <v>1287.3999999999978</v>
      </c>
      <c r="L47" s="77">
        <v>12220.0203122206</v>
      </c>
      <c r="M47" s="77">
        <v>0.04</v>
      </c>
      <c r="N47" s="77">
        <v>1.1000000000000001</v>
      </c>
      <c r="O47" s="77">
        <f>L47/'סכום נכסי הקרן'!$C$42*100</f>
        <v>0.10859712779694608</v>
      </c>
    </row>
    <row r="48" spans="2:15">
      <c r="B48" t="s">
        <v>2137</v>
      </c>
      <c r="C48" s="82" t="s">
        <v>3225</v>
      </c>
      <c r="D48" t="s">
        <v>126</v>
      </c>
      <c r="E48" t="s">
        <v>2138</v>
      </c>
      <c r="F48" t="s">
        <v>1119</v>
      </c>
      <c r="G48" t="s">
        <v>270</v>
      </c>
      <c r="H48" t="s">
        <v>869</v>
      </c>
      <c r="I48" t="s">
        <v>109</v>
      </c>
      <c r="J48" s="77">
        <v>60834</v>
      </c>
      <c r="K48" s="77">
        <v>2332.69</v>
      </c>
      <c r="L48" s="77">
        <v>4919.9109561582</v>
      </c>
      <c r="M48" s="77">
        <v>0</v>
      </c>
      <c r="N48" s="77">
        <v>0.44</v>
      </c>
      <c r="O48" s="77">
        <f>L48/'סכום נכסי הקרן'!$C$42*100</f>
        <v>4.3722365855741963E-2</v>
      </c>
    </row>
    <row r="49" spans="2:15">
      <c r="B49" t="s">
        <v>2139</v>
      </c>
      <c r="C49" s="82" t="s">
        <v>3226</v>
      </c>
      <c r="D49" t="s">
        <v>126</v>
      </c>
      <c r="E49" t="s">
        <v>2140</v>
      </c>
      <c r="F49" t="s">
        <v>1119</v>
      </c>
      <c r="G49" t="s">
        <v>270</v>
      </c>
      <c r="H49" t="s">
        <v>869</v>
      </c>
      <c r="I49" t="s">
        <v>113</v>
      </c>
      <c r="J49" s="77">
        <v>3018</v>
      </c>
      <c r="K49" s="77">
        <v>170716</v>
      </c>
      <c r="L49" s="77">
        <v>21395.062595087998</v>
      </c>
      <c r="M49" s="77">
        <v>0</v>
      </c>
      <c r="N49" s="77">
        <v>1.93</v>
      </c>
      <c r="O49" s="77">
        <f>L49/'סכום נכסי הקרן'!$C$42*100</f>
        <v>0.19013408222725126</v>
      </c>
    </row>
    <row r="50" spans="2:15">
      <c r="B50" t="s">
        <v>2141</v>
      </c>
      <c r="C50" t="s">
        <v>2142</v>
      </c>
      <c r="D50" t="s">
        <v>126</v>
      </c>
      <c r="E50" t="s">
        <v>2143</v>
      </c>
      <c r="F50" t="s">
        <v>1119</v>
      </c>
      <c r="G50" t="s">
        <v>270</v>
      </c>
      <c r="H50" t="s">
        <v>869</v>
      </c>
      <c r="I50" t="s">
        <v>113</v>
      </c>
      <c r="J50" s="77">
        <v>36059</v>
      </c>
      <c r="K50" s="77">
        <v>3768</v>
      </c>
      <c r="L50" s="77">
        <v>5642.1505761119997</v>
      </c>
      <c r="M50" s="77">
        <v>0</v>
      </c>
      <c r="N50" s="77">
        <v>0.51</v>
      </c>
      <c r="O50" s="77">
        <f>L50/'סכום נכסי הקרן'!$C$42*100</f>
        <v>5.0140779762116873E-2</v>
      </c>
    </row>
    <row r="51" spans="2:15">
      <c r="B51" t="s">
        <v>2144</v>
      </c>
      <c r="C51" t="s">
        <v>2145</v>
      </c>
      <c r="D51" t="s">
        <v>126</v>
      </c>
      <c r="E51" t="s">
        <v>2146</v>
      </c>
      <c r="F51" t="s">
        <v>1119</v>
      </c>
      <c r="G51" t="s">
        <v>270</v>
      </c>
      <c r="H51" t="s">
        <v>869</v>
      </c>
      <c r="I51" t="s">
        <v>113</v>
      </c>
      <c r="J51" s="77">
        <v>59972</v>
      </c>
      <c r="K51" s="77">
        <v>2378</v>
      </c>
      <c r="L51" s="77">
        <v>5922.1647128160002</v>
      </c>
      <c r="M51" s="77">
        <v>0</v>
      </c>
      <c r="N51" s="77">
        <v>0.53</v>
      </c>
      <c r="O51" s="77">
        <f>L51/'סכום נכסי הקרן'!$C$42*100</f>
        <v>5.262921515024676E-2</v>
      </c>
    </row>
    <row r="52" spans="2:15">
      <c r="B52" t="s">
        <v>2147</v>
      </c>
      <c r="C52" t="s">
        <v>2148</v>
      </c>
      <c r="D52" t="s">
        <v>126</v>
      </c>
      <c r="E52" t="s">
        <v>2149</v>
      </c>
      <c r="F52" t="s">
        <v>1119</v>
      </c>
      <c r="G52" t="s">
        <v>270</v>
      </c>
      <c r="H52" t="s">
        <v>869</v>
      </c>
      <c r="I52" t="s">
        <v>109</v>
      </c>
      <c r="J52" s="77">
        <v>18998.59</v>
      </c>
      <c r="K52" s="77">
        <v>13882</v>
      </c>
      <c r="L52" s="77">
        <v>9143.8112425946001</v>
      </c>
      <c r="M52" s="77">
        <v>0</v>
      </c>
      <c r="N52" s="77">
        <v>0.83</v>
      </c>
      <c r="O52" s="77">
        <f>L52/'סכום נכסי הקרן'!$C$42*100</f>
        <v>8.1259409779389585E-2</v>
      </c>
    </row>
    <row r="53" spans="2:15">
      <c r="B53" t="s">
        <v>2150</v>
      </c>
      <c r="C53" s="82" t="s">
        <v>2152</v>
      </c>
      <c r="D53" t="s">
        <v>126</v>
      </c>
      <c r="E53" t="s">
        <v>1132</v>
      </c>
      <c r="F53" t="s">
        <v>1119</v>
      </c>
      <c r="G53" t="s">
        <v>270</v>
      </c>
      <c r="H53" t="s">
        <v>869</v>
      </c>
      <c r="I53" t="s">
        <v>113</v>
      </c>
      <c r="J53" s="77">
        <v>4902</v>
      </c>
      <c r="K53" s="77">
        <v>124753</v>
      </c>
      <c r="L53" s="77">
        <v>25394.777068356001</v>
      </c>
      <c r="M53" s="77">
        <v>0</v>
      </c>
      <c r="N53" s="77">
        <v>2.29</v>
      </c>
      <c r="O53" s="77">
        <f>L53/'סכום נכסי הקרן'!$C$42*100</f>
        <v>0.2256788270563905</v>
      </c>
    </row>
    <row r="54" spans="2:15">
      <c r="B54" t="s">
        <v>2151</v>
      </c>
      <c r="C54" t="s">
        <v>2152</v>
      </c>
      <c r="D54" t="s">
        <v>126</v>
      </c>
      <c r="E54" t="s">
        <v>1132</v>
      </c>
      <c r="F54" t="s">
        <v>1119</v>
      </c>
      <c r="G54" t="s">
        <v>270</v>
      </c>
      <c r="H54" t="s">
        <v>869</v>
      </c>
      <c r="I54" t="s">
        <v>113</v>
      </c>
      <c r="J54" s="77">
        <v>3920</v>
      </c>
      <c r="K54" s="77">
        <v>124753</v>
      </c>
      <c r="L54" s="77">
        <v>20307.53286576</v>
      </c>
      <c r="M54" s="77">
        <v>0</v>
      </c>
      <c r="N54" s="77">
        <v>1.83</v>
      </c>
      <c r="O54" s="77">
        <f>L54/'סכום נכסי הקרן'!$C$42*100</f>
        <v>0.18046940066524905</v>
      </c>
    </row>
    <row r="55" spans="2:15">
      <c r="B55" t="s">
        <v>2153</v>
      </c>
      <c r="C55" t="s">
        <v>2154</v>
      </c>
      <c r="D55" t="s">
        <v>126</v>
      </c>
      <c r="E55" t="s">
        <v>2155</v>
      </c>
      <c r="F55" t="s">
        <v>1119</v>
      </c>
      <c r="G55" t="s">
        <v>270</v>
      </c>
      <c r="H55" t="s">
        <v>869</v>
      </c>
      <c r="I55" t="s">
        <v>109</v>
      </c>
      <c r="J55" s="77">
        <v>52306.36</v>
      </c>
      <c r="K55" s="77">
        <v>1905.640000000001</v>
      </c>
      <c r="L55" s="77">
        <v>3455.8047751467702</v>
      </c>
      <c r="M55" s="77">
        <v>0</v>
      </c>
      <c r="N55" s="77">
        <v>0.31</v>
      </c>
      <c r="O55" s="77">
        <f>L55/'סכום נכסי הקרן'!$C$42*100</f>
        <v>3.0711116939192155E-2</v>
      </c>
    </row>
    <row r="56" spans="2:15">
      <c r="B56" t="s">
        <v>2156</v>
      </c>
      <c r="C56" t="s">
        <v>2157</v>
      </c>
      <c r="D56" t="s">
        <v>126</v>
      </c>
      <c r="E56" t="s">
        <v>2158</v>
      </c>
      <c r="F56" t="s">
        <v>1119</v>
      </c>
      <c r="G56" t="s">
        <v>270</v>
      </c>
      <c r="H56" t="s">
        <v>869</v>
      </c>
      <c r="I56" t="s">
        <v>109</v>
      </c>
      <c r="J56" s="77">
        <v>196079.63</v>
      </c>
      <c r="K56" s="77">
        <v>1933</v>
      </c>
      <c r="L56" s="77">
        <v>13140.690132469301</v>
      </c>
      <c r="M56" s="77">
        <v>0.01</v>
      </c>
      <c r="N56" s="77">
        <v>1.19</v>
      </c>
      <c r="O56" s="77">
        <f>L56/'סכום נכסי הקרן'!$C$42*100</f>
        <v>0.11677895528771978</v>
      </c>
    </row>
    <row r="57" spans="2:15">
      <c r="B57" t="s">
        <v>2159</v>
      </c>
      <c r="C57" t="s">
        <v>2160</v>
      </c>
      <c r="D57" t="s">
        <v>126</v>
      </c>
      <c r="E57" t="s">
        <v>2161</v>
      </c>
      <c r="F57" t="s">
        <v>1119</v>
      </c>
      <c r="G57" t="s">
        <v>270</v>
      </c>
      <c r="H57" t="s">
        <v>869</v>
      </c>
      <c r="I57" t="s">
        <v>109</v>
      </c>
      <c r="J57" s="77">
        <v>3389</v>
      </c>
      <c r="K57" s="77">
        <v>51907.07</v>
      </c>
      <c r="L57" s="77">
        <v>6098.9057981740998</v>
      </c>
      <c r="M57" s="77">
        <v>0</v>
      </c>
      <c r="N57" s="77">
        <v>0.55000000000000004</v>
      </c>
      <c r="O57" s="77">
        <f>L57/'סכום נכסי הקרן'!$C$42*100</f>
        <v>5.4199881462021225E-2</v>
      </c>
    </row>
    <row r="58" spans="2:15">
      <c r="B58" t="s">
        <v>2162</v>
      </c>
      <c r="C58" t="s">
        <v>2163</v>
      </c>
      <c r="D58" t="s">
        <v>126</v>
      </c>
      <c r="E58" t="s">
        <v>2164</v>
      </c>
      <c r="F58" t="s">
        <v>1119</v>
      </c>
      <c r="G58" t="s">
        <v>270</v>
      </c>
      <c r="H58" t="s">
        <v>869</v>
      </c>
      <c r="I58" t="s">
        <v>109</v>
      </c>
      <c r="J58" s="77">
        <v>135117.32</v>
      </c>
      <c r="K58" s="77">
        <v>2504.0200000000027</v>
      </c>
      <c r="L58" s="77">
        <v>11730.1254712873</v>
      </c>
      <c r="M58" s="77">
        <v>0</v>
      </c>
      <c r="N58" s="77">
        <v>1.06</v>
      </c>
      <c r="O58" s="77">
        <f>L58/'סכום נכסי הקרן'!$C$42*100</f>
        <v>0.1042435202505908</v>
      </c>
    </row>
    <row r="59" spans="2:15">
      <c r="B59" t="s">
        <v>2162</v>
      </c>
      <c r="C59" t="s">
        <v>2163</v>
      </c>
      <c r="D59" t="s">
        <v>126</v>
      </c>
      <c r="E59" t="s">
        <v>2164</v>
      </c>
      <c r="F59" t="s">
        <v>1119</v>
      </c>
      <c r="G59" t="s">
        <v>270</v>
      </c>
      <c r="H59" t="s">
        <v>869</v>
      </c>
      <c r="I59" t="s">
        <v>109</v>
      </c>
      <c r="J59" s="77">
        <v>15139</v>
      </c>
      <c r="K59" s="77">
        <v>2504.02</v>
      </c>
      <c r="L59" s="77">
        <v>1314.2827989026</v>
      </c>
      <c r="M59" s="77">
        <v>0</v>
      </c>
      <c r="N59" s="77">
        <v>0.12</v>
      </c>
      <c r="O59" s="77">
        <f>L59/'סכום נכסי הקרן'!$C$42*100</f>
        <v>1.1679795403532964E-2</v>
      </c>
    </row>
    <row r="60" spans="2:15">
      <c r="B60" t="s">
        <v>2165</v>
      </c>
      <c r="C60" t="s">
        <v>2166</v>
      </c>
      <c r="D60" t="s">
        <v>126</v>
      </c>
      <c r="E60" t="s">
        <v>2167</v>
      </c>
      <c r="F60" t="s">
        <v>1119</v>
      </c>
      <c r="G60" t="s">
        <v>270</v>
      </c>
      <c r="H60" t="s">
        <v>869</v>
      </c>
      <c r="I60" t="s">
        <v>203</v>
      </c>
      <c r="J60" s="77">
        <v>83914.86</v>
      </c>
      <c r="K60" s="77">
        <v>1113128</v>
      </c>
      <c r="L60" s="77">
        <v>28772.4601662891</v>
      </c>
      <c r="M60" s="77">
        <v>0</v>
      </c>
      <c r="N60" s="77">
        <v>2.6</v>
      </c>
      <c r="O60" s="77">
        <f>L60/'סכום נכסי הקרן'!$C$42*100</f>
        <v>0.25569569066806569</v>
      </c>
    </row>
    <row r="61" spans="2:15">
      <c r="B61" t="s">
        <v>2168</v>
      </c>
      <c r="C61" t="s">
        <v>2169</v>
      </c>
      <c r="D61" t="s">
        <v>126</v>
      </c>
      <c r="E61" t="s">
        <v>2050</v>
      </c>
      <c r="F61" t="s">
        <v>1119</v>
      </c>
      <c r="G61" t="s">
        <v>270</v>
      </c>
      <c r="H61" t="s">
        <v>869</v>
      </c>
      <c r="I61" t="s">
        <v>109</v>
      </c>
      <c r="J61" s="77">
        <v>141271.76999999999</v>
      </c>
      <c r="K61" s="77">
        <v>20233.910000000007</v>
      </c>
      <c r="L61" s="77">
        <v>99103.511297916702</v>
      </c>
      <c r="M61" s="77">
        <v>0</v>
      </c>
      <c r="N61" s="77">
        <v>8.9499999999999993</v>
      </c>
      <c r="O61" s="77">
        <f>L61/'סכום נכסי הקרן'!$C$42*100</f>
        <v>0.88071512211670233</v>
      </c>
    </row>
    <row r="62" spans="2:15">
      <c r="B62" s="78" t="s">
        <v>1080</v>
      </c>
      <c r="C62" s="16"/>
      <c r="D62" s="16"/>
      <c r="E62" s="16"/>
      <c r="J62" s="79">
        <v>0</v>
      </c>
      <c r="L62" s="79">
        <v>0</v>
      </c>
      <c r="N62" s="79">
        <v>0</v>
      </c>
      <c r="O62" s="79">
        <f>L62/'סכום נכסי הקרן'!$C$42*100</f>
        <v>0</v>
      </c>
    </row>
    <row r="63" spans="2:15">
      <c r="B63" t="s">
        <v>270</v>
      </c>
      <c r="C63" t="s">
        <v>270</v>
      </c>
      <c r="D63" s="16"/>
      <c r="E63" s="16"/>
      <c r="F63" t="s">
        <v>270</v>
      </c>
      <c r="G63" t="s">
        <v>270</v>
      </c>
      <c r="I63" t="s">
        <v>270</v>
      </c>
      <c r="J63" s="77">
        <v>0</v>
      </c>
      <c r="K63" s="77">
        <v>0</v>
      </c>
      <c r="L63" s="77">
        <v>0</v>
      </c>
      <c r="M63" s="77">
        <v>0</v>
      </c>
      <c r="N63" s="77">
        <v>0</v>
      </c>
      <c r="O63" s="77">
        <f>L63/'סכום נכסי הקרן'!$C$42*100</f>
        <v>0</v>
      </c>
    </row>
    <row r="64" spans="2:15">
      <c r="B64" t="s">
        <v>277</v>
      </c>
      <c r="C64" s="16"/>
      <c r="D64" s="16"/>
      <c r="E64" s="16"/>
    </row>
    <row r="65" spans="2:5">
      <c r="B65" t="s">
        <v>388</v>
      </c>
      <c r="C65" s="16"/>
      <c r="D65" s="16"/>
      <c r="E65" s="16"/>
    </row>
    <row r="66" spans="2:5">
      <c r="B66" t="s">
        <v>389</v>
      </c>
      <c r="C66" s="16"/>
      <c r="D66" s="16"/>
      <c r="E66" s="16"/>
    </row>
    <row r="67" spans="2:5">
      <c r="B67" t="s">
        <v>390</v>
      </c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7" workbookViewId="0">
      <selection activeCell="L11" sqref="L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3120</v>
      </c>
    </row>
    <row r="3" spans="2:60" s="1" customFormat="1">
      <c r="B3" s="2" t="s">
        <v>2</v>
      </c>
      <c r="C3" s="26" t="s">
        <v>3121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512612</v>
      </c>
      <c r="H11" s="7"/>
      <c r="I11" s="76">
        <v>147.36875800000001</v>
      </c>
      <c r="J11" s="25"/>
      <c r="K11" s="76">
        <v>100</v>
      </c>
      <c r="L11" s="76">
        <f>I11/'סכום נכסי הקרן'!$C$42*100</f>
        <v>1.3096397090108466E-3</v>
      </c>
      <c r="BC11" s="16"/>
      <c r="BD11" s="19"/>
      <c r="BE11" s="16"/>
      <c r="BG11" s="16"/>
    </row>
    <row r="12" spans="2:60">
      <c r="B12" s="78" t="s">
        <v>208</v>
      </c>
      <c r="D12" s="16"/>
      <c r="E12" s="16"/>
      <c r="G12" s="79">
        <v>512612</v>
      </c>
      <c r="I12" s="79">
        <v>147.36875800000001</v>
      </c>
      <c r="K12" s="79">
        <v>100</v>
      </c>
      <c r="L12" s="79">
        <f>I12/'סכום נכסי הקרן'!$C$42*100</f>
        <v>1.3096397090108466E-3</v>
      </c>
    </row>
    <row r="13" spans="2:60">
      <c r="B13" s="78" t="s">
        <v>2170</v>
      </c>
      <c r="D13" s="16"/>
      <c r="E13" s="16"/>
      <c r="G13" s="79">
        <v>512612</v>
      </c>
      <c r="I13" s="79">
        <v>147.36875800000001</v>
      </c>
      <c r="K13" s="79">
        <v>100</v>
      </c>
      <c r="L13" s="79">
        <f>I13/'סכום נכסי הקרן'!$C$42*100</f>
        <v>1.3096397090108466E-3</v>
      </c>
    </row>
    <row r="14" spans="2:60">
      <c r="B14" t="s">
        <v>2171</v>
      </c>
      <c r="C14" t="s">
        <v>2172</v>
      </c>
      <c r="D14" t="s">
        <v>103</v>
      </c>
      <c r="E14" t="s">
        <v>1360</v>
      </c>
      <c r="F14" t="s">
        <v>105</v>
      </c>
      <c r="G14" s="77">
        <v>101794</v>
      </c>
      <c r="H14" s="77">
        <v>136.69999999999999</v>
      </c>
      <c r="I14" s="77">
        <v>139.15239800000001</v>
      </c>
      <c r="J14" s="77">
        <v>1.58</v>
      </c>
      <c r="K14" s="77">
        <v>94.42</v>
      </c>
      <c r="L14" s="77">
        <f>I14/'סכום נכסי הקרן'!$C$42*100</f>
        <v>1.2366223920057837E-3</v>
      </c>
    </row>
    <row r="15" spans="2:60">
      <c r="B15" t="s">
        <v>2173</v>
      </c>
      <c r="C15" t="s">
        <v>2174</v>
      </c>
      <c r="D15" t="s">
        <v>103</v>
      </c>
      <c r="E15" t="s">
        <v>1360</v>
      </c>
      <c r="F15" t="s">
        <v>105</v>
      </c>
      <c r="G15" s="77">
        <v>410818</v>
      </c>
      <c r="H15" s="77">
        <v>2</v>
      </c>
      <c r="I15" s="77">
        <v>8.2163599999999999</v>
      </c>
      <c r="J15" s="77">
        <v>1.17</v>
      </c>
      <c r="K15" s="77">
        <v>5.58</v>
      </c>
      <c r="L15" s="77">
        <f>I15/'סכום נכסי הקרן'!$C$42*100</f>
        <v>7.3017317005062617E-5</v>
      </c>
    </row>
    <row r="16" spans="2:60">
      <c r="B16" s="78" t="s">
        <v>275</v>
      </c>
      <c r="D16" s="16"/>
      <c r="E16" s="16"/>
      <c r="G16" s="79">
        <v>0</v>
      </c>
      <c r="I16" s="79">
        <v>0</v>
      </c>
      <c r="K16" s="79">
        <v>0</v>
      </c>
      <c r="L16" s="79">
        <f>I16/'סכום נכסי הקרן'!$C$42*100</f>
        <v>0</v>
      </c>
    </row>
    <row r="17" spans="2:12">
      <c r="B17" s="78" t="s">
        <v>2175</v>
      </c>
      <c r="D17" s="16"/>
      <c r="E17" s="16"/>
      <c r="G17" s="79">
        <v>0</v>
      </c>
      <c r="I17" s="79">
        <v>0</v>
      </c>
      <c r="K17" s="79">
        <v>0</v>
      </c>
      <c r="L17" s="79">
        <f>I17/'סכום נכסי הקרן'!$C$42*100</f>
        <v>0</v>
      </c>
    </row>
    <row r="18" spans="2:12">
      <c r="B18" t="s">
        <v>270</v>
      </c>
      <c r="C18" t="s">
        <v>270</v>
      </c>
      <c r="D18" s="16"/>
      <c r="E18" t="s">
        <v>270</v>
      </c>
      <c r="F18" t="s">
        <v>270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f>I18/'סכום נכסי הקרן'!$C$42*100</f>
        <v>0</v>
      </c>
    </row>
    <row r="19" spans="2:12">
      <c r="B19" t="s">
        <v>277</v>
      </c>
      <c r="D19" s="16"/>
      <c r="E19" s="16"/>
    </row>
    <row r="20" spans="2:12">
      <c r="B20" t="s">
        <v>388</v>
      </c>
      <c r="D20" s="16"/>
      <c r="E20" s="16"/>
    </row>
    <row r="21" spans="2:12">
      <c r="B21" t="s">
        <v>389</v>
      </c>
      <c r="D21" s="16"/>
      <c r="E21" s="16"/>
    </row>
    <row r="22" spans="2:12">
      <c r="B22" t="s">
        <v>390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7843D2F-D0A3-481E-8B60-5658E11E21D5}"/>
</file>

<file path=customXml/itemProps2.xml><?xml version="1.0" encoding="utf-8"?>
<ds:datastoreItem xmlns:ds="http://schemas.openxmlformats.org/officeDocument/2006/customXml" ds:itemID="{25733C54-DA36-4D8C-B4EE-D6E1720D1C02}"/>
</file>

<file path=customXml/itemProps3.xml><?xml version="1.0" encoding="utf-8"?>
<ds:datastoreItem xmlns:ds="http://schemas.openxmlformats.org/officeDocument/2006/customXml" ds:itemID="{B0D05A9F-76C8-48C1-9508-6221AF2077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2018-04-10T12:07:27Z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