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H58" i="17" l="1"/>
  <c r="H55" i="17"/>
  <c r="I15" i="26" l="1"/>
  <c r="J17" i="2" l="1"/>
  <c r="J22" i="2"/>
  <c r="H12" i="26"/>
  <c r="H11" i="26" s="1"/>
  <c r="I12" i="26"/>
  <c r="I11" i="26" s="1"/>
  <c r="H46" i="17"/>
  <c r="H32" i="17" l="1"/>
  <c r="J14" i="26"/>
  <c r="J18" i="26"/>
  <c r="J16" i="26"/>
  <c r="J15" i="26"/>
  <c r="J19" i="26"/>
  <c r="J20" i="26"/>
  <c r="J13" i="26"/>
  <c r="J17" i="26"/>
  <c r="J11" i="26"/>
  <c r="C37" i="1"/>
  <c r="J12" i="26"/>
  <c r="H11" i="17" l="1"/>
  <c r="J32" i="17" s="1"/>
  <c r="J13" i="2"/>
  <c r="J12" i="2" s="1"/>
  <c r="I11" i="2"/>
  <c r="I13" i="2"/>
  <c r="I12" i="2" s="1"/>
  <c r="J18" i="2"/>
  <c r="I18" i="2"/>
  <c r="J46" i="2"/>
  <c r="J47" i="2"/>
  <c r="I46" i="2"/>
  <c r="I47" i="2"/>
  <c r="J49" i="2"/>
  <c r="C43" i="1"/>
  <c r="C47" i="27"/>
  <c r="C12" i="27"/>
  <c r="C28" i="1" l="1"/>
  <c r="J74" i="17"/>
  <c r="J70" i="17"/>
  <c r="J66" i="17"/>
  <c r="J62" i="17"/>
  <c r="J58" i="17"/>
  <c r="J54" i="17"/>
  <c r="J50" i="17"/>
  <c r="J42" i="17"/>
  <c r="J38" i="17"/>
  <c r="J34" i="17"/>
  <c r="J30" i="17"/>
  <c r="J26" i="17"/>
  <c r="J22" i="17"/>
  <c r="J18" i="17"/>
  <c r="J14" i="17"/>
  <c r="J73" i="17"/>
  <c r="J65" i="17"/>
  <c r="J61" i="17"/>
  <c r="J53" i="17"/>
  <c r="J45" i="17"/>
  <c r="J41" i="17"/>
  <c r="J33" i="17"/>
  <c r="J25" i="17"/>
  <c r="J21" i="17"/>
  <c r="J13" i="17"/>
  <c r="J15" i="17"/>
  <c r="J77" i="17"/>
  <c r="J69" i="17"/>
  <c r="J57" i="17"/>
  <c r="J49" i="17"/>
  <c r="J37" i="17"/>
  <c r="J29" i="17"/>
  <c r="J17" i="17"/>
  <c r="J76" i="17"/>
  <c r="J72" i="17"/>
  <c r="J68" i="17"/>
  <c r="J64" i="17"/>
  <c r="J60" i="17"/>
  <c r="J56" i="17"/>
  <c r="J52" i="17"/>
  <c r="J48" i="17"/>
  <c r="J44" i="17"/>
  <c r="J40" i="17"/>
  <c r="J36" i="17"/>
  <c r="J28" i="17"/>
  <c r="J24" i="17"/>
  <c r="J20" i="17"/>
  <c r="J16" i="17"/>
  <c r="J12" i="17"/>
  <c r="J75" i="17"/>
  <c r="J71" i="17"/>
  <c r="J67" i="17"/>
  <c r="J63" i="17"/>
  <c r="J59" i="17"/>
  <c r="J55" i="17"/>
  <c r="J51" i="17"/>
  <c r="J47" i="17"/>
  <c r="J43" i="17"/>
  <c r="J39" i="17"/>
  <c r="J35" i="17"/>
  <c r="J31" i="17"/>
  <c r="J27" i="17"/>
  <c r="J23" i="17"/>
  <c r="J19" i="17"/>
  <c r="J11" i="17"/>
  <c r="J46" i="17"/>
  <c r="J11" i="2"/>
  <c r="C11" i="1" s="1"/>
  <c r="C42" i="1" s="1"/>
  <c r="K15" i="2"/>
  <c r="K19" i="2"/>
  <c r="K43" i="2"/>
  <c r="K51" i="2"/>
  <c r="K55" i="2"/>
  <c r="K12" i="2"/>
  <c r="K16" i="2"/>
  <c r="K20" i="2"/>
  <c r="K28" i="2"/>
  <c r="K32" i="2"/>
  <c r="K36" i="2"/>
  <c r="K44" i="2"/>
  <c r="K48" i="2"/>
  <c r="K52" i="2"/>
  <c r="K60" i="2"/>
  <c r="K14" i="2"/>
  <c r="K22" i="2"/>
  <c r="K34" i="2"/>
  <c r="K38" i="2"/>
  <c r="K42" i="2"/>
  <c r="K50" i="2"/>
  <c r="K54" i="2"/>
  <c r="K58" i="2"/>
  <c r="K23" i="2"/>
  <c r="K31" i="2"/>
  <c r="K39" i="2"/>
  <c r="K13" i="2"/>
  <c r="K17" i="2"/>
  <c r="K21" i="2"/>
  <c r="K29" i="2"/>
  <c r="K33" i="2"/>
  <c r="K37" i="2"/>
  <c r="K45" i="2"/>
  <c r="K49" i="2"/>
  <c r="K53" i="2"/>
  <c r="K61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8" i="2"/>
  <c r="L50" i="2"/>
  <c r="L52" i="2"/>
  <c r="L54" i="2"/>
  <c r="L56" i="2"/>
  <c r="L58" i="2"/>
  <c r="L60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L51" i="2"/>
  <c r="L53" i="2"/>
  <c r="L55" i="2"/>
  <c r="L57" i="2"/>
  <c r="L59" i="2"/>
  <c r="L61" i="2"/>
  <c r="D40" i="1"/>
  <c r="D25" i="1"/>
  <c r="D29" i="1"/>
  <c r="D33" i="1"/>
  <c r="D37" i="1"/>
  <c r="D16" i="1"/>
  <c r="D20" i="1"/>
  <c r="D41" i="1"/>
  <c r="D26" i="1"/>
  <c r="D30" i="1"/>
  <c r="D34" i="1"/>
  <c r="D13" i="1"/>
  <c r="D17" i="1"/>
  <c r="D21" i="1"/>
  <c r="D43" i="1"/>
  <c r="D42" i="1"/>
  <c r="D27" i="1"/>
  <c r="D31" i="1"/>
  <c r="D35" i="1"/>
  <c r="D14" i="1"/>
  <c r="D18" i="1"/>
  <c r="D22" i="1"/>
  <c r="D39" i="1"/>
  <c r="D24" i="1"/>
  <c r="D28" i="1"/>
  <c r="D32" i="1"/>
  <c r="D36" i="1"/>
  <c r="D15" i="1"/>
  <c r="D19" i="1"/>
  <c r="C11" i="27"/>
  <c r="O12" i="23" l="1"/>
  <c r="O16" i="23"/>
  <c r="O20" i="23"/>
  <c r="O24" i="23"/>
  <c r="O28" i="23"/>
  <c r="O32" i="23"/>
  <c r="Q13" i="22"/>
  <c r="Q17" i="22"/>
  <c r="Q21" i="22"/>
  <c r="Q25" i="22"/>
  <c r="Q29" i="22"/>
  <c r="Q33" i="22"/>
  <c r="Q37" i="22"/>
  <c r="Q41" i="22"/>
  <c r="Q45" i="22"/>
  <c r="Q49" i="22"/>
  <c r="Q53" i="22"/>
  <c r="Q57" i="22"/>
  <c r="Q61" i="22"/>
  <c r="Q65" i="22"/>
  <c r="Q69" i="22"/>
  <c r="Q73" i="22"/>
  <c r="Q77" i="22"/>
  <c r="Q81" i="22"/>
  <c r="Q85" i="22"/>
  <c r="Q89" i="22"/>
  <c r="Q93" i="22"/>
  <c r="Q97" i="22"/>
  <c r="Q101" i="22"/>
  <c r="Q105" i="22"/>
  <c r="Q109" i="22"/>
  <c r="Q113" i="22"/>
  <c r="Q117" i="22"/>
  <c r="Q121" i="22"/>
  <c r="Q125" i="22"/>
  <c r="Q129" i="22"/>
  <c r="Q133" i="22"/>
  <c r="Q137" i="22"/>
  <c r="Q141" i="22"/>
  <c r="Q145" i="22"/>
  <c r="Q149" i="22"/>
  <c r="Q153" i="22"/>
  <c r="Q157" i="22"/>
  <c r="Q161" i="22"/>
  <c r="Q165" i="22"/>
  <c r="Q169" i="22"/>
  <c r="Q173" i="22"/>
  <c r="Q177" i="22"/>
  <c r="Q181" i="22"/>
  <c r="Q185" i="22"/>
  <c r="Q14" i="21"/>
  <c r="Q18" i="21"/>
  <c r="Q22" i="21"/>
  <c r="Q26" i="21"/>
  <c r="Q30" i="21"/>
  <c r="Q34" i="21"/>
  <c r="Q38" i="21"/>
  <c r="K13" i="20"/>
  <c r="K17" i="20"/>
  <c r="K21" i="20"/>
  <c r="K25" i="20"/>
  <c r="K29" i="20"/>
  <c r="K33" i="20"/>
  <c r="K37" i="20"/>
  <c r="K41" i="20"/>
  <c r="K45" i="20"/>
  <c r="K49" i="20"/>
  <c r="K53" i="20"/>
  <c r="K57" i="20"/>
  <c r="K61" i="20"/>
  <c r="K65" i="20"/>
  <c r="L14" i="18"/>
  <c r="K12" i="17"/>
  <c r="K16" i="17"/>
  <c r="K20" i="17"/>
  <c r="K24" i="17"/>
  <c r="K28" i="17"/>
  <c r="K36" i="17"/>
  <c r="K40" i="17"/>
  <c r="K44" i="17"/>
  <c r="K48" i="17"/>
  <c r="K52" i="17"/>
  <c r="K56" i="17"/>
  <c r="K60" i="17"/>
  <c r="O13" i="23"/>
  <c r="O17" i="23"/>
  <c r="O21" i="23"/>
  <c r="O25" i="23"/>
  <c r="O29" i="23"/>
  <c r="O33" i="23"/>
  <c r="Q14" i="22"/>
  <c r="Q18" i="22"/>
  <c r="Q22" i="22"/>
  <c r="Q26" i="22"/>
  <c r="Q30" i="22"/>
  <c r="Q34" i="22"/>
  <c r="Q38" i="22"/>
  <c r="Q42" i="22"/>
  <c r="Q46" i="22"/>
  <c r="Q50" i="22"/>
  <c r="Q54" i="22"/>
  <c r="Q58" i="22"/>
  <c r="Q62" i="22"/>
  <c r="Q66" i="22"/>
  <c r="Q70" i="22"/>
  <c r="Q74" i="22"/>
  <c r="Q78" i="22"/>
  <c r="Q82" i="22"/>
  <c r="Q86" i="22"/>
  <c r="Q90" i="22"/>
  <c r="Q94" i="22"/>
  <c r="Q98" i="22"/>
  <c r="Q102" i="22"/>
  <c r="Q106" i="22"/>
  <c r="Q110" i="22"/>
  <c r="Q114" i="22"/>
  <c r="Q118" i="22"/>
  <c r="Q122" i="22"/>
  <c r="Q126" i="22"/>
  <c r="Q130" i="22"/>
  <c r="Q134" i="22"/>
  <c r="Q138" i="22"/>
  <c r="Q142" i="22"/>
  <c r="Q146" i="22"/>
  <c r="Q150" i="22"/>
  <c r="Q154" i="22"/>
  <c r="Q158" i="22"/>
  <c r="Q162" i="22"/>
  <c r="Q166" i="22"/>
  <c r="Q170" i="22"/>
  <c r="Q174" i="22"/>
  <c r="Q178" i="22"/>
  <c r="Q182" i="22"/>
  <c r="Q11" i="22"/>
  <c r="Q15" i="21"/>
  <c r="Q19" i="21"/>
  <c r="Q23" i="21"/>
  <c r="Q27" i="21"/>
  <c r="Q31" i="21"/>
  <c r="Q35" i="21"/>
  <c r="Q39" i="21"/>
  <c r="K14" i="20"/>
  <c r="K18" i="20"/>
  <c r="K22" i="20"/>
  <c r="K26" i="20"/>
  <c r="K30" i="20"/>
  <c r="K34" i="20"/>
  <c r="K38" i="20"/>
  <c r="K42" i="20"/>
  <c r="K46" i="20"/>
  <c r="K50" i="20"/>
  <c r="K54" i="20"/>
  <c r="K58" i="20"/>
  <c r="K62" i="20"/>
  <c r="K11" i="20"/>
  <c r="L15" i="18"/>
  <c r="K13" i="17"/>
  <c r="K17" i="17"/>
  <c r="K21" i="17"/>
  <c r="K25" i="17"/>
  <c r="K29" i="17"/>
  <c r="K33" i="17"/>
  <c r="K37" i="17"/>
  <c r="K41" i="17"/>
  <c r="K45" i="17"/>
  <c r="K49" i="17"/>
  <c r="K53" i="17"/>
  <c r="K57" i="17"/>
  <c r="O14" i="23"/>
  <c r="O18" i="23"/>
  <c r="O22" i="23"/>
  <c r="O26" i="23"/>
  <c r="O30" i="23"/>
  <c r="O11" i="23"/>
  <c r="Q15" i="22"/>
  <c r="Q19" i="22"/>
  <c r="Q23" i="22"/>
  <c r="Q27" i="22"/>
  <c r="Q31" i="22"/>
  <c r="Q35" i="22"/>
  <c r="Q39" i="22"/>
  <c r="Q43" i="22"/>
  <c r="Q47" i="22"/>
  <c r="Q51" i="22"/>
  <c r="Q55" i="22"/>
  <c r="Q59" i="22"/>
  <c r="Q63" i="22"/>
  <c r="Q67" i="22"/>
  <c r="Q71" i="22"/>
  <c r="Q75" i="22"/>
  <c r="Q79" i="22"/>
  <c r="Q83" i="22"/>
  <c r="Q87" i="22"/>
  <c r="Q91" i="22"/>
  <c r="Q95" i="22"/>
  <c r="Q99" i="22"/>
  <c r="Q103" i="22"/>
  <c r="Q107" i="22"/>
  <c r="Q111" i="22"/>
  <c r="Q115" i="22"/>
  <c r="Q119" i="22"/>
  <c r="Q123" i="22"/>
  <c r="Q127" i="22"/>
  <c r="Q131" i="22"/>
  <c r="Q135" i="22"/>
  <c r="Q139" i="22"/>
  <c r="Q143" i="22"/>
  <c r="Q147" i="22"/>
  <c r="Q151" i="22"/>
  <c r="Q155" i="22"/>
  <c r="Q159" i="22"/>
  <c r="Q163" i="22"/>
  <c r="Q167" i="22"/>
  <c r="Q171" i="22"/>
  <c r="Q175" i="22"/>
  <c r="Q179" i="22"/>
  <c r="Q183" i="22"/>
  <c r="Q12" i="21"/>
  <c r="Q16" i="21"/>
  <c r="Q20" i="21"/>
  <c r="Q24" i="21"/>
  <c r="Q28" i="21"/>
  <c r="Q32" i="21"/>
  <c r="Q36" i="21"/>
  <c r="Q11" i="21"/>
  <c r="K15" i="20"/>
  <c r="K19" i="20"/>
  <c r="K23" i="20"/>
  <c r="K27" i="20"/>
  <c r="K31" i="20"/>
  <c r="K35" i="20"/>
  <c r="K39" i="20"/>
  <c r="K43" i="20"/>
  <c r="K47" i="20"/>
  <c r="K51" i="20"/>
  <c r="K55" i="20"/>
  <c r="K59" i="20"/>
  <c r="K63" i="20"/>
  <c r="L12" i="18"/>
  <c r="L16" i="18"/>
  <c r="K14" i="17"/>
  <c r="K18" i="17"/>
  <c r="K22" i="17"/>
  <c r="K26" i="17"/>
  <c r="K30" i="17"/>
  <c r="K34" i="17"/>
  <c r="K38" i="17"/>
  <c r="K42" i="17"/>
  <c r="K50" i="17"/>
  <c r="K54" i="17"/>
  <c r="K58" i="17"/>
  <c r="O15" i="23"/>
  <c r="O19" i="23"/>
  <c r="O23" i="23"/>
  <c r="O27" i="23"/>
  <c r="O31" i="23"/>
  <c r="Q12" i="22"/>
  <c r="Q16" i="22"/>
  <c r="Q20" i="22"/>
  <c r="Q24" i="22"/>
  <c r="Q28" i="22"/>
  <c r="Q32" i="22"/>
  <c r="Q36" i="22"/>
  <c r="Q40" i="22"/>
  <c r="Q44" i="22"/>
  <c r="Q48" i="22"/>
  <c r="Q52" i="22"/>
  <c r="Q56" i="22"/>
  <c r="Q60" i="22"/>
  <c r="Q64" i="22"/>
  <c r="Q68" i="22"/>
  <c r="Q72" i="22"/>
  <c r="Q76" i="22"/>
  <c r="Q80" i="22"/>
  <c r="Q84" i="22"/>
  <c r="Q88" i="22"/>
  <c r="Q92" i="22"/>
  <c r="Q96" i="22"/>
  <c r="Q100" i="22"/>
  <c r="Q104" i="22"/>
  <c r="Q108" i="22"/>
  <c r="Q112" i="22"/>
  <c r="Q116" i="22"/>
  <c r="Q120" i="22"/>
  <c r="Q124" i="22"/>
  <c r="Q128" i="22"/>
  <c r="Q132" i="22"/>
  <c r="Q136" i="22"/>
  <c r="Q140" i="22"/>
  <c r="Q144" i="22"/>
  <c r="Q148" i="22"/>
  <c r="Q152" i="22"/>
  <c r="Q156" i="22"/>
  <c r="Q160" i="22"/>
  <c r="Q164" i="22"/>
  <c r="Q168" i="22"/>
  <c r="Q172" i="22"/>
  <c r="Q176" i="22"/>
  <c r="Q180" i="22"/>
  <c r="Q184" i="22"/>
  <c r="Q13" i="21"/>
  <c r="Q17" i="21"/>
  <c r="Q21" i="21"/>
  <c r="Q25" i="21"/>
  <c r="Q29" i="21"/>
  <c r="Q33" i="21"/>
  <c r="Q37" i="21"/>
  <c r="K12" i="20"/>
  <c r="K16" i="20"/>
  <c r="K20" i="20"/>
  <c r="K24" i="20"/>
  <c r="K28" i="20"/>
  <c r="K32" i="20"/>
  <c r="K36" i="20"/>
  <c r="K40" i="20"/>
  <c r="K44" i="20"/>
  <c r="K48" i="20"/>
  <c r="K52" i="20"/>
  <c r="K56" i="20"/>
  <c r="K60" i="20"/>
  <c r="K64" i="20"/>
  <c r="L13" i="18"/>
  <c r="L11" i="18"/>
  <c r="K15" i="17"/>
  <c r="K19" i="17"/>
  <c r="K23" i="17"/>
  <c r="K27" i="17"/>
  <c r="K31" i="17"/>
  <c r="K35" i="17"/>
  <c r="K39" i="17"/>
  <c r="K43" i="17"/>
  <c r="K47" i="17"/>
  <c r="K51" i="17"/>
  <c r="K55" i="17"/>
  <c r="K59" i="17"/>
  <c r="K61" i="17"/>
  <c r="K65" i="17"/>
  <c r="K69" i="17"/>
  <c r="K73" i="17"/>
  <c r="K77" i="17"/>
  <c r="M14" i="16"/>
  <c r="M18" i="16"/>
  <c r="M11" i="16"/>
  <c r="S15" i="15"/>
  <c r="S19" i="15"/>
  <c r="S23" i="15"/>
  <c r="S27" i="15"/>
  <c r="S31" i="15"/>
  <c r="S35" i="15"/>
  <c r="S39" i="15"/>
  <c r="S43" i="15"/>
  <c r="Q12" i="12"/>
  <c r="Q16" i="12"/>
  <c r="Q20" i="12"/>
  <c r="Q24" i="12"/>
  <c r="Q28" i="12"/>
  <c r="Q32" i="12"/>
  <c r="Q36" i="12"/>
  <c r="Q11" i="12"/>
  <c r="K15" i="11"/>
  <c r="K19" i="11"/>
  <c r="K11" i="11"/>
  <c r="L15" i="10"/>
  <c r="L19" i="10"/>
  <c r="L23" i="10"/>
  <c r="L27" i="10"/>
  <c r="L31" i="10"/>
  <c r="L12" i="9"/>
  <c r="L16" i="9"/>
  <c r="O13" i="8"/>
  <c r="O17" i="8"/>
  <c r="O21" i="8"/>
  <c r="O25" i="8"/>
  <c r="O29" i="8"/>
  <c r="O33" i="8"/>
  <c r="O37" i="8"/>
  <c r="O41" i="8"/>
  <c r="O45" i="8"/>
  <c r="N12" i="7"/>
  <c r="N16" i="7"/>
  <c r="N20" i="7"/>
  <c r="N24" i="7"/>
  <c r="N28" i="7"/>
  <c r="N32" i="7"/>
  <c r="N36" i="7"/>
  <c r="N40" i="7"/>
  <c r="N44" i="7"/>
  <c r="N48" i="7"/>
  <c r="N52" i="7"/>
  <c r="N56" i="7"/>
  <c r="N60" i="7"/>
  <c r="N64" i="7"/>
  <c r="N68" i="7"/>
  <c r="N72" i="7"/>
  <c r="N76" i="7"/>
  <c r="N80" i="7"/>
  <c r="N84" i="7"/>
  <c r="N11" i="7"/>
  <c r="O15" i="6"/>
  <c r="O19" i="6"/>
  <c r="O23" i="6"/>
  <c r="O27" i="6"/>
  <c r="O31" i="6"/>
  <c r="O35" i="6"/>
  <c r="O39" i="6"/>
  <c r="O43" i="6"/>
  <c r="O47" i="6"/>
  <c r="O51" i="6"/>
  <c r="O55" i="6"/>
  <c r="O59" i="6"/>
  <c r="O63" i="6"/>
  <c r="O67" i="6"/>
  <c r="O71" i="6"/>
  <c r="O75" i="6"/>
  <c r="O79" i="6"/>
  <c r="O83" i="6"/>
  <c r="O87" i="6"/>
  <c r="O91" i="6"/>
  <c r="O95" i="6"/>
  <c r="O99" i="6"/>
  <c r="O103" i="6"/>
  <c r="K62" i="17"/>
  <c r="K66" i="17"/>
  <c r="K70" i="17"/>
  <c r="K74" i="17"/>
  <c r="M15" i="16"/>
  <c r="M19" i="16"/>
  <c r="S12" i="15"/>
  <c r="S16" i="15"/>
  <c r="S20" i="15"/>
  <c r="S24" i="15"/>
  <c r="S28" i="15"/>
  <c r="S32" i="15"/>
  <c r="S36" i="15"/>
  <c r="S40" i="15"/>
  <c r="S44" i="15"/>
  <c r="Q13" i="12"/>
  <c r="Q17" i="12"/>
  <c r="Q21" i="12"/>
  <c r="Q25" i="12"/>
  <c r="Q29" i="12"/>
  <c r="Q33" i="12"/>
  <c r="Q37" i="12"/>
  <c r="K12" i="11"/>
  <c r="K16" i="11"/>
  <c r="K20" i="11"/>
  <c r="L12" i="10"/>
  <c r="L16" i="10"/>
  <c r="L20" i="10"/>
  <c r="L24" i="10"/>
  <c r="L28" i="10"/>
  <c r="L32" i="10"/>
  <c r="L13" i="9"/>
  <c r="L17" i="9"/>
  <c r="O14" i="8"/>
  <c r="O18" i="8"/>
  <c r="O22" i="8"/>
  <c r="O26" i="8"/>
  <c r="O30" i="8"/>
  <c r="O34" i="8"/>
  <c r="O38" i="8"/>
  <c r="O42" i="8"/>
  <c r="O46" i="8"/>
  <c r="N13" i="7"/>
  <c r="N17" i="7"/>
  <c r="N21" i="7"/>
  <c r="N25" i="7"/>
  <c r="N29" i="7"/>
  <c r="N33" i="7"/>
  <c r="N37" i="7"/>
  <c r="N41" i="7"/>
  <c r="N45" i="7"/>
  <c r="N49" i="7"/>
  <c r="N53" i="7"/>
  <c r="N57" i="7"/>
  <c r="N61" i="7"/>
  <c r="N65" i="7"/>
  <c r="N69" i="7"/>
  <c r="N73" i="7"/>
  <c r="N77" i="7"/>
  <c r="N81" i="7"/>
  <c r="N85" i="7"/>
  <c r="O12" i="6"/>
  <c r="O16" i="6"/>
  <c r="O20" i="6"/>
  <c r="O24" i="6"/>
  <c r="O28" i="6"/>
  <c r="O32" i="6"/>
  <c r="O36" i="6"/>
  <c r="O40" i="6"/>
  <c r="O44" i="6"/>
  <c r="O48" i="6"/>
  <c r="O52" i="6"/>
  <c r="O56" i="6"/>
  <c r="O60" i="6"/>
  <c r="O64" i="6"/>
  <c r="O68" i="6"/>
  <c r="O72" i="6"/>
  <c r="O76" i="6"/>
  <c r="O80" i="6"/>
  <c r="O84" i="6"/>
  <c r="O88" i="6"/>
  <c r="O92" i="6"/>
  <c r="O96" i="6"/>
  <c r="O100" i="6"/>
  <c r="K63" i="17"/>
  <c r="K67" i="17"/>
  <c r="K71" i="17"/>
  <c r="K75" i="17"/>
  <c r="M12" i="16"/>
  <c r="M16" i="16"/>
  <c r="M20" i="16"/>
  <c r="S13" i="15"/>
  <c r="S17" i="15"/>
  <c r="S21" i="15"/>
  <c r="S25" i="15"/>
  <c r="S29" i="15"/>
  <c r="S33" i="15"/>
  <c r="S37" i="15"/>
  <c r="S41" i="15"/>
  <c r="S45" i="15"/>
  <c r="Q14" i="12"/>
  <c r="Q18" i="12"/>
  <c r="Q22" i="12"/>
  <c r="Q26" i="12"/>
  <c r="Q30" i="12"/>
  <c r="Q34" i="12"/>
  <c r="Q38" i="12"/>
  <c r="K13" i="11"/>
  <c r="K17" i="11"/>
  <c r="K21" i="11"/>
  <c r="L13" i="10"/>
  <c r="L17" i="10"/>
  <c r="L21" i="10"/>
  <c r="L25" i="10"/>
  <c r="L29" i="10"/>
  <c r="L11" i="10"/>
  <c r="L14" i="9"/>
  <c r="L18" i="9"/>
  <c r="O15" i="8"/>
  <c r="O19" i="8"/>
  <c r="O23" i="8"/>
  <c r="O27" i="8"/>
  <c r="O31" i="8"/>
  <c r="O35" i="8"/>
  <c r="O39" i="8"/>
  <c r="O43" i="8"/>
  <c r="O47" i="8"/>
  <c r="N14" i="7"/>
  <c r="N18" i="7"/>
  <c r="N22" i="7"/>
  <c r="N26" i="7"/>
  <c r="N30" i="7"/>
  <c r="N34" i="7"/>
  <c r="N38" i="7"/>
  <c r="N42" i="7"/>
  <c r="N46" i="7"/>
  <c r="N50" i="7"/>
  <c r="N54" i="7"/>
  <c r="N58" i="7"/>
  <c r="N62" i="7"/>
  <c r="N66" i="7"/>
  <c r="N70" i="7"/>
  <c r="N74" i="7"/>
  <c r="N78" i="7"/>
  <c r="N82" i="7"/>
  <c r="N86" i="7"/>
  <c r="O13" i="6"/>
  <c r="O17" i="6"/>
  <c r="O21" i="6"/>
  <c r="O25" i="6"/>
  <c r="O29" i="6"/>
  <c r="O33" i="6"/>
  <c r="O37" i="6"/>
  <c r="O41" i="6"/>
  <c r="O45" i="6"/>
  <c r="O49" i="6"/>
  <c r="O53" i="6"/>
  <c r="O57" i="6"/>
  <c r="O61" i="6"/>
  <c r="O65" i="6"/>
  <c r="O69" i="6"/>
  <c r="O73" i="6"/>
  <c r="O77" i="6"/>
  <c r="O81" i="6"/>
  <c r="O85" i="6"/>
  <c r="O89" i="6"/>
  <c r="O93" i="6"/>
  <c r="O97" i="6"/>
  <c r="O101" i="6"/>
  <c r="K64" i="17"/>
  <c r="K68" i="17"/>
  <c r="K72" i="17"/>
  <c r="K76" i="17"/>
  <c r="M13" i="16"/>
  <c r="M17" i="16"/>
  <c r="M21" i="16"/>
  <c r="S14" i="15"/>
  <c r="S18" i="15"/>
  <c r="S22" i="15"/>
  <c r="S26" i="15"/>
  <c r="S30" i="15"/>
  <c r="S34" i="15"/>
  <c r="S38" i="15"/>
  <c r="S42" i="15"/>
  <c r="S11" i="15"/>
  <c r="Q15" i="12"/>
  <c r="Q19" i="12"/>
  <c r="Q23" i="12"/>
  <c r="Q27" i="12"/>
  <c r="Q31" i="12"/>
  <c r="Q35" i="12"/>
  <c r="Q39" i="12"/>
  <c r="K14" i="11"/>
  <c r="K18" i="11"/>
  <c r="K22" i="11"/>
  <c r="L14" i="10"/>
  <c r="L18" i="10"/>
  <c r="L22" i="10"/>
  <c r="L26" i="10"/>
  <c r="L30" i="10"/>
  <c r="L11" i="9"/>
  <c r="L15" i="9"/>
  <c r="O12" i="8"/>
  <c r="O16" i="8"/>
  <c r="O20" i="8"/>
  <c r="O24" i="8"/>
  <c r="O28" i="8"/>
  <c r="O32" i="8"/>
  <c r="O36" i="8"/>
  <c r="O40" i="8"/>
  <c r="O44" i="8"/>
  <c r="O11" i="8"/>
  <c r="N15" i="7"/>
  <c r="N19" i="7"/>
  <c r="N23" i="7"/>
  <c r="N27" i="7"/>
  <c r="N31" i="7"/>
  <c r="N35" i="7"/>
  <c r="N39" i="7"/>
  <c r="N43" i="7"/>
  <c r="N47" i="7"/>
  <c r="N51" i="7"/>
  <c r="N55" i="7"/>
  <c r="N59" i="7"/>
  <c r="N63" i="7"/>
  <c r="N67" i="7"/>
  <c r="N71" i="7"/>
  <c r="N75" i="7"/>
  <c r="N79" i="7"/>
  <c r="N83" i="7"/>
  <c r="N87" i="7"/>
  <c r="O14" i="6"/>
  <c r="O18" i="6"/>
  <c r="O22" i="6"/>
  <c r="O26" i="6"/>
  <c r="O30" i="6"/>
  <c r="O34" i="6"/>
  <c r="O38" i="6"/>
  <c r="O42" i="6"/>
  <c r="O46" i="6"/>
  <c r="O50" i="6"/>
  <c r="O54" i="6"/>
  <c r="O58" i="6"/>
  <c r="O62" i="6"/>
  <c r="O66" i="6"/>
  <c r="O70" i="6"/>
  <c r="O74" i="6"/>
  <c r="O78" i="6"/>
  <c r="O82" i="6"/>
  <c r="O86" i="6"/>
  <c r="O90" i="6"/>
  <c r="O94" i="6"/>
  <c r="O98" i="6"/>
  <c r="O102" i="6"/>
  <c r="O104" i="6"/>
  <c r="O108" i="6"/>
  <c r="O112" i="6"/>
  <c r="O116" i="6"/>
  <c r="O120" i="6"/>
  <c r="O124" i="6"/>
  <c r="O128" i="6"/>
  <c r="O132" i="6"/>
  <c r="O136" i="6"/>
  <c r="O140" i="6"/>
  <c r="O144" i="6"/>
  <c r="O148" i="6"/>
  <c r="O152" i="6"/>
  <c r="O156" i="6"/>
  <c r="O160" i="6"/>
  <c r="O164" i="6"/>
  <c r="O168" i="6"/>
  <c r="O172" i="6"/>
  <c r="O176" i="6"/>
  <c r="O180" i="6"/>
  <c r="O184" i="6"/>
  <c r="O188" i="6"/>
  <c r="O192" i="6"/>
  <c r="O196" i="6"/>
  <c r="O200" i="6"/>
  <c r="O204" i="6"/>
  <c r="O208" i="6"/>
  <c r="O212" i="6"/>
  <c r="O216" i="6"/>
  <c r="O220" i="6"/>
  <c r="O224" i="6"/>
  <c r="O228" i="6"/>
  <c r="O232" i="6"/>
  <c r="O11" i="6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2" i="5"/>
  <c r="U138" i="5"/>
  <c r="U134" i="5"/>
  <c r="U130" i="5"/>
  <c r="U126" i="5"/>
  <c r="U122" i="5"/>
  <c r="U118" i="5"/>
  <c r="U114" i="5"/>
  <c r="U110" i="5"/>
  <c r="U106" i="5"/>
  <c r="U102" i="5"/>
  <c r="U98" i="5"/>
  <c r="U94" i="5"/>
  <c r="U90" i="5"/>
  <c r="U86" i="5"/>
  <c r="U82" i="5"/>
  <c r="U78" i="5"/>
  <c r="U74" i="5"/>
  <c r="U70" i="5"/>
  <c r="U66" i="5"/>
  <c r="U62" i="5"/>
  <c r="U58" i="5"/>
  <c r="U54" i="5"/>
  <c r="U50" i="5"/>
  <c r="U46" i="5"/>
  <c r="U42" i="5"/>
  <c r="U38" i="5"/>
  <c r="U34" i="5"/>
  <c r="U30" i="5"/>
  <c r="U26" i="5"/>
  <c r="U22" i="5"/>
  <c r="O105" i="6"/>
  <c r="O109" i="6"/>
  <c r="O113" i="6"/>
  <c r="O117" i="6"/>
  <c r="O121" i="6"/>
  <c r="O125" i="6"/>
  <c r="O129" i="6"/>
  <c r="O133" i="6"/>
  <c r="O137" i="6"/>
  <c r="O141" i="6"/>
  <c r="O145" i="6"/>
  <c r="O149" i="6"/>
  <c r="O153" i="6"/>
  <c r="O157" i="6"/>
  <c r="O161" i="6"/>
  <c r="O165" i="6"/>
  <c r="O169" i="6"/>
  <c r="O173" i="6"/>
  <c r="O177" i="6"/>
  <c r="O181" i="6"/>
  <c r="O185" i="6"/>
  <c r="O189" i="6"/>
  <c r="O193" i="6"/>
  <c r="O197" i="6"/>
  <c r="O201" i="6"/>
  <c r="O205" i="6"/>
  <c r="O209" i="6"/>
  <c r="O213" i="6"/>
  <c r="O217" i="6"/>
  <c r="O221" i="6"/>
  <c r="O225" i="6"/>
  <c r="O229" i="6"/>
  <c r="O233" i="6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41" i="5"/>
  <c r="U137" i="5"/>
  <c r="U133" i="5"/>
  <c r="U129" i="5"/>
  <c r="U125" i="5"/>
  <c r="U121" i="5"/>
  <c r="U117" i="5"/>
  <c r="U113" i="5"/>
  <c r="U109" i="5"/>
  <c r="U105" i="5"/>
  <c r="U101" i="5"/>
  <c r="U97" i="5"/>
  <c r="U93" i="5"/>
  <c r="U89" i="5"/>
  <c r="U85" i="5"/>
  <c r="U81" i="5"/>
  <c r="U77" i="5"/>
  <c r="U73" i="5"/>
  <c r="U69" i="5"/>
  <c r="U65" i="5"/>
  <c r="U61" i="5"/>
  <c r="U57" i="5"/>
  <c r="U53" i="5"/>
  <c r="U49" i="5"/>
  <c r="U45" i="5"/>
  <c r="U41" i="5"/>
  <c r="U37" i="5"/>
  <c r="U33" i="5"/>
  <c r="U29" i="5"/>
  <c r="O106" i="6"/>
  <c r="O110" i="6"/>
  <c r="O114" i="6"/>
  <c r="O118" i="6"/>
  <c r="O122" i="6"/>
  <c r="O126" i="6"/>
  <c r="O130" i="6"/>
  <c r="O134" i="6"/>
  <c r="O138" i="6"/>
  <c r="O142" i="6"/>
  <c r="O146" i="6"/>
  <c r="O150" i="6"/>
  <c r="O154" i="6"/>
  <c r="O158" i="6"/>
  <c r="O162" i="6"/>
  <c r="O166" i="6"/>
  <c r="O170" i="6"/>
  <c r="O174" i="6"/>
  <c r="O178" i="6"/>
  <c r="O182" i="6"/>
  <c r="O186" i="6"/>
  <c r="O190" i="6"/>
  <c r="O194" i="6"/>
  <c r="O198" i="6"/>
  <c r="O202" i="6"/>
  <c r="O206" i="6"/>
  <c r="O210" i="6"/>
  <c r="O214" i="6"/>
  <c r="O218" i="6"/>
  <c r="O222" i="6"/>
  <c r="O226" i="6"/>
  <c r="O230" i="6"/>
  <c r="O234" i="6"/>
  <c r="U228" i="5"/>
  <c r="U224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44" i="5"/>
  <c r="U140" i="5"/>
  <c r="U136" i="5"/>
  <c r="U132" i="5"/>
  <c r="U128" i="5"/>
  <c r="U124" i="5"/>
  <c r="U120" i="5"/>
  <c r="U116" i="5"/>
  <c r="U112" i="5"/>
  <c r="U108" i="5"/>
  <c r="U104" i="5"/>
  <c r="U100" i="5"/>
  <c r="U96" i="5"/>
  <c r="U92" i="5"/>
  <c r="U88" i="5"/>
  <c r="U84" i="5"/>
  <c r="U80" i="5"/>
  <c r="U76" i="5"/>
  <c r="U72" i="5"/>
  <c r="U68" i="5"/>
  <c r="U64" i="5"/>
  <c r="U60" i="5"/>
  <c r="U56" i="5"/>
  <c r="U52" i="5"/>
  <c r="U48" i="5"/>
  <c r="U44" i="5"/>
  <c r="U40" i="5"/>
  <c r="U36" i="5"/>
  <c r="U32" i="5"/>
  <c r="U28" i="5"/>
  <c r="U24" i="5"/>
  <c r="O107" i="6"/>
  <c r="O111" i="6"/>
  <c r="O115" i="6"/>
  <c r="O119" i="6"/>
  <c r="O123" i="6"/>
  <c r="O127" i="6"/>
  <c r="O131" i="6"/>
  <c r="O135" i="6"/>
  <c r="O139" i="6"/>
  <c r="O143" i="6"/>
  <c r="O147" i="6"/>
  <c r="O151" i="6"/>
  <c r="O155" i="6"/>
  <c r="O159" i="6"/>
  <c r="O163" i="6"/>
  <c r="O167" i="6"/>
  <c r="O171" i="6"/>
  <c r="O175" i="6"/>
  <c r="O179" i="6"/>
  <c r="O183" i="6"/>
  <c r="O187" i="6"/>
  <c r="O191" i="6"/>
  <c r="O195" i="6"/>
  <c r="O199" i="6"/>
  <c r="O203" i="6"/>
  <c r="O207" i="6"/>
  <c r="O211" i="6"/>
  <c r="O215" i="6"/>
  <c r="O219" i="6"/>
  <c r="O223" i="6"/>
  <c r="O227" i="6"/>
  <c r="O231" i="6"/>
  <c r="O235" i="6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3" i="5"/>
  <c r="U139" i="5"/>
  <c r="U135" i="5"/>
  <c r="U131" i="5"/>
  <c r="U127" i="5"/>
  <c r="U123" i="5"/>
  <c r="U119" i="5"/>
  <c r="U115" i="5"/>
  <c r="U111" i="5"/>
  <c r="U107" i="5"/>
  <c r="U103" i="5"/>
  <c r="U99" i="5"/>
  <c r="U95" i="5"/>
  <c r="U91" i="5"/>
  <c r="U87" i="5"/>
  <c r="U83" i="5"/>
  <c r="U79" i="5"/>
  <c r="U75" i="5"/>
  <c r="U71" i="5"/>
  <c r="U67" i="5"/>
  <c r="U63" i="5"/>
  <c r="U59" i="5"/>
  <c r="U55" i="5"/>
  <c r="U51" i="5"/>
  <c r="U47" i="5"/>
  <c r="U43" i="5"/>
  <c r="U39" i="5"/>
  <c r="U35" i="5"/>
  <c r="U31" i="5"/>
  <c r="U27" i="5"/>
  <c r="U23" i="5"/>
  <c r="U25" i="5"/>
  <c r="U18" i="5"/>
  <c r="U14" i="5"/>
  <c r="R57" i="3"/>
  <c r="R53" i="3"/>
  <c r="R49" i="3"/>
  <c r="R45" i="3"/>
  <c r="R41" i="3"/>
  <c r="R37" i="3"/>
  <c r="R33" i="3"/>
  <c r="R29" i="3"/>
  <c r="R25" i="3"/>
  <c r="R21" i="3"/>
  <c r="R17" i="3"/>
  <c r="R13" i="3"/>
  <c r="U21" i="5"/>
  <c r="U17" i="5"/>
  <c r="U13" i="5"/>
  <c r="R56" i="3"/>
  <c r="R52" i="3"/>
  <c r="R48" i="3"/>
  <c r="R40" i="3"/>
  <c r="R36" i="3"/>
  <c r="R32" i="3"/>
  <c r="R28" i="3"/>
  <c r="R24" i="3"/>
  <c r="R20" i="3"/>
  <c r="R16" i="3"/>
  <c r="R51" i="3"/>
  <c r="R43" i="3"/>
  <c r="R35" i="3"/>
  <c r="R27" i="3"/>
  <c r="R15" i="3"/>
  <c r="R11" i="3"/>
  <c r="R34" i="3"/>
  <c r="R18" i="3"/>
  <c r="R44" i="3"/>
  <c r="R12" i="3"/>
  <c r="R31" i="3"/>
  <c r="R23" i="3"/>
  <c r="R42" i="3"/>
  <c r="R22" i="3"/>
  <c r="U20" i="5"/>
  <c r="U16" i="5"/>
  <c r="U12" i="5"/>
  <c r="R55" i="3"/>
  <c r="R47" i="3"/>
  <c r="R39" i="3"/>
  <c r="R19" i="3"/>
  <c r="R38" i="3"/>
  <c r="R26" i="3"/>
  <c r="R14" i="3"/>
  <c r="U19" i="5"/>
  <c r="U15" i="5"/>
  <c r="U11" i="5"/>
  <c r="R54" i="3"/>
  <c r="R50" i="3"/>
  <c r="R46" i="3"/>
  <c r="R30" i="3"/>
  <c r="K46" i="17"/>
  <c r="K32" i="17"/>
  <c r="K11" i="17"/>
  <c r="D11" i="1"/>
  <c r="K57" i="2"/>
  <c r="K41" i="2"/>
  <c r="K25" i="2"/>
  <c r="K47" i="2"/>
  <c r="K11" i="2"/>
  <c r="K46" i="2"/>
  <c r="K30" i="2"/>
  <c r="K56" i="2"/>
  <c r="K40" i="2"/>
  <c r="K24" i="2"/>
  <c r="K59" i="2"/>
  <c r="K27" i="2"/>
  <c r="K35" i="2"/>
  <c r="K26" i="2"/>
  <c r="K13" i="26"/>
  <c r="K15" i="26"/>
  <c r="K17" i="26"/>
  <c r="K19" i="26"/>
  <c r="K14" i="26"/>
  <c r="K16" i="26"/>
  <c r="K20" i="26"/>
  <c r="K11" i="26"/>
  <c r="K12" i="26"/>
  <c r="K18" i="26"/>
  <c r="K18" i="2"/>
</calcChain>
</file>

<file path=xl/sharedStrings.xml><?xml version="1.0" encoding="utf-8"?>
<sst xmlns="http://schemas.openxmlformats.org/spreadsheetml/2006/main" count="8959" uniqueCount="2723">
  <si>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</si>
  <si>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</si>
  <si>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</si>
  <si>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</si>
  <si>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</si>
  <si>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</si>
  <si>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</si>
  <si>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</si>
  <si>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</si>
  <si>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</si>
  <si>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</si>
  <si>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</si>
  <si>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</si>
  <si>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</si>
  <si>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</si>
  <si>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</si>
  <si>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</si>
  <si>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</si>
  <si>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</si>
  <si>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</si>
  <si>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</si>
  <si>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</si>
  <si>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</si>
  <si>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</si>
  <si>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</si>
  <si>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</si>
  <si>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</si>
  <si>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</si>
  <si>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</si>
  <si>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</si>
  <si>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</si>
  <si>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</si>
  <si>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</si>
  <si>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</si>
  <si>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</si>
  <si>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</si>
  <si>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</si>
  <si>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</si>
  <si>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</si>
  <si>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</si>
  <si>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</si>
  <si>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</si>
  <si>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</si>
  <si>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</si>
  <si>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</si>
  <si>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</si>
  <si>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</si>
  <si>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</si>
  <si>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</si>
  <si>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</si>
  <si>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</si>
  <si>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</si>
  <si>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</si>
  <si>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</si>
  <si>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</si>
  <si>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</si>
  <si>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</si>
  <si>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</si>
  <si>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</si>
  <si>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</si>
  <si>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</si>
  <si>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</si>
  <si>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</si>
  <si>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</si>
  <si>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</si>
  <si>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</si>
  <si>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</si>
  <si>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</si>
  <si>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</si>
  <si>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</si>
  <si>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</si>
  <si>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</si>
  <si>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</si>
  <si>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</si>
  <si>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</si>
  <si>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</si>
  <si>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</si>
  <si>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</si>
  <si>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</si>
  <si>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</si>
  <si>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</si>
  <si>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</si>
  <si>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</si>
  <si>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</si>
  <si>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</si>
  <si>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</si>
  <si>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</si>
  <si>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</si>
  <si>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</si>
  <si>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</si>
  <si>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</si>
  <si>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</si>
  <si>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</si>
  <si>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</si>
  <si>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</si>
  <si>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</si>
  <si>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</si>
  <si>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</si>
  <si>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</si>
  <si>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</si>
  <si>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</si>
  <si>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</si>
  <si>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</si>
  <si>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</si>
  <si>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</si>
  <si>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</si>
  <si>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</si>
  <si>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</si>
  <si>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</si>
  <si>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</si>
  <si>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</si>
  <si>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</si>
  <si>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</si>
  <si>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</si>
  <si>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</si>
  <si>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</si>
  <si>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</si>
  <si>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</si>
  <si>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</si>
  <si>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</si>
  <si>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</si>
  <si>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</si>
  <si>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</si>
  <si>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</si>
  <si>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</si>
  <si>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</si>
  <si>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</si>
  <si>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</si>
  <si>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</si>
  <si>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</si>
  <si>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</si>
  <si>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</si>
  <si>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</si>
  <si>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</si>
  <si>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</si>
  <si>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</si>
  <si>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</si>
  <si>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</si>
  <si>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</si>
  <si>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</si>
  <si>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</si>
  <si>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</si>
  <si>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</si>
  <si>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</si>
  <si>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</si>
  <si>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</si>
  <si>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</si>
  <si>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</si>
  <si>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</si>
  <si>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</si>
  <si>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</si>
  <si>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</si>
  <si>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</si>
  <si>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</si>
  <si>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</si>
  <si>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</si>
  <si>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</si>
  <si>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</si>
  <si>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</si>
  <si>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</si>
  <si>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</si>
  <si>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</si>
  <si>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</si>
  <si>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</si>
  <si>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</si>
  <si>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</si>
  <si>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</si>
  <si>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</si>
  <si>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</si>
  <si>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</si>
  <si>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</si>
  <si>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</si>
  <si>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</si>
  <si>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</si>
  <si>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</si>
  <si>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</si>
  <si>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</si>
  <si>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</si>
  <si>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</si>
  <si>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</si>
  <si>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</si>
  <si>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</si>
  <si>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</si>
  <si>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</si>
  <si>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</si>
  <si>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</si>
  <si>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</si>
  <si>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</si>
  <si>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</si>
  <si>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</si>
  <si>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</si>
  <si>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</si>
  <si>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</si>
  <si>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</si>
  <si>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</si>
  <si>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</si>
  <si>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</si>
  <si>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</si>
  <si>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744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</si>
  <si>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</si>
  <si>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</si>
  <si>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</si>
  <si>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</si>
  <si>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</si>
  <si>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</si>
  <si>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</si>
  <si>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</si>
  <si>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</si>
  <si>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</si>
  <si>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</si>
  <si>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</si>
  <si>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</si>
  <si>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</si>
  <si>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</si>
  <si>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1111111111- 33- גמול פועלים סהר</t>
  </si>
  <si>
    <t>33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</si>
  <si>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</si>
  <si>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</si>
  <si>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</si>
  <si>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</si>
  <si>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</si>
  <si>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</si>
  <si>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</si>
  <si>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</si>
  <si>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</si>
  <si>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</si>
  <si>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130018- 10- לאומי</t>
  </si>
  <si>
    <t>20001- 60- UBS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</si>
  <si>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</si>
  <si>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</si>
  <si>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</si>
  <si>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</si>
  <si>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</si>
  <si>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</si>
  <si>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</si>
  <si>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</si>
  <si>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</si>
  <si>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</si>
  <si>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</si>
  <si>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</si>
  <si>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</si>
  <si>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</si>
  <si>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</si>
  <si>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</si>
  <si>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200005- 60- UBS</t>
  </si>
  <si>
    <t>70002- 60- UBS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</si>
  <si>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</si>
  <si>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</si>
  <si>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</si>
  <si>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</si>
  <si>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</si>
  <si>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200037- 26- יובנק בע"מ</t>
  </si>
  <si>
    <t>30005- 60- UBS</t>
  </si>
  <si>
    <t>סה"כ פח"ק/פר"י</t>
  </si>
  <si>
    <t>1111111110- 33- גמול פועלים סהר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</si>
  <si>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</si>
  <si>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</si>
  <si>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</si>
  <si>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</si>
  <si>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</si>
  <si>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</si>
  <si>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</si>
  <si>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</si>
  <si>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</si>
  <si>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</si>
  <si>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</si>
  <si>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</si>
  <si>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</si>
  <si>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</si>
  <si>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</si>
  <si>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</si>
  <si>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</si>
  <si>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0418- גליל</t>
  </si>
  <si>
    <t>1108927</t>
  </si>
  <si>
    <t>18/12/08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</si>
  <si>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</si>
  <si>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</si>
  <si>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</si>
  <si>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</si>
  <si>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</si>
  <si>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</si>
  <si>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</si>
  <si>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</si>
  <si>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</si>
  <si>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</si>
  <si>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</si>
  <si>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</si>
  <si>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</si>
  <si>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</si>
  <si>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</si>
  <si>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</si>
  <si>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</si>
  <si>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סה"כ לא צמודות</t>
  </si>
  <si>
    <t>סה"כ מלווה קצר מועד</t>
  </si>
  <si>
    <t>מ.ק.מ 1018 פדיון 031018- בנק ישראל- מק"מ</t>
  </si>
  <si>
    <t>8181018</t>
  </si>
  <si>
    <t>03/10/17</t>
  </si>
  <si>
    <t>מ.ק.מ 1118 פדיון 7.11.18- בנק ישראל- מק"מ</t>
  </si>
  <si>
    <t>8181117</t>
  </si>
  <si>
    <t>07/11/17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</si>
  <si>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</si>
  <si>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</si>
  <si>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</si>
  <si>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</si>
  <si>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</si>
  <si>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</si>
  <si>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</si>
  <si>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</si>
  <si>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</si>
  <si>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מ.ק.מ 518 פדיון 2.5.18- בנק ישראל- מק"מ</t>
  </si>
  <si>
    <t>8180515</t>
  </si>
  <si>
    <t>03/05/17</t>
  </si>
  <si>
    <t>מק"מ 428 11/04/18- בנק ישראל- מק"מ</t>
  </si>
  <si>
    <t>8180424</t>
  </si>
  <si>
    <t>25/07/17</t>
  </si>
  <si>
    <t>מקמ 618- בנק ישראל- מק"מ</t>
  </si>
  <si>
    <t>8180614</t>
  </si>
  <si>
    <t>19/07/17</t>
  </si>
  <si>
    <t>סה"כ שחר</t>
  </si>
  <si>
    <t>ממשל שקלית 0118- שחר</t>
  </si>
  <si>
    <t>1126218</t>
  </si>
  <si>
    <t>21/10/12</t>
  </si>
  <si>
    <t>ממשל שקלית 0121- שחר</t>
  </si>
  <si>
    <t>1142223</t>
  </si>
  <si>
    <t>06/11/17</t>
  </si>
  <si>
    <t>ממשל שקלית 0122- שחר</t>
  </si>
  <si>
    <t>1123272</t>
  </si>
  <si>
    <t>23/06/11</t>
  </si>
  <si>
    <t>ממשל שקלית 0219- שחר</t>
  </si>
  <si>
    <t>1110907</t>
  </si>
  <si>
    <t>15/08/08</t>
  </si>
  <si>
    <t>ממשל שקלית 0347- שחר</t>
  </si>
  <si>
    <t>1140193</t>
  </si>
  <si>
    <t>20/03/17</t>
  </si>
  <si>
    <t>ממשל שקלית 1018- שחר</t>
  </si>
  <si>
    <t>1136548</t>
  </si>
  <si>
    <t>03/08/16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</si>
  <si>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</si>
  <si>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</si>
  <si>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</si>
  <si>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</si>
  <si>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</si>
  <si>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</si>
  <si>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</si>
  <si>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</si>
  <si>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</si>
  <si>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</si>
  <si>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</si>
  <si>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</si>
  <si>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</si>
  <si>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</si>
  <si>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</si>
  <si>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</si>
  <si>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</si>
  <si>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</si>
  <si>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</si>
  <si>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</si>
  <si>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</si>
  <si>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</si>
  <si>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</si>
  <si>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02/04/12</t>
  </si>
  <si>
    <t>ממשל משתנה 1121- גילון חדש</t>
  </si>
  <si>
    <t>1127646</t>
  </si>
  <si>
    <t>29/05/17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</si>
  <si>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</si>
  <si>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</si>
  <si>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</si>
  <si>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</si>
  <si>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</si>
  <si>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</si>
  <si>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</si>
  <si>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</si>
  <si>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</si>
  <si>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</si>
  <si>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</si>
  <si>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</si>
  <si>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</si>
  <si>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</si>
  <si>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</si>
  <si>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</si>
  <si>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</si>
  <si>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</si>
  <si>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</si>
  <si>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</si>
  <si>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</si>
  <si>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</si>
  <si>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</si>
  <si>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</si>
  <si>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</si>
  <si>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</si>
  <si>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</si>
  <si>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</si>
  <si>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</si>
  <si>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</si>
  <si>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</si>
  <si>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</si>
  <si>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</si>
  <si>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</si>
  <si>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</si>
  <si>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</si>
  <si>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</si>
  <si>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</si>
  <si>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</si>
  <si>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</si>
  <si>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</si>
  <si>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</si>
  <si>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</si>
  <si>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</si>
  <si>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</si>
  <si>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</si>
  <si>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</si>
  <si>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</si>
  <si>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</si>
  <si>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</si>
  <si>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</si>
  <si>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</si>
  <si>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</si>
  <si>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</si>
  <si>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</si>
  <si>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</si>
  <si>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</si>
  <si>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</si>
  <si>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</si>
  <si>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</si>
  <si>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</si>
  <si>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</si>
  <si>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</si>
  <si>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</si>
  <si>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</si>
  <si>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</si>
  <si>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</si>
  <si>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</si>
  <si>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</si>
  <si>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</si>
  <si>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</si>
  <si>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</si>
  <si>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</si>
  <si>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</si>
  <si>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</si>
  <si>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</si>
  <si>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</si>
  <si>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</si>
  <si>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</si>
  <si>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</si>
  <si>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</si>
  <si>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</si>
  <si>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</si>
  <si>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</si>
  <si>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</si>
  <si>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</si>
  <si>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</si>
  <si>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</si>
  <si>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</si>
  <si>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</si>
  <si>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</si>
  <si>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</si>
  <si>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</si>
  <si>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</si>
  <si>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</si>
  <si>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</si>
  <si>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</si>
  <si>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</si>
  <si>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</si>
  <si>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</si>
  <si>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</si>
  <si>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</si>
  <si>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</si>
  <si>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</si>
  <si>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</si>
  <si>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</si>
  <si>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</si>
  <si>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</si>
  <si>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</si>
  <si>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</si>
  <si>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</si>
  <si>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</si>
  <si>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</si>
  <si>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</si>
  <si>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</si>
  <si>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</si>
  <si>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</si>
  <si>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</si>
  <si>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</si>
  <si>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</si>
  <si>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</si>
  <si>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</si>
  <si>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</si>
  <si>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</si>
  <si>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</si>
  <si>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</si>
  <si>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</si>
  <si>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</si>
  <si>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</si>
  <si>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</si>
  <si>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</si>
  <si>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</si>
  <si>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</si>
  <si>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</si>
  <si>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</si>
  <si>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</si>
  <si>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</si>
  <si>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</si>
  <si>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</si>
  <si>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</si>
  <si>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</si>
  <si>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</si>
  <si>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</si>
  <si>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</si>
  <si>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</si>
  <si>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</si>
  <si>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</si>
  <si>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</si>
  <si>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</si>
  <si>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</si>
  <si>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</si>
  <si>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</si>
  <si>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</si>
  <si>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</si>
  <si>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</si>
  <si>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</si>
  <si>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</si>
  <si>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</si>
  <si>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</si>
  <si>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</si>
  <si>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</si>
  <si>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</si>
  <si>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</si>
  <si>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</si>
  <si>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</si>
  <si>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</si>
  <si>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</si>
  <si>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</si>
  <si>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 ה (7590094) 27.3.2007- חברת גב-ים לקרקעות בע"מ</t>
  </si>
  <si>
    <t>7590110</t>
  </si>
  <si>
    <t>520001736</t>
  </si>
  <si>
    <t>Aa3.IL</t>
  </si>
  <si>
    <t>08/09/09</t>
  </si>
  <si>
    <t>*גב ים סד' ו'- חברת גב-ים לקרקעות בע"מ</t>
  </si>
  <si>
    <t>7590128</t>
  </si>
  <si>
    <t>*מליסרון אג"ח ח- מליסרון בע"מ</t>
  </si>
  <si>
    <t>3230166</t>
  </si>
  <si>
    <t>520037789</t>
  </si>
  <si>
    <t>AA-.IL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</si>
  <si>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</si>
  <si>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</si>
  <si>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</si>
  <si>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</si>
  <si>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</si>
  <si>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</si>
  <si>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</si>
  <si>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</si>
  <si>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</si>
  <si>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</si>
  <si>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</si>
  <si>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</si>
  <si>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</si>
  <si>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</si>
  <si>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21/06/16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</si>
  <si>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</si>
  <si>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</si>
  <si>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</si>
  <si>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</si>
  <si>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</si>
  <si>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</si>
  <si>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</si>
  <si>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</si>
  <si>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</si>
  <si>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</si>
  <si>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</si>
  <si>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</si>
  <si>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</si>
  <si>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</si>
  <si>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</si>
  <si>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</si>
  <si>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</si>
  <si>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</si>
  <si>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</si>
  <si>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</si>
  <si>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</si>
  <si>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</si>
  <si>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</si>
  <si>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</si>
  <si>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</si>
  <si>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</si>
  <si>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</si>
  <si>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</si>
  <si>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</si>
  <si>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</si>
  <si>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</si>
  <si>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</si>
  <si>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</si>
  <si>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</si>
  <si>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</si>
  <si>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</si>
  <si>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</si>
  <si>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</si>
  <si>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</si>
  <si>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</si>
  <si>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</si>
  <si>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</si>
  <si>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</si>
  <si>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</si>
  <si>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</si>
  <si>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</si>
  <si>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</si>
  <si>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</si>
  <si>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</si>
  <si>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</si>
  <si>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</si>
  <si>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</si>
  <si>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</si>
  <si>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</si>
  <si>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</si>
  <si>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</si>
  <si>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</si>
  <si>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</si>
  <si>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</si>
  <si>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</si>
  <si>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</si>
  <si>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</si>
  <si>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</si>
  <si>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</si>
  <si>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</si>
  <si>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</si>
  <si>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</si>
  <si>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</si>
  <si>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</si>
  <si>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</si>
  <si>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</si>
  <si>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</si>
  <si>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</si>
  <si>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</si>
  <si>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</si>
  <si>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</si>
  <si>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</si>
  <si>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</si>
  <si>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</si>
  <si>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A+.IL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</si>
  <si>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</si>
  <si>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</si>
  <si>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</si>
  <si>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</si>
  <si>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</si>
  <si>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</si>
  <si>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</si>
  <si>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</si>
  <si>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</si>
  <si>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</si>
  <si>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</si>
  <si>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</si>
  <si>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</si>
  <si>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</si>
  <si>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</si>
  <si>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</si>
  <si>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</si>
  <si>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</si>
  <si>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</si>
  <si>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</si>
  <si>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</si>
  <si>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</si>
  <si>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</si>
  <si>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</si>
  <si>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</si>
  <si>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</si>
  <si>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</si>
  <si>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</si>
  <si>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</si>
  <si>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</si>
  <si>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</si>
  <si>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</si>
  <si>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</si>
  <si>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</si>
  <si>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</si>
  <si>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</si>
  <si>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</si>
  <si>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</si>
  <si>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</si>
  <si>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</si>
  <si>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</si>
  <si>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</si>
  <si>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</si>
  <si>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</si>
  <si>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</si>
  <si>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</si>
  <si>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</si>
  <si>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</si>
  <si>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</si>
  <si>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</si>
  <si>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</si>
  <si>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</si>
  <si>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</si>
  <si>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</si>
  <si>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</si>
  <si>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</si>
  <si>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</si>
  <si>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</si>
  <si>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</si>
  <si>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</si>
  <si>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</si>
  <si>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</si>
  <si>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</si>
  <si>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</si>
  <si>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</si>
  <si>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</si>
  <si>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</si>
  <si>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</si>
  <si>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</si>
  <si>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</si>
  <si>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</si>
  <si>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</si>
  <si>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</si>
  <si>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</si>
  <si>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</si>
  <si>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</si>
  <si>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גירון  אגח ד- גירון פיתוח ובניה בע"מ</t>
  </si>
  <si>
    <t>1130681</t>
  </si>
  <si>
    <t>10/12/13</t>
  </si>
  <si>
    <t>דיסקונט שה 1-הפך סחיר - בנק דיסקונט לישראל בע"מ</t>
  </si>
  <si>
    <t>6910095</t>
  </si>
  <si>
    <t>520007030</t>
  </si>
  <si>
    <t>דלק קבוצה אגח יג- קבוצת דלק בע"מ</t>
  </si>
  <si>
    <t>1105543</t>
  </si>
  <si>
    <t>520044322</t>
  </si>
  <si>
    <t>השקעה ואחזקות</t>
  </si>
  <si>
    <t>17/08/11</t>
  </si>
  <si>
    <t>דלק קבוצה אגח כב- קבוצת דלק בע"מ</t>
  </si>
  <si>
    <t>1106046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</si>
  <si>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</si>
  <si>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</si>
  <si>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</si>
  <si>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</si>
  <si>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</si>
  <si>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</si>
  <si>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</si>
  <si>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מבני תעש  אגח כ- מבני תעשיה בע"מ</t>
  </si>
  <si>
    <t>2260495</t>
  </si>
  <si>
    <t>520024126</t>
  </si>
  <si>
    <t>04/09/17</t>
  </si>
  <si>
    <t>מבני תעשיה אגח ח- מבני תעשיה בע"מ</t>
  </si>
  <si>
    <t>2260131</t>
  </si>
  <si>
    <t>13/11/12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</si>
  <si>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</si>
  <si>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</si>
  <si>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</si>
  <si>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</si>
  <si>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</si>
  <si>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</si>
  <si>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</si>
  <si>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</si>
  <si>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</si>
  <si>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</si>
  <si>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</si>
  <si>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</si>
  <si>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</si>
  <si>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</si>
  <si>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</si>
  <si>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</si>
  <si>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</si>
  <si>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</si>
  <si>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</si>
  <si>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</si>
  <si>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</si>
  <si>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</si>
  <si>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</si>
  <si>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</si>
  <si>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</si>
  <si>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</si>
  <si>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</si>
  <si>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</si>
  <si>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</si>
  <si>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</si>
  <si>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</si>
  <si>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</si>
  <si>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</si>
  <si>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</si>
  <si>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</si>
  <si>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</si>
  <si>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</si>
  <si>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הכשרת ישוב אגח 17- חברת הכשרת הישוב בישראל בע"מ</t>
  </si>
  <si>
    <t>6120182</t>
  </si>
  <si>
    <t>01/01/14</t>
  </si>
  <si>
    <t>ירושלים הנ סדרה 10 נ- ירושלים מימון והנפקות (2005) בע"מ</t>
  </si>
  <si>
    <t>1127414</t>
  </si>
  <si>
    <t>23/03/16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</si>
  <si>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</si>
  <si>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</si>
  <si>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</si>
  <si>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</si>
  <si>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</si>
  <si>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</si>
  <si>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</si>
  <si>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</si>
  <si>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</si>
  <si>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</si>
  <si>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BBB.IL</t>
  </si>
  <si>
    <t>25/08/11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</si>
  <si>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</si>
  <si>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</si>
  <si>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</si>
  <si>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</si>
  <si>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</si>
  <si>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</si>
  <si>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</si>
  <si>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</si>
  <si>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</si>
  <si>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</si>
  <si>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</si>
  <si>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</si>
  <si>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</si>
  <si>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</si>
  <si>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16/12/08</t>
  </si>
  <si>
    <t>אפריקה אגח כח- אפריקה-ישראל להשקעות בע"מ</t>
  </si>
  <si>
    <t>6110480</t>
  </si>
  <si>
    <t>520005067</t>
  </si>
  <si>
    <t>CC.IL</t>
  </si>
  <si>
    <t>04/11/14</t>
  </si>
  <si>
    <t>פלאזה סנטרס אגח ב- פלאזה סנטרס</t>
  </si>
  <si>
    <t>1109503</t>
  </si>
  <si>
    <t>33248324</t>
  </si>
  <si>
    <t>30/05/11</t>
  </si>
  <si>
    <t>אלביט הד  אגח ח- אלביט הדמיה בע"מ</t>
  </si>
  <si>
    <t>1131267</t>
  </si>
  <si>
    <t>520043035</t>
  </si>
  <si>
    <t>לא מדורג</t>
  </si>
  <si>
    <t>21/02/14</t>
  </si>
  <si>
    <t>אלביט הדמיה ט- אלביט הדמיה בע"מ</t>
  </si>
  <si>
    <t>1131275</t>
  </si>
  <si>
    <t>אלעזרא  אגח ב- אלעזרא החזקות בע"מ</t>
  </si>
  <si>
    <t>1128289</t>
  </si>
  <si>
    <t>513785634</t>
  </si>
  <si>
    <t>06/05/13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</si>
  <si>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</si>
  <si>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</si>
  <si>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</si>
  <si>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</si>
  <si>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30/08/17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</si>
  <si>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</si>
  <si>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</si>
  <si>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</si>
  <si>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</si>
  <si>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</si>
  <si>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</si>
  <si>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</si>
  <si>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</si>
  <si>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</si>
  <si>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</si>
  <si>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</si>
  <si>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</si>
  <si>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</si>
  <si>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</si>
  <si>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</si>
  <si>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</si>
  <si>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</si>
  <si>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</si>
  <si>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</si>
  <si>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</si>
  <si>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</si>
  <si>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</si>
  <si>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</si>
  <si>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</si>
  <si>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</si>
  <si>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</si>
  <si>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</si>
  <si>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</si>
  <si>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</si>
  <si>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</si>
  <si>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</si>
  <si>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</si>
  <si>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</si>
  <si>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</si>
  <si>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</si>
  <si>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</si>
  <si>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</si>
  <si>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</si>
  <si>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</si>
  <si>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</si>
  <si>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</si>
  <si>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</si>
  <si>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</si>
  <si>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</si>
  <si>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</si>
  <si>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</si>
  <si>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</si>
  <si>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</si>
  <si>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</si>
  <si>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</si>
  <si>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</si>
  <si>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</si>
  <si>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</si>
  <si>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</si>
  <si>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</si>
  <si>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</si>
  <si>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</si>
  <si>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</si>
  <si>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</si>
  <si>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</si>
  <si>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</si>
  <si>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</si>
  <si>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</si>
  <si>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</si>
  <si>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</si>
  <si>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</si>
  <si>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</si>
  <si>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</si>
  <si>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</si>
  <si>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</si>
  <si>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</si>
  <si>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</si>
  <si>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</si>
  <si>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</si>
  <si>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</si>
  <si>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</si>
  <si>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</si>
  <si>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</si>
  <si>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</si>
  <si>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</si>
  <si>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</si>
  <si>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</si>
  <si>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</si>
  <si>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</si>
  <si>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</si>
  <si>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</si>
  <si>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</si>
  <si>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</si>
  <si>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</si>
  <si>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</si>
  <si>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</si>
  <si>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</si>
  <si>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</si>
  <si>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</si>
  <si>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</si>
  <si>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</si>
  <si>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</si>
  <si>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</si>
  <si>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</si>
  <si>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</si>
  <si>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</si>
  <si>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</si>
  <si>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</si>
  <si>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</si>
  <si>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</si>
  <si>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</si>
  <si>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</si>
  <si>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</si>
  <si>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</si>
  <si>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</si>
  <si>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</si>
  <si>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</si>
  <si>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</si>
  <si>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</si>
  <si>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</si>
  <si>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</si>
  <si>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</si>
  <si>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</si>
  <si>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</si>
  <si>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</si>
  <si>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</si>
  <si>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</si>
  <si>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</si>
  <si>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</si>
  <si>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</si>
  <si>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</si>
  <si>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</si>
  <si>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</si>
  <si>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</si>
  <si>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</si>
  <si>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</si>
  <si>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</si>
  <si>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</si>
  <si>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</si>
  <si>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</si>
  <si>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</si>
  <si>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</si>
  <si>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</si>
  <si>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</si>
  <si>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</si>
  <si>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</si>
  <si>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</si>
  <si>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</si>
  <si>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</si>
  <si>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</si>
  <si>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</si>
  <si>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</si>
  <si>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</si>
  <si>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</si>
  <si>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</si>
  <si>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</si>
  <si>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</si>
  <si>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</si>
  <si>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</si>
  <si>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</si>
  <si>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הכשרת הישוב 14- חברת הכשרת הישוב בישראל בע"מ</t>
  </si>
  <si>
    <t>6120141</t>
  </si>
  <si>
    <t>04/05/10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</si>
  <si>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</si>
  <si>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</si>
  <si>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</si>
  <si>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</si>
  <si>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</si>
  <si>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</si>
  <si>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</si>
  <si>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</si>
  <si>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</si>
  <si>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</si>
  <si>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</si>
  <si>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</si>
  <si>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</si>
  <si>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BBB+.IL</t>
  </si>
  <si>
    <t>27/02/14</t>
  </si>
  <si>
    <t>דיסקונט השקעות אגח ט- חברת השקעות דיסקונט בע"מ</t>
  </si>
  <si>
    <t>6390249</t>
  </si>
  <si>
    <t>28/07/09</t>
  </si>
  <si>
    <t>אידיבי פתוח אגח י- אידיבי חברה לפתוח בע"מ</t>
  </si>
  <si>
    <t>7980162</t>
  </si>
  <si>
    <t>520032285</t>
  </si>
  <si>
    <t>BBB-.IL</t>
  </si>
  <si>
    <t>25/12/11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</si>
  <si>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</si>
  <si>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</si>
  <si>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</si>
  <si>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</si>
  <si>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</si>
  <si>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</si>
  <si>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</si>
  <si>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</si>
  <si>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</si>
  <si>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</si>
  <si>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</si>
  <si>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</si>
  <si>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</si>
  <si>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</si>
  <si>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</si>
  <si>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</si>
  <si>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</si>
  <si>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</si>
  <si>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</si>
  <si>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</si>
  <si>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</si>
  <si>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</si>
  <si>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</si>
  <si>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</si>
  <si>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</si>
  <si>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</si>
  <si>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</si>
  <si>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</si>
  <si>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</si>
  <si>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</si>
  <si>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</si>
  <si>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</si>
  <si>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</si>
  <si>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</si>
  <si>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</si>
  <si>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</si>
  <si>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</si>
  <si>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</si>
  <si>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</si>
  <si>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</si>
  <si>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</si>
  <si>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</si>
  <si>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</si>
  <si>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</si>
  <si>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</si>
  <si>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</si>
  <si>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</si>
  <si>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</si>
  <si>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</si>
  <si>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</si>
  <si>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</si>
  <si>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</si>
  <si>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</si>
  <si>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</si>
  <si>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</si>
  <si>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</si>
  <si>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</si>
  <si>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</si>
  <si>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</si>
  <si>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</si>
  <si>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</si>
  <si>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</si>
  <si>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</si>
  <si>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</si>
  <si>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</si>
  <si>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</si>
  <si>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</si>
  <si>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</si>
  <si>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</si>
  <si>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</si>
  <si>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</si>
  <si>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</si>
  <si>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</si>
  <si>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</si>
  <si>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</si>
  <si>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</si>
  <si>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</si>
  <si>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</si>
  <si>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</si>
  <si>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</si>
  <si>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</si>
  <si>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</si>
  <si>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</si>
  <si>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</si>
  <si>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</si>
  <si>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</si>
  <si>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</si>
  <si>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</si>
  <si>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</si>
  <si>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</si>
  <si>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</si>
  <si>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</si>
  <si>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</si>
  <si>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</si>
  <si>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</si>
  <si>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</si>
  <si>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</si>
  <si>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</si>
  <si>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</si>
  <si>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</si>
  <si>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</si>
  <si>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</si>
  <si>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</si>
  <si>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</si>
  <si>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</si>
  <si>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</si>
  <si>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</si>
  <si>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</si>
  <si>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</si>
  <si>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</si>
  <si>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</si>
  <si>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</si>
  <si>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</si>
  <si>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</si>
  <si>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</si>
  <si>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</si>
  <si>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</si>
  <si>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</si>
  <si>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</si>
  <si>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</si>
  <si>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</si>
  <si>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</si>
  <si>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</si>
  <si>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</si>
  <si>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</si>
  <si>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</si>
  <si>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</si>
  <si>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</si>
  <si>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</si>
  <si>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</si>
  <si>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</si>
  <si>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</si>
  <si>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</si>
  <si>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</si>
  <si>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</si>
  <si>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</si>
  <si>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</si>
  <si>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</si>
  <si>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</si>
  <si>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</si>
  <si>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</si>
  <si>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</si>
  <si>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</si>
  <si>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</si>
  <si>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</si>
  <si>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</si>
  <si>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</si>
  <si>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</si>
  <si>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</si>
  <si>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</si>
  <si>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</si>
  <si>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</si>
  <si>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</si>
  <si>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</si>
  <si>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</si>
  <si>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</si>
  <si>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</si>
  <si>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</si>
  <si>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</si>
  <si>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</si>
  <si>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</si>
  <si>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</si>
  <si>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</si>
  <si>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</si>
  <si>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</si>
  <si>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</si>
  <si>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</si>
  <si>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</si>
  <si>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</si>
  <si>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</si>
  <si>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</si>
  <si>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</si>
  <si>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</si>
  <si>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</si>
  <si>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</si>
  <si>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</si>
  <si>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</si>
  <si>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</si>
  <si>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</si>
  <si>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</si>
  <si>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</si>
  <si>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</si>
  <si>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</si>
  <si>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</si>
  <si>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</si>
  <si>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</si>
  <si>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</si>
  <si>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</si>
  <si>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</si>
  <si>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</si>
  <si>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</si>
  <si>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</si>
  <si>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</si>
  <si>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</si>
  <si>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</si>
  <si>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</si>
  <si>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</si>
  <si>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</si>
  <si>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</si>
  <si>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</si>
  <si>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</si>
  <si>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</si>
  <si>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</si>
  <si>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</si>
  <si>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</si>
  <si>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</si>
  <si>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</si>
  <si>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</si>
  <si>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</si>
  <si>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</si>
  <si>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</si>
  <si>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</si>
  <si>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</si>
  <si>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</si>
  <si>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</si>
  <si>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</si>
  <si>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</si>
  <si>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</si>
  <si>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</si>
  <si>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</si>
  <si>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</si>
  <si>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</si>
  <si>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</si>
  <si>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</si>
  <si>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</si>
  <si>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</si>
  <si>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</si>
  <si>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</si>
  <si>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</si>
  <si>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</si>
  <si>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</si>
  <si>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</si>
  <si>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</si>
  <si>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</si>
  <si>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</si>
  <si>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</si>
  <si>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</si>
  <si>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</si>
  <si>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</si>
  <si>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</si>
  <si>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</si>
  <si>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</si>
  <si>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</si>
  <si>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</si>
  <si>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</si>
  <si>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</si>
  <si>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</si>
  <si>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</si>
  <si>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</si>
  <si>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</si>
  <si>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</si>
  <si>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</si>
  <si>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</si>
  <si>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</si>
  <si>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</si>
  <si>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</si>
  <si>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</si>
  <si>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</si>
  <si>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</si>
  <si>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</si>
  <si>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</si>
  <si>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</si>
  <si>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</si>
  <si>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</si>
  <si>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</si>
  <si>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</si>
  <si>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</si>
  <si>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</si>
  <si>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</si>
  <si>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</si>
  <si>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</si>
  <si>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</si>
  <si>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</si>
  <si>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</si>
  <si>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</si>
  <si>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</si>
  <si>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</si>
  <si>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</si>
  <si>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</si>
  <si>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</si>
  <si>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</si>
  <si>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</si>
  <si>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</si>
  <si>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</si>
  <si>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</si>
  <si>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</si>
  <si>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</si>
  <si>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</si>
  <si>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</si>
  <si>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</si>
  <si>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</si>
  <si>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</si>
  <si>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</si>
  <si>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</si>
  <si>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</si>
  <si>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</si>
  <si>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</si>
  <si>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</si>
  <si>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</si>
  <si>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</si>
  <si>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</si>
  <si>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</si>
  <si>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</si>
  <si>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</si>
  <si>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</si>
  <si>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</si>
  <si>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</si>
  <si>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</si>
  <si>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</si>
  <si>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</si>
  <si>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</si>
  <si>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</si>
  <si>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</si>
  <si>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</si>
  <si>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</si>
  <si>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</si>
  <si>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</si>
  <si>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</si>
  <si>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</si>
  <si>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</si>
  <si>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</si>
  <si>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</si>
  <si>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</si>
  <si>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</si>
  <si>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</si>
  <si>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</si>
  <si>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</si>
  <si>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</si>
  <si>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</si>
  <si>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</si>
  <si>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</si>
  <si>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</si>
  <si>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</si>
  <si>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</si>
  <si>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</si>
  <si>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</si>
  <si>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</si>
  <si>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</si>
  <si>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</si>
  <si>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</si>
  <si>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</si>
  <si>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</si>
  <si>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</si>
  <si>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</si>
  <si>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</si>
  <si>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</si>
  <si>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</si>
  <si>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</si>
  <si>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</si>
  <si>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</si>
  <si>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</si>
  <si>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</si>
  <si>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</si>
  <si>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</si>
  <si>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</si>
  <si>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</si>
  <si>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</si>
  <si>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</si>
  <si>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</si>
  <si>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</si>
  <si>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</si>
  <si>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</si>
  <si>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</si>
  <si>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</si>
  <si>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</si>
  <si>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</si>
  <si>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</si>
  <si>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</si>
  <si>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</si>
  <si>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</si>
  <si>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</si>
  <si>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</si>
  <si>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</si>
  <si>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</si>
  <si>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</si>
  <si>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 MG יובנק- אינטק פארמה בע"מ</t>
  </si>
  <si>
    <t>IL0011177958</t>
  </si>
  <si>
    <t>513022780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</si>
  <si>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</si>
  <si>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</si>
  <si>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</si>
  <si>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</si>
  <si>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</si>
  <si>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</si>
  <si>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</si>
  <si>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</si>
  <si>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</si>
  <si>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</si>
  <si>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</si>
  <si>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</si>
  <si>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</si>
  <si>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</si>
  <si>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</si>
  <si>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</si>
  <si>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</si>
  <si>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</si>
  <si>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</si>
  <si>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</si>
  <si>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</si>
  <si>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</si>
  <si>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</si>
  <si>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*Nice system ltd- נייס מערכות בע"מ</t>
  </si>
  <si>
    <t>US6536561086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</si>
  <si>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</si>
  <si>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</si>
  <si>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</si>
  <si>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</si>
  <si>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</si>
  <si>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</si>
  <si>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</si>
  <si>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</si>
  <si>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</si>
  <si>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</si>
  <si>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</si>
  <si>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</si>
  <si>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</si>
  <si>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*ITURAN- איתוראן איתור ושליטה בע"מ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</si>
  <si>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</si>
  <si>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</si>
  <si>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</si>
  <si>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</si>
  <si>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</si>
  <si>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</si>
  <si>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</si>
  <si>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</si>
  <si>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</si>
  <si>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</si>
  <si>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</si>
  <si>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</si>
  <si>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</si>
  <si>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</si>
  <si>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BANCO ITAU HOLDING- BANCO</t>
  </si>
  <si>
    <t>10042</t>
  </si>
  <si>
    <t>Banks</t>
  </si>
  <si>
    <t>Barclays Plc- BARCLAYS BANK</t>
  </si>
  <si>
    <t>10046</t>
  </si>
  <si>
    <t>BNP PARIBAS- BNP</t>
  </si>
  <si>
    <t>FR0000131104</t>
  </si>
  <si>
    <t>10053</t>
  </si>
  <si>
    <t>CHINA CONSTRUCTION- China Construction Bank Corporation</t>
  </si>
  <si>
    <t>CNE1000002H1</t>
  </si>
  <si>
    <t>Ind &amp; comm bk of china- Industrial and Commercial Bank of  China ltd</t>
  </si>
  <si>
    <t>12524</t>
  </si>
  <si>
    <t>LLOY LN Equity- LLOYDS TSB BANK PLC</t>
  </si>
  <si>
    <t>10264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</si>
  <si>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</si>
  <si>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</si>
  <si>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</si>
  <si>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</si>
  <si>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</si>
  <si>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</si>
  <si>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</si>
  <si>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</si>
  <si>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</si>
  <si>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</si>
  <si>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</si>
  <si>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</si>
  <si>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</si>
  <si>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</si>
  <si>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</si>
  <si>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</si>
  <si>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</si>
  <si>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</si>
  <si>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</si>
  <si>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</si>
  <si>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</si>
  <si>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10385</t>
  </si>
  <si>
    <t>VINCI SA- VINCI SA</t>
  </si>
  <si>
    <t>FR0000125486</t>
  </si>
  <si>
    <t>10472</t>
  </si>
  <si>
    <t>American Ex Co- AMERICAN EXPRESS</t>
  </si>
  <si>
    <t>US0258161092</t>
  </si>
  <si>
    <t>10019</t>
  </si>
  <si>
    <t>Diversified Financials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</si>
  <si>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</si>
  <si>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</si>
  <si>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</si>
  <si>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</si>
  <si>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</si>
  <si>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</si>
  <si>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Citigroup Inc- CITIGROUP INC</t>
  </si>
  <si>
    <t>US1729674242</t>
  </si>
  <si>
    <t>10083</t>
  </si>
  <si>
    <t>JPmorgan Chase- JP MORGAN</t>
  </si>
  <si>
    <t>US46625H1005</t>
  </si>
  <si>
    <t>10232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</si>
  <si>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</si>
  <si>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</si>
  <si>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</si>
  <si>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</si>
  <si>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</si>
  <si>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</si>
  <si>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</si>
  <si>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</si>
  <si>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</si>
  <si>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SYNCHRONY FINANC- SYNCHRONY FINANC</t>
  </si>
  <si>
    <t>US87165B1035</t>
  </si>
  <si>
    <t>27618</t>
  </si>
  <si>
    <t>ZALANDO- ZALANDO SE</t>
  </si>
  <si>
    <t>DE000ZAL1111</t>
  </si>
  <si>
    <t>11249</t>
  </si>
  <si>
    <t>Goldman Sachs- גולדמן סאקס</t>
  </si>
  <si>
    <t>US38141G1040</t>
  </si>
  <si>
    <t>10179</t>
  </si>
  <si>
    <t>Chevron corporation- Chevron Corp</t>
  </si>
  <si>
    <t>US1667641005</t>
  </si>
  <si>
    <t>10075</t>
  </si>
  <si>
    <t>Energy</t>
  </si>
  <si>
    <t>ENI SPA- Eni S.P.A</t>
  </si>
  <si>
    <t>IT0003132476</t>
  </si>
  <si>
    <t>10139</t>
  </si>
  <si>
    <t>EXXON MOBIL CORP- EXXON MOBIL CORP</t>
  </si>
  <si>
    <t>US30231G1022</t>
  </si>
  <si>
    <t>10147</t>
  </si>
  <si>
    <t>Royal Dutch Shell plc- ROYAL DUTCH SHELL PLC-A SHS</t>
  </si>
  <si>
    <t>GB00B03MLX29</t>
  </si>
  <si>
    <t>10795</t>
  </si>
  <si>
    <t>DANONE- DANONE</t>
  </si>
  <si>
    <t>FR0000120644</t>
  </si>
  <si>
    <t>11191</t>
  </si>
  <si>
    <t>Food, Beverage &amp; Tobacco</t>
  </si>
  <si>
    <t>Starbucks Corp- Starbucks Corporation</t>
  </si>
  <si>
    <t>US8552441094</t>
  </si>
  <si>
    <t>12407</t>
  </si>
  <si>
    <t>Hotels Restaurants &amp; Leisure</t>
  </si>
  <si>
    <t>BHP BILLITON PLC- ALLISON TRANSMISSION</t>
  </si>
  <si>
    <t>GB0000566504</t>
  </si>
  <si>
    <t>27459</t>
  </si>
  <si>
    <t>Rio tinto- RIO TINTO PLC</t>
  </si>
  <si>
    <t>gb0007188757</t>
  </si>
  <si>
    <t>LSE</t>
  </si>
  <si>
    <t>10751</t>
  </si>
  <si>
    <t>AXEL SPRINGER AG- Axel Springer</t>
  </si>
  <si>
    <t>DE0005501357</t>
  </si>
  <si>
    <t>13013</t>
  </si>
  <si>
    <t>Media</t>
  </si>
  <si>
    <t>Merck &amp;co inc- MERCK &amp;CO INC</t>
  </si>
  <si>
    <t>US58933Y1055</t>
  </si>
  <si>
    <t>10630</t>
  </si>
  <si>
    <t>MYLAN NV- MYLAN, INC</t>
  </si>
  <si>
    <t>10295</t>
  </si>
  <si>
    <t>NL0011031208</t>
  </si>
  <si>
    <t>Pfizer inc- PFIZER INC</t>
  </si>
  <si>
    <t>US7170811035</t>
  </si>
  <si>
    <t>NYSE</t>
  </si>
  <si>
    <t>10627</t>
  </si>
  <si>
    <t>Roche genusschein- ROCHE HOLDING AG</t>
  </si>
  <si>
    <t>CH0012032048</t>
  </si>
  <si>
    <t>SIX</t>
  </si>
  <si>
    <t>10820</t>
  </si>
  <si>
    <t>Perrigo Co Plc MG- פריגו קומפני דואלי</t>
  </si>
  <si>
    <t>IE00BGH1M568</t>
  </si>
  <si>
    <t>ALEXANDRIA REAL EST- alexandria</t>
  </si>
  <si>
    <t>27594</t>
  </si>
  <si>
    <t>SL Green Realty Corp- sl green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</si>
  <si>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</si>
  <si>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</si>
  <si>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</si>
  <si>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</si>
  <si>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</si>
  <si>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</si>
  <si>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</si>
  <si>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</si>
  <si>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Expedia inc- Expedia Inc</t>
  </si>
  <si>
    <t>US30212P3038</t>
  </si>
  <si>
    <t>12308</t>
  </si>
  <si>
    <t>PCLN UC- Priceline.com Inc</t>
  </si>
  <si>
    <t>US7415034039</t>
  </si>
  <si>
    <t>12619</t>
  </si>
  <si>
    <t>Asml holding nv- ASML HOLDING NV-NY</t>
  </si>
  <si>
    <t>NL0010273215</t>
  </si>
  <si>
    <t>27028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</si>
  <si>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</si>
  <si>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</si>
  <si>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</si>
  <si>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</si>
  <si>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</si>
  <si>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</si>
  <si>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</si>
  <si>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</si>
  <si>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</si>
  <si>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</si>
  <si>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</si>
  <si>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</si>
  <si>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</si>
  <si>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</si>
  <si>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</si>
  <si>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RELX PLC- Relx Plc</t>
  </si>
  <si>
    <t>GB00B2B0DG97</t>
  </si>
  <si>
    <t>12961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</si>
  <si>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</si>
  <si>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</si>
  <si>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</si>
  <si>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</si>
  <si>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</si>
  <si>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</si>
  <si>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</si>
  <si>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</si>
  <si>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</si>
  <si>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</si>
  <si>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</si>
  <si>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Telefonaktiebol- TELEFONAKTIEBOL</t>
  </si>
  <si>
    <t>SE0000108656</t>
  </si>
  <si>
    <t>11259</t>
  </si>
  <si>
    <t>Facebook Inc- FACEBOOK INC - A</t>
  </si>
  <si>
    <t>US30303M1027</t>
  </si>
  <si>
    <t>12310</t>
  </si>
  <si>
    <t>Telecommunication Services</t>
  </si>
  <si>
    <t>A.P Moeller Maersk- A.P Moeller- Maersk</t>
  </si>
  <si>
    <t>DK0010244508</t>
  </si>
  <si>
    <t>12784</t>
  </si>
  <si>
    <t>Transportation</t>
  </si>
  <si>
    <t>Southwest Airlines- SOUTHWEST AIRLINES CO</t>
  </si>
  <si>
    <t>US8447411088</t>
  </si>
  <si>
    <t>10793</t>
  </si>
  <si>
    <t>Adidas ag- Adidas ag</t>
  </si>
  <si>
    <t>DE000A1EWWW0</t>
  </si>
  <si>
    <t>12123</t>
  </si>
  <si>
    <t>BOSTON PROPERTIES- Boston Scientific</t>
  </si>
  <si>
    <t>10054</t>
  </si>
  <si>
    <t>DELIVERY HERO AG- DELIVERY HERO AG</t>
  </si>
  <si>
    <t>DE000A2E4K43</t>
  </si>
  <si>
    <t>27623</t>
  </si>
  <si>
    <t>DEUTSCHE POST A- DEUTCHE POST AG</t>
  </si>
  <si>
    <t>12215</t>
  </si>
  <si>
    <t>JE/ LN- JE/ LN</t>
  </si>
  <si>
    <t>GB00BKX5CN86</t>
  </si>
  <si>
    <t>27624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</si>
  <si>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</si>
  <si>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</si>
  <si>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</si>
  <si>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</si>
  <si>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</si>
  <si>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</si>
  <si>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</si>
  <si>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</si>
  <si>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</si>
  <si>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</si>
  <si>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</si>
  <si>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</si>
  <si>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</si>
  <si>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</si>
  <si>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</si>
  <si>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</si>
  <si>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</si>
  <si>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</si>
  <si>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</si>
  <si>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</si>
  <si>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</si>
  <si>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</si>
  <si>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</si>
  <si>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</si>
  <si>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</si>
  <si>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</si>
  <si>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</si>
  <si>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MSCI EUR- Amundi etf</t>
  </si>
  <si>
    <t>FR0010713735</t>
  </si>
  <si>
    <t>ISHARES RESIDENT- BLACKROCK GLOBAL FUNDS</t>
  </si>
  <si>
    <t>US4642885622</t>
  </si>
  <si>
    <t>Consumer discretionary etf- CONSUMER STAPLES</t>
  </si>
  <si>
    <t>us81369y4070</t>
  </si>
  <si>
    <t>10096</t>
  </si>
  <si>
    <t>DBX HARVEST CSI 300 (DR- DB x TRACKERS</t>
  </si>
  <si>
    <t>12104</t>
  </si>
  <si>
    <t>DBX EU TECH 1C- db x-trackers dj stoxx 600</t>
  </si>
  <si>
    <t>LU0292104469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</si>
  <si>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</si>
  <si>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</si>
  <si>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</si>
  <si>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</si>
  <si>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</si>
  <si>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</si>
  <si>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DEUTSCHE X-TRAC- DEUTSCHE BANK AG</t>
  </si>
  <si>
    <t>US2330511013</t>
  </si>
  <si>
    <t>10113</t>
  </si>
  <si>
    <t>ENERGY S.SECTOR SPDR- ENERGY SELECT</t>
  </si>
  <si>
    <t>US81369Y5069</t>
  </si>
  <si>
    <t>10137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</si>
  <si>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</si>
  <si>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</si>
  <si>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</si>
  <si>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</si>
  <si>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</si>
  <si>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</si>
  <si>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</si>
  <si>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</si>
  <si>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</si>
  <si>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ISHARES CORE S@P 500- ISHARES CORE &amp; CROP</t>
  </si>
  <si>
    <t>27353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</si>
  <si>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</si>
  <si>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</si>
  <si>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</si>
  <si>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</si>
  <si>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</si>
  <si>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</si>
  <si>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EURO STOXX- ISHARES EURO STOXX</t>
  </si>
  <si>
    <t>IE00B53L3W79</t>
  </si>
  <si>
    <t>27620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</si>
  <si>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</si>
  <si>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</si>
  <si>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</si>
  <si>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</si>
  <si>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</si>
  <si>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</si>
  <si>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</si>
  <si>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</si>
  <si>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</si>
  <si>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</si>
  <si>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</si>
  <si>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</si>
  <si>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</si>
  <si>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</si>
  <si>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</si>
  <si>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</si>
  <si>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</si>
  <si>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</si>
  <si>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</si>
  <si>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</si>
  <si>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</si>
  <si>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</si>
  <si>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</si>
  <si>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</si>
  <si>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Ishares st eur 600 utilities- Ishares_BlackRock _ US</t>
  </si>
  <si>
    <t>20090</t>
  </si>
  <si>
    <t>LYX EUR STX BNKS- LYXOR ETF</t>
  </si>
  <si>
    <t>FR0011645647</t>
  </si>
  <si>
    <t>10267</t>
  </si>
  <si>
    <t>Lyxor etf basic rs- LYXOR ETF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</si>
  <si>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</si>
  <si>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</si>
  <si>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</si>
  <si>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</si>
  <si>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</si>
  <si>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</si>
  <si>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</si>
  <si>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</si>
  <si>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</si>
  <si>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</si>
  <si>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</si>
  <si>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</si>
  <si>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SOURCE-US EN-A- Source Markets plc</t>
  </si>
  <si>
    <t>Industrail select- SPDR - State Street Global Advisors</t>
  </si>
  <si>
    <t>22040</t>
  </si>
  <si>
    <t>SPDR EUR X-UK RE- SPDR - State Street Global Advisors</t>
  </si>
  <si>
    <t>IE00BSJCQV56</t>
  </si>
  <si>
    <t>Spdr s&amp;p homebuilders etf- SPDR - State Street Global Advisors</t>
  </si>
  <si>
    <t>US78464A8889</t>
  </si>
  <si>
    <t>Kbw regional banking- SPDR KBW REGIONAL BANKING ET</t>
  </si>
  <si>
    <t>22038</t>
  </si>
  <si>
    <t>SPDR MSCI EUROPE CON- spdr s&amp;p 500</t>
  </si>
  <si>
    <t>IE00BKWQ0D84</t>
  </si>
  <si>
    <t>27401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</si>
  <si>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</si>
  <si>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</si>
  <si>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</si>
  <si>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</si>
  <si>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</si>
  <si>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</si>
  <si>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</si>
  <si>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</si>
  <si>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reit vipers- VANGUARD</t>
  </si>
  <si>
    <t>Vangurad info tech etf- VANGUARD</t>
  </si>
  <si>
    <t>us92204a7028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</si>
  <si>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</si>
  <si>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</si>
  <si>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</si>
  <si>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</si>
  <si>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</si>
  <si>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</si>
  <si>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IEMG _ISHA CORE EM- BLACKROCK GLOBAL FUNDS</t>
  </si>
  <si>
    <t>US46434G1031</t>
  </si>
  <si>
    <t>ISHARES-IND G&amp;S- ISHARES-IND G&amp;S</t>
  </si>
  <si>
    <t>DE000A0H08J9</t>
  </si>
  <si>
    <t>27630</t>
  </si>
  <si>
    <t>LYXOR ETF DJ STX BANK- LYXOR ETF</t>
  </si>
  <si>
    <t>FR0010345371</t>
  </si>
  <si>
    <t>סה"כ שמחקות מדדים אחרים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</si>
  <si>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</si>
  <si>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</si>
  <si>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</si>
  <si>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</si>
  <si>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</si>
  <si>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</si>
  <si>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</si>
  <si>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</si>
  <si>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</si>
  <si>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</si>
  <si>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</si>
  <si>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</si>
  <si>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</si>
  <si>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</si>
  <si>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</si>
  <si>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</si>
  <si>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</si>
  <si>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</si>
  <si>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</si>
  <si>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</si>
  <si>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</si>
  <si>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</si>
  <si>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cheyne redf a1- Cheyn Capital</t>
  </si>
  <si>
    <t>KYG210181171</t>
  </si>
  <si>
    <t>12342</t>
  </si>
  <si>
    <t>CS Nova lux global loan fund- CREDIT SUISSE</t>
  </si>
  <si>
    <t>LU0635707705</t>
  </si>
  <si>
    <t>10103</t>
  </si>
  <si>
    <t>Neuber Berman- Neuberger Berman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</si>
  <si>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</si>
  <si>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</si>
  <si>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</si>
  <si>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</si>
  <si>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</si>
  <si>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</si>
  <si>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</si>
  <si>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</si>
  <si>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</si>
  <si>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</si>
  <si>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</si>
  <si>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</si>
  <si>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Ba1</t>
  </si>
  <si>
    <t>ABER-NA SM/C-I2A- Aberdeen Global European Equity Income Fund</t>
  </si>
  <si>
    <t>12276</t>
  </si>
  <si>
    <t>AMUNDI IND MSCI EMU- AMUNDI FUNDS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</si>
  <si>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</si>
  <si>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</si>
  <si>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</si>
  <si>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</si>
  <si>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</si>
  <si>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</si>
  <si>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</si>
  <si>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</si>
  <si>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</si>
  <si>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</si>
  <si>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EB- CREDIT SUISSE</t>
  </si>
  <si>
    <t>LU1390074414</t>
  </si>
  <si>
    <t>KOTAK FUNDS IND- Kotak</t>
  </si>
  <si>
    <t>LU0675383409</t>
  </si>
  <si>
    <t>12688</t>
  </si>
  <si>
    <t>MATTHEWS ASIA FDS- Matthews Asia Funds</t>
  </si>
  <si>
    <t>LU0491816475</t>
  </si>
  <si>
    <t>12832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</si>
  <si>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</si>
  <si>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</si>
  <si>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</si>
  <si>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</si>
  <si>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</si>
  <si>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</si>
  <si>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</si>
  <si>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</si>
  <si>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</si>
  <si>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</si>
  <si>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</si>
  <si>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</si>
  <si>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</si>
  <si>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</si>
  <si>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</si>
  <si>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</si>
  <si>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</si>
  <si>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</si>
  <si>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</si>
  <si>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</si>
  <si>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SPX P2325 16/03/18- CBOE Holdings Inc</t>
  </si>
  <si>
    <t>70189436</t>
  </si>
  <si>
    <t>SPX P2575 16/03/18- CBOE Holdings Inc</t>
  </si>
  <si>
    <t>70189402</t>
  </si>
  <si>
    <t>סה"כ מטבע</t>
  </si>
  <si>
    <t>סה"כ סחורות</t>
  </si>
  <si>
    <t>VGH8_Euro Stoxx 50 Fut Mar18- חוזים עתידיים בחול</t>
  </si>
  <si>
    <t>70468632</t>
  </si>
  <si>
    <t>CAH8_Euro Stoxx Bank Mar18- חוזים עתידיים בחול</t>
  </si>
  <si>
    <t>70508304</t>
  </si>
  <si>
    <t>ESH8_s&amp;p mini  fut Mar18- חוזים עתידיים בחול</t>
  </si>
  <si>
    <t>70778394</t>
  </si>
  <si>
    <t>RTYH8_Emin russell 2000_fut Mar18- חוזים עתידיים בחול</t>
  </si>
  <si>
    <t>70274931</t>
  </si>
  <si>
    <t>STOXX 600 BANK Mar18- חוזים עתידיים בחול</t>
  </si>
  <si>
    <t>70475900</t>
  </si>
  <si>
    <t>TPH8_Topix indx futr Mar18- חוזים עתידיים בחול</t>
  </si>
  <si>
    <t>70513643</t>
  </si>
  <si>
    <t>XPH8_spi 200 fut Mar18- חוזים עתידיים בחול</t>
  </si>
  <si>
    <t>70513676</t>
  </si>
  <si>
    <t>Z H8_FTSE 100 IDX FUT Mar18- חוזים עתידיים בחול</t>
  </si>
  <si>
    <t>70483060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</si>
  <si>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</si>
  <si>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</si>
  <si>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</si>
  <si>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</si>
  <si>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</si>
  <si>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</si>
  <si>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</si>
  <si>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</si>
  <si>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</si>
  <si>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</si>
  <si>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</si>
  <si>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</si>
  <si>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</si>
  <si>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</si>
  <si>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</si>
  <si>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</si>
  <si>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</si>
  <si>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</si>
  <si>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</si>
  <si>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</si>
  <si>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</si>
  <si>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</si>
  <si>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</si>
  <si>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</si>
  <si>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</si>
  <si>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</si>
  <si>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</si>
  <si>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</si>
  <si>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</si>
  <si>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</si>
  <si>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</si>
  <si>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</si>
  <si>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</si>
  <si>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</si>
  <si>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</si>
  <si>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</si>
  <si>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02/02/17</t>
  </si>
  <si>
    <t>דור גז בטוחות אגח 1-ל- דור גז בטוחות בע"מ</t>
  </si>
  <si>
    <t>1093491</t>
  </si>
  <si>
    <t>513689059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</si>
  <si>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</si>
  <si>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</si>
  <si>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</si>
  <si>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</si>
  <si>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</si>
  <si>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</si>
  <si>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</si>
  <si>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</si>
  <si>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</si>
  <si>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</si>
  <si>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</si>
  <si>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</si>
  <si>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</si>
  <si>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</si>
  <si>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אלון חברת הדלק אגח סד' א MG- אלון חברת הדלק לישראל בע"מ</t>
  </si>
  <si>
    <t>11015671</t>
  </si>
  <si>
    <t>520041690</t>
  </si>
  <si>
    <t>16/12/13</t>
  </si>
  <si>
    <t>כרמל משכנתאות 4%- כרמל-אגוד למשכנתאות והשקעות בע"מ</t>
  </si>
  <si>
    <t>1710250</t>
  </si>
  <si>
    <t>520018649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</si>
  <si>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</si>
  <si>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</si>
  <si>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</si>
  <si>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</si>
  <si>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</si>
  <si>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</si>
  <si>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</si>
  <si>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</si>
  <si>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</si>
  <si>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</si>
  <si>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</si>
  <si>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</si>
  <si>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</si>
  <si>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510064603</t>
  </si>
  <si>
    <t>21/09/14</t>
  </si>
  <si>
    <t>*אורמת  סדרה 2 12.09.2016- אורמת טכנולגיות אינק דואלי</t>
  </si>
  <si>
    <t>1139161</t>
  </si>
  <si>
    <t>07/08/17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</si>
  <si>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</si>
  <si>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</si>
  <si>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</si>
  <si>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</si>
  <si>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צים אג"ח ד-רמ MG- צים שירותי ספנות משולבים בע"מ</t>
  </si>
  <si>
    <t>65100694</t>
  </si>
  <si>
    <t>Crslnx 4.555 06/30/5- Crosslinx Transit Solutions</t>
  </si>
  <si>
    <t>CA22766TAB04</t>
  </si>
  <si>
    <t>12985</t>
  </si>
  <si>
    <t>Baa2</t>
  </si>
  <si>
    <t>07/04/16</t>
  </si>
  <si>
    <t>Rplllc 6% 04/01/22- Ruby Pipeline Llc</t>
  </si>
  <si>
    <t>USU7501KAB71</t>
  </si>
  <si>
    <t>12861</t>
  </si>
  <si>
    <t>BBB-</t>
  </si>
  <si>
    <t>S&amp;P</t>
  </si>
  <si>
    <t>12/05/15</t>
  </si>
  <si>
    <t>Transed 3.951 9/50- TRANSED PARTNERS GP</t>
  </si>
  <si>
    <t>CA89366TAA57</t>
  </si>
  <si>
    <t>27306</t>
  </si>
  <si>
    <t>אלון דלק מניה לא סחירה- אלון חברת הדלק לישראל בע"מ</t>
  </si>
  <si>
    <t>499906</t>
  </si>
  <si>
    <t>אנלייט ENLITHT- אנלייט אנרגיה מתחדשת בע"מ</t>
  </si>
  <si>
    <t>431435</t>
  </si>
  <si>
    <t>720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</si>
  <si>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</si>
  <si>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</si>
  <si>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</si>
  <si>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</si>
  <si>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</si>
  <si>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BIG USA מניה לא סחירה- BIG USA</t>
  </si>
  <si>
    <t>29991765</t>
  </si>
  <si>
    <t>12539</t>
  </si>
  <si>
    <t>סה"כ קרנות הון סיכון</t>
  </si>
  <si>
    <t>אורבימד 2</t>
  </si>
  <si>
    <t>5277</t>
  </si>
  <si>
    <t>23/06/16</t>
  </si>
  <si>
    <t>Vintage Investments Partners 9-קופת"ג</t>
  </si>
  <si>
    <t>29992450</t>
  </si>
  <si>
    <t>17/05/16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</si>
  <si>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</si>
  <si>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</si>
  <si>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</si>
  <si>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</si>
  <si>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</si>
  <si>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</si>
  <si>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</si>
  <si>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</si>
  <si>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</si>
  <si>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</si>
  <si>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</si>
  <si>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</si>
  <si>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</si>
  <si>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</si>
  <si>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</si>
  <si>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</si>
  <si>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</si>
  <si>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</si>
  <si>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</si>
  <si>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</si>
  <si>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</si>
  <si>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</si>
  <si>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</si>
  <si>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</si>
  <si>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</si>
  <si>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</si>
  <si>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</si>
  <si>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</si>
  <si>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</si>
  <si>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</si>
  <si>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</si>
  <si>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</si>
  <si>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Accelmed Growth Partners L.P 2- Accelmed Growth Partners L.P</t>
  </si>
  <si>
    <t>5217</t>
  </si>
  <si>
    <t>31/12/15</t>
  </si>
  <si>
    <t>סה"כ קרנות הון סיכון בחו"ל</t>
  </si>
  <si>
    <t>HORSLEY BRIDGE XII VENTURES</t>
  </si>
  <si>
    <t>5295</t>
  </si>
  <si>
    <t>18/12/17</t>
  </si>
  <si>
    <t>MAGMA GROWTH EQUITY 1</t>
  </si>
  <si>
    <t>5301</t>
  </si>
  <si>
    <t>05/09/17</t>
  </si>
  <si>
    <t>סה"כ קרנות גידור בחו"ל</t>
  </si>
  <si>
    <t>eden rock fin ma red- EDEN ROCK STRUC.FIN</t>
  </si>
  <si>
    <t>VGG293041056</t>
  </si>
  <si>
    <t>Gottex abi fund- GOTTEX</t>
  </si>
  <si>
    <t>KYG399911075</t>
  </si>
  <si>
    <t>m realzation d invest- UBP</t>
  </si>
  <si>
    <t>71192256</t>
  </si>
  <si>
    <t>28/11/16</t>
  </si>
  <si>
    <t>CHEYNE 1/A/20/1/GB</t>
  </si>
  <si>
    <t>XD0286426446</t>
  </si>
  <si>
    <t>סה"כ קרנות נדל"ן בחו"ל</t>
  </si>
  <si>
    <t>Brookfield real estate partners II</t>
  </si>
  <si>
    <t>5274</t>
  </si>
  <si>
    <t>12/04/16</t>
  </si>
  <si>
    <t>WATERTON RESIDENTIAL P V XIII</t>
  </si>
  <si>
    <t>5299</t>
  </si>
  <si>
    <t>09/11/17</t>
  </si>
  <si>
    <t>Blackstone R.E. partners VIII.F- Blackstone Real Estate Partners</t>
  </si>
  <si>
    <t>5264</t>
  </si>
  <si>
    <t>18/08/15</t>
  </si>
  <si>
    <t>סה"כ קרנות השקעה אחרות בחו"ל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</si>
  <si>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</si>
  <si>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</si>
  <si>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</si>
  <si>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</si>
  <si>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</si>
  <si>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</si>
  <si>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cheyne Real est-crech v- Cheyn Capital</t>
  </si>
  <si>
    <t>2100618 - KYG210061126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</si>
  <si>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</si>
  <si>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</si>
  <si>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</si>
  <si>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</si>
  <si>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</si>
  <si>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</si>
  <si>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</si>
  <si>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ADVENT INTERNATIONAL 8</t>
  </si>
  <si>
    <t>5273</t>
  </si>
  <si>
    <t>27/09/16</t>
  </si>
  <si>
    <t>APOLLO</t>
  </si>
  <si>
    <t>5281</t>
  </si>
  <si>
    <t>BLUEBAY</t>
  </si>
  <si>
    <t>5284</t>
  </si>
  <si>
    <t>25/10/16</t>
  </si>
  <si>
    <t>BROOKFIELD IV</t>
  </si>
  <si>
    <t>5266</t>
  </si>
  <si>
    <t>12/08/15</t>
  </si>
  <si>
    <t>CRESCENT</t>
  </si>
  <si>
    <t>5290</t>
  </si>
  <si>
    <t>14/02/17</t>
  </si>
  <si>
    <t>DOVER</t>
  </si>
  <si>
    <t>5285</t>
  </si>
  <si>
    <t>GRAPH TECH BROOKFIELD</t>
  </si>
  <si>
    <t>5270</t>
  </si>
  <si>
    <t>30/11/15</t>
  </si>
  <si>
    <t>HARBOURVEST CO INV CRUISE</t>
  </si>
  <si>
    <t>5280</t>
  </si>
  <si>
    <t>31/08/16</t>
  </si>
  <si>
    <t>HARBOURVEST CO INV DNLD</t>
  </si>
  <si>
    <t>5292</t>
  </si>
  <si>
    <t>HARBOURVEST SEC GRIDIRON</t>
  </si>
  <si>
    <t>5293</t>
  </si>
  <si>
    <t>08/05/17</t>
  </si>
  <si>
    <t>INCLINE</t>
  </si>
  <si>
    <t>5308</t>
  </si>
  <si>
    <t>06/12/17</t>
  </si>
  <si>
    <t>KARTESIA</t>
  </si>
  <si>
    <t>5303</t>
  </si>
  <si>
    <t>29/10/17</t>
  </si>
  <si>
    <t>MERIDIAM 3</t>
  </si>
  <si>
    <t>5278</t>
  </si>
  <si>
    <t>11/07/16</t>
  </si>
  <si>
    <t>PAMILCO 4</t>
  </si>
  <si>
    <t>5311</t>
  </si>
  <si>
    <t>27/12/17</t>
  </si>
  <si>
    <t>PERMIRA</t>
  </si>
  <si>
    <t>5287</t>
  </si>
  <si>
    <t>15/03/17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</si>
  <si>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</si>
  <si>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</si>
  <si>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</si>
  <si>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</si>
  <si>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</si>
  <si>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</si>
  <si>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</si>
  <si>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</si>
  <si>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</si>
  <si>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</si>
  <si>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</si>
  <si>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</si>
  <si>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</si>
  <si>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</si>
  <si>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</si>
  <si>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</si>
  <si>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</si>
  <si>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</si>
  <si>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</si>
  <si>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</si>
  <si>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</si>
  <si>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HARBOURVEST CO INV PERSTON- HARBOURVEST</t>
  </si>
  <si>
    <t>5296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</si>
  <si>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</si>
  <si>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</si>
  <si>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</si>
  <si>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</si>
  <si>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</si>
  <si>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</si>
  <si>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</si>
  <si>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</si>
  <si>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</si>
  <si>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</si>
  <si>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</si>
  <si>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</si>
  <si>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</si>
  <si>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</si>
  <si>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</si>
  <si>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</si>
  <si>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</si>
  <si>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קניית מדד מחירים לצרכן 98.8848 _080518</t>
  </si>
  <si>
    <t>90001938</t>
  </si>
  <si>
    <t>05/05/16</t>
  </si>
  <si>
    <t>FWD CCY\CCYILS\EUR 4.1621 17.04.18- בנק הפועלים בע"מ</t>
  </si>
  <si>
    <t>90005646</t>
  </si>
  <si>
    <t>FWD CCY\ILS 20171102 USD\ILS 3.4960000 20180130- בנק לאומי לישראל בע"מ</t>
  </si>
  <si>
    <t>90005353</t>
  </si>
  <si>
    <t>02/11/17</t>
  </si>
  <si>
    <t>FWD CCY\ILS 20171107 USD\ILS 3.5020000 20180206- בנק לאומי לישראל בע"מ</t>
  </si>
  <si>
    <t>90005378</t>
  </si>
  <si>
    <t>FWD CCY\ILS 20171108 EUR\ILS 4.0792 20180215- בנק לאומי לישראל בע"מ</t>
  </si>
  <si>
    <t>90005393</t>
  </si>
  <si>
    <t>08/11/17</t>
  </si>
  <si>
    <t>FWD CCY\ILS 20171114 USD\ILS 3.5404000 20180208- בנק לאומי לישראל בע"מ</t>
  </si>
  <si>
    <t>90005448</t>
  </si>
  <si>
    <t>14/11/17</t>
  </si>
  <si>
    <t>FWD CCY\ILS 20171120 USD\ILS 3.5032000 20180213- בנק לאומי לישראל בע"מ</t>
  </si>
  <si>
    <t>90005485</t>
  </si>
  <si>
    <t>20/11/17</t>
  </si>
  <si>
    <t>FWD CCY\ILS 20171121 USD\ILS 3.5107500 20180214- בנק לאומי לישראל בע"מ</t>
  </si>
  <si>
    <t>90005495</t>
  </si>
  <si>
    <t>21/11/17</t>
  </si>
  <si>
    <t>FWD CCY\ILS 20171122 USD\ILS 3.5040000 20180214- בנק לאומי לישראל בע"מ</t>
  </si>
  <si>
    <t>90005506</t>
  </si>
  <si>
    <t>22/11/17</t>
  </si>
  <si>
    <t>FWD CCY\ILS 20171206 USD\ILS 3.4984000 20180315- בנק לאומי לישראל בע"מ</t>
  </si>
  <si>
    <t>90005593</t>
  </si>
  <si>
    <t>FWD CCY\ILS 20171212 USD\ILS 3.5200000 20180320- בנק לאומי לישראל בע"מ</t>
  </si>
  <si>
    <t>90005649</t>
  </si>
  <si>
    <t>12/12/17</t>
  </si>
  <si>
    <t>FWD CCY\ILS 20171214 USD\ILS 3.5153000 20180322- בנק לאומי לישראל בע"מ</t>
  </si>
  <si>
    <t>90005674</t>
  </si>
  <si>
    <t>14/12/17</t>
  </si>
  <si>
    <t>FWD CCY\ILS 20171218 USD\ILS 3.4976000 20180322- בנק לאומי לישראל בע"מ</t>
  </si>
  <si>
    <t>90005690</t>
  </si>
  <si>
    <t>FWD CCY\ILS 20171219 USD\ILS 3.4826000 20180327- בנק לאומי לישראל בע"מ</t>
  </si>
  <si>
    <t>90005705</t>
  </si>
  <si>
    <t>FWD CCY\ILS 20171221 USD\ILS 3.4829500 20180313- בנק לאומי לישראל בע"מ</t>
  </si>
  <si>
    <t>90005730</t>
  </si>
  <si>
    <t>21/12/17</t>
  </si>
  <si>
    <t>FW EUR USD 05.02.18- בנק הפועלים בע"מ</t>
  </si>
  <si>
    <t>90005376</t>
  </si>
  <si>
    <t>FWD CCY\CCY 05.02.18 EUR\USD 1.1949- בנק הפועלים בע"מ</t>
  </si>
  <si>
    <t>90005762</t>
  </si>
  <si>
    <t>FWD CCY\CCY 05.02.18 EUR\USD 1.1983- בנק הפועלים בע"מ</t>
  </si>
  <si>
    <t>90005538</t>
  </si>
  <si>
    <t>27/11/17</t>
  </si>
  <si>
    <t>FWD CCY\CCY 20170918 GBP\USD 1.3606400 20180108- בנק לאומי לישראל בע"מ</t>
  </si>
  <si>
    <t>90005060</t>
  </si>
  <si>
    <t>18/09/17</t>
  </si>
  <si>
    <t>FWD CCY\CCY 20170927 USD\JPY 112.179 20180110- בנק לאומי לישראל בע"מ</t>
  </si>
  <si>
    <t>90005117</t>
  </si>
  <si>
    <t>27/09/17</t>
  </si>
  <si>
    <t>FWD CCY\CCY 20170928 GBP\USD 1.3434600 20180117- בנק לאומי לישראל בע"מ</t>
  </si>
  <si>
    <t>90005123</t>
  </si>
  <si>
    <t>FWD CCY\CCY 20171003 USD\JPY 112.235 20180110- בנק לאומי לישראל בע"מ</t>
  </si>
  <si>
    <t>90005152</t>
  </si>
  <si>
    <t>FWD CCY\CCY 20171030 USD\JPY 112.846 20180110- בנק לאומי לישראל בע"מ</t>
  </si>
  <si>
    <t>90005312</t>
  </si>
  <si>
    <t>30/10/17</t>
  </si>
  <si>
    <t>FWD CCY\CCY 20171106 EUR\USD 1.1667300 20180205- בנק לאומי לישראל בע"מ</t>
  </si>
  <si>
    <t>90005366</t>
  </si>
  <si>
    <t>FWD CCY\CCY 20171108 USD\JPY 113.21 20180110- בנק לאומי לישראל בע"מ</t>
  </si>
  <si>
    <t>90005394</t>
  </si>
  <si>
    <t>FWD CCY\CCY 20171123 EUR\USD 1.1916150 20180307- בנק לאומי לישראל בע"מ</t>
  </si>
  <si>
    <t>90005513</t>
  </si>
  <si>
    <t>23/11/17</t>
  </si>
  <si>
    <t>FWD CCY\CCY 20171127 GBP\USD 1.3379100 20180312- בנק לאומי לישראל בע"מ</t>
  </si>
  <si>
    <t>90005524</t>
  </si>
  <si>
    <t>FWD CCY\CCY 20171128 EUR\USD 1.1954200 20180307- בנק לאומי לישראל בע"מ</t>
  </si>
  <si>
    <t>90005545</t>
  </si>
  <si>
    <t>28/11/17</t>
  </si>
  <si>
    <t>FWD CCY\CCY 20171211 EUR\USD 1.1893600 20180417- בנק לאומי לישראל בע"מ</t>
  </si>
  <si>
    <t>90005633</t>
  </si>
  <si>
    <t>FWD CCY\CCY 20171218 USD\JPY 112.2400000 20180110- בנק לאומי לישראל בע"מ</t>
  </si>
  <si>
    <t>90005691</t>
  </si>
  <si>
    <t>FWD CCY\CCY 20171220 EUR\USD 1.1909000 20180314- בנק לאומי לישראל בע"מ</t>
  </si>
  <si>
    <t>90005709</t>
  </si>
  <si>
    <t>20/12/17</t>
  </si>
  <si>
    <t>FWD CCY\CCY 20171220 EUR\USD 1.1950000 20180307- בנק לאומי לישראל בע"מ</t>
  </si>
  <si>
    <t>90005713</t>
  </si>
  <si>
    <t>FWD CCY\CCY 20171221 EUR\USD 1.1960000 20180417- בנק לאומי לישראל בע"מ</t>
  </si>
  <si>
    <t>90005733</t>
  </si>
  <si>
    <t>FWD CCY\CCY 20171221 USD\JPY 113.1580000 20180110- בנק לאומי לישראל בע"מ</t>
  </si>
  <si>
    <t>90005732</t>
  </si>
  <si>
    <t>FWD CCY\CCY 20171227 GBP\USD 1.3450100 20180312- בנק לאומי לישראל בע"מ</t>
  </si>
  <si>
    <t>90005748</t>
  </si>
  <si>
    <t>FWD CCY\CCY 20171228 USD\JPY 112.8870000 20180110- בנק לאומי לישראל בע"מ</t>
  </si>
  <si>
    <t>90005765</t>
  </si>
  <si>
    <t>28/12/17</t>
  </si>
  <si>
    <t>Equity swap on sptr 19042018- בנק לאומי לישראל בע"מ</t>
  </si>
  <si>
    <t>29992562</t>
  </si>
  <si>
    <t>30/04/17</t>
  </si>
  <si>
    <t>Libor3m _190418- בנק לאומי לישראל בע"מ</t>
  </si>
  <si>
    <t>29992563</t>
  </si>
  <si>
    <t>Panthiv-xf cdo- Plenum</t>
  </si>
  <si>
    <t>XS0276075198</t>
  </si>
  <si>
    <t>סה"כ כנגד חסכון עמיתים/מבוטחים</t>
  </si>
  <si>
    <t>הלוואות לחברים גמל כללי 292</t>
  </si>
  <si>
    <t>לא</t>
  </si>
  <si>
    <t>29991170</t>
  </si>
  <si>
    <t>10517</t>
  </si>
  <si>
    <t>AA+</t>
  </si>
  <si>
    <t>07/02/08</t>
  </si>
  <si>
    <t>סה"כ מבוטחות במשכנתא או תיקי משכנתאות</t>
  </si>
  <si>
    <t>מובטחות משכנתא - גורם 01</t>
  </si>
  <si>
    <t>435945</t>
  </si>
  <si>
    <t>435946</t>
  </si>
  <si>
    <t>448547</t>
  </si>
  <si>
    <t>448548</t>
  </si>
  <si>
    <t>435943</t>
  </si>
  <si>
    <t>435944</t>
  </si>
  <si>
    <t>444900</t>
  </si>
  <si>
    <t>444901</t>
  </si>
  <si>
    <t>444902</t>
  </si>
  <si>
    <t>444903</t>
  </si>
  <si>
    <t>444904</t>
  </si>
  <si>
    <t>448455</t>
  </si>
  <si>
    <t>448456</t>
  </si>
  <si>
    <t>גורם 01</t>
  </si>
  <si>
    <t>483891</t>
  </si>
  <si>
    <t>01/10/17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</si>
  <si>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</si>
  <si>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</si>
  <si>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</si>
  <si>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</si>
  <si>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</si>
  <si>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</si>
  <si>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</si>
  <si>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</si>
  <si>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</si>
  <si>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</si>
  <si>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</si>
  <si>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</si>
  <si>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</si>
  <si>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</si>
  <si>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</si>
  <si>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</si>
  <si>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55061</t>
  </si>
  <si>
    <t>512475203</t>
  </si>
  <si>
    <t>90150400</t>
  </si>
  <si>
    <t>Aa2</t>
  </si>
  <si>
    <t>גורם 29</t>
  </si>
  <si>
    <t>29991703</t>
  </si>
  <si>
    <t>12165</t>
  </si>
  <si>
    <t>AA</t>
  </si>
  <si>
    <t>18/07/11</t>
  </si>
  <si>
    <t>4410</t>
  </si>
  <si>
    <t>20/07/15</t>
  </si>
  <si>
    <t>גורם 94</t>
  </si>
  <si>
    <t>455531</t>
  </si>
  <si>
    <t>27225</t>
  </si>
  <si>
    <t>19/12/16</t>
  </si>
  <si>
    <t>50013</t>
  </si>
  <si>
    <t>גורם 30</t>
  </si>
  <si>
    <t>392454</t>
  </si>
  <si>
    <t>1200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</si>
  <si>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</si>
  <si>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</si>
  <si>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</si>
  <si>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</si>
  <si>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</si>
  <si>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</si>
  <si>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</si>
  <si>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</si>
  <si>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</si>
  <si>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</si>
  <si>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</si>
  <si>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</si>
  <si>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</si>
  <si>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</si>
  <si>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</si>
  <si>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</si>
  <si>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12532</t>
  </si>
  <si>
    <t>גורם 47</t>
  </si>
  <si>
    <t>455954</t>
  </si>
  <si>
    <t>12820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</si>
  <si>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</si>
  <si>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</si>
  <si>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</si>
  <si>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</si>
  <si>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</si>
  <si>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</si>
  <si>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</si>
  <si>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</si>
  <si>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</si>
  <si>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</si>
  <si>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</si>
  <si>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2963</t>
  </si>
  <si>
    <t>13/07/14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</si>
  <si>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</si>
  <si>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</si>
  <si>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</si>
  <si>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</si>
  <si>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</si>
  <si>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</si>
  <si>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</si>
  <si>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</si>
  <si>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</si>
  <si>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11190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</si>
  <si>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</si>
  <si>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</si>
  <si>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</si>
  <si>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</si>
  <si>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</si>
  <si>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</si>
  <si>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</si>
  <si>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</si>
  <si>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</si>
  <si>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</si>
  <si>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</si>
  <si>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</si>
  <si>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01/07/14</t>
  </si>
  <si>
    <t>364477</t>
  </si>
  <si>
    <t>06/01/16</t>
  </si>
  <si>
    <t>458869</t>
  </si>
  <si>
    <t>24/01/17</t>
  </si>
  <si>
    <t>458870</t>
  </si>
  <si>
    <t>גורם 61</t>
  </si>
  <si>
    <t>4201</t>
  </si>
  <si>
    <t>12844</t>
  </si>
  <si>
    <t>4203</t>
  </si>
  <si>
    <t>4205</t>
  </si>
  <si>
    <t>25/12/16</t>
  </si>
  <si>
    <t>4206</t>
  </si>
  <si>
    <t>4207</t>
  </si>
  <si>
    <t>12/10/15</t>
  </si>
  <si>
    <t>434404</t>
  </si>
  <si>
    <t>30/06/16</t>
  </si>
  <si>
    <t>434406</t>
  </si>
  <si>
    <t>434407</t>
  </si>
  <si>
    <t>434408</t>
  </si>
  <si>
    <t>434410</t>
  </si>
  <si>
    <t>469284</t>
  </si>
  <si>
    <t>17/05/17</t>
  </si>
  <si>
    <t>469285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</si>
  <si>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</si>
  <si>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</si>
  <si>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</si>
  <si>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</si>
  <si>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</si>
  <si>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</si>
  <si>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</si>
  <si>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</si>
  <si>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</si>
  <si>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</si>
  <si>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</si>
  <si>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</si>
  <si>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</si>
  <si>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</si>
  <si>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497</t>
  </si>
  <si>
    <t>03/04/17</t>
  </si>
  <si>
    <t>467404</t>
  </si>
  <si>
    <t>04/05/17</t>
  </si>
  <si>
    <t>470540</t>
  </si>
  <si>
    <t>484097</t>
  </si>
  <si>
    <t>גורם 38</t>
  </si>
  <si>
    <t>2571</t>
  </si>
  <si>
    <t>1417</t>
  </si>
  <si>
    <t>A</t>
  </si>
  <si>
    <t>06/03/13</t>
  </si>
  <si>
    <t>2572</t>
  </si>
  <si>
    <t>5977</t>
  </si>
  <si>
    <t>25/12/17</t>
  </si>
  <si>
    <t>גורם 43</t>
  </si>
  <si>
    <t>345369</t>
  </si>
  <si>
    <t>12769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</si>
  <si>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</si>
  <si>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</si>
  <si>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</si>
  <si>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</si>
  <si>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</si>
  <si>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</si>
  <si>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</si>
  <si>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</si>
  <si>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</si>
  <si>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</si>
  <si>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</si>
  <si>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</si>
  <si>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</si>
  <si>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</si>
  <si>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</si>
  <si>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</si>
  <si>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</si>
  <si>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</si>
  <si>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</si>
  <si>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</si>
  <si>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</si>
  <si>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</si>
  <si>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908395120</t>
  </si>
  <si>
    <t>908395160</t>
  </si>
  <si>
    <t>16/09/15</t>
  </si>
  <si>
    <t>482153</t>
  </si>
  <si>
    <t>12842</t>
  </si>
  <si>
    <t>31/08/17</t>
  </si>
  <si>
    <t>482154</t>
  </si>
  <si>
    <t>487742</t>
  </si>
  <si>
    <t>גורם 67</t>
  </si>
  <si>
    <t>29993125</t>
  </si>
  <si>
    <t>12327</t>
  </si>
  <si>
    <t>30/04/15</t>
  </si>
  <si>
    <t>29993126</t>
  </si>
  <si>
    <t>30/03/17</t>
  </si>
  <si>
    <t>גורם 68</t>
  </si>
  <si>
    <t>385055</t>
  </si>
  <si>
    <t>01/05/16</t>
  </si>
  <si>
    <t>גורם 76</t>
  </si>
  <si>
    <t>414968</t>
  </si>
  <si>
    <t>27556</t>
  </si>
  <si>
    <t>03/03/16</t>
  </si>
  <si>
    <t>גורם 77</t>
  </si>
  <si>
    <t>439968</t>
  </si>
  <si>
    <t>11147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</si>
  <si>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</si>
  <si>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</si>
  <si>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</si>
  <si>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</si>
  <si>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</si>
  <si>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</si>
  <si>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</si>
  <si>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</si>
  <si>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</si>
  <si>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</si>
  <si>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</si>
  <si>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</si>
  <si>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</si>
  <si>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</si>
  <si>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</si>
  <si>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97</t>
  </si>
  <si>
    <t>486033</t>
  </si>
  <si>
    <t>636</t>
  </si>
  <si>
    <t>19/10/17</t>
  </si>
  <si>
    <t>487159</t>
  </si>
  <si>
    <t>493103</t>
  </si>
  <si>
    <t>גורם 17</t>
  </si>
  <si>
    <t>66241</t>
  </si>
  <si>
    <t>12535</t>
  </si>
  <si>
    <t>A-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</si>
  <si>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</si>
  <si>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</si>
  <si>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</si>
  <si>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</si>
  <si>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</si>
  <si>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</si>
  <si>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</si>
  <si>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</si>
  <si>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</si>
  <si>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</si>
  <si>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גורם 98</t>
  </si>
  <si>
    <t>475998</t>
  </si>
  <si>
    <t>27508</t>
  </si>
  <si>
    <t>23/07/17</t>
  </si>
  <si>
    <t>485027</t>
  </si>
  <si>
    <t>10/10/17</t>
  </si>
  <si>
    <t>485028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</si>
  <si>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</si>
  <si>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</si>
  <si>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</si>
  <si>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</si>
  <si>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</si>
  <si>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</si>
  <si>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</si>
  <si>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</si>
  <si>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</si>
  <si>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</si>
  <si>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</si>
  <si>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101</t>
  </si>
  <si>
    <t>439559</t>
  </si>
  <si>
    <t>27603</t>
  </si>
  <si>
    <t>10/08/16</t>
  </si>
  <si>
    <t>גורם 87</t>
  </si>
  <si>
    <t>434245</t>
  </si>
  <si>
    <t>27601</t>
  </si>
  <si>
    <t>29/06/16</t>
  </si>
  <si>
    <t>454193</t>
  </si>
  <si>
    <t>30/11/16</t>
  </si>
  <si>
    <t>477000</t>
  </si>
  <si>
    <t>31/07/17</t>
  </si>
  <si>
    <t>5770</t>
  </si>
  <si>
    <t>5828</t>
  </si>
  <si>
    <t>5989</t>
  </si>
  <si>
    <t>גורם 88</t>
  </si>
  <si>
    <t>491469</t>
  </si>
  <si>
    <t>27602</t>
  </si>
  <si>
    <t>גורם 91</t>
  </si>
  <si>
    <t>487447</t>
  </si>
  <si>
    <t>27605</t>
  </si>
  <si>
    <t>12/11/17</t>
  </si>
  <si>
    <t>גורם 93</t>
  </si>
  <si>
    <t>471677</t>
  </si>
  <si>
    <t>27604</t>
  </si>
  <si>
    <t>07/06/17</t>
  </si>
  <si>
    <t>490784</t>
  </si>
  <si>
    <t>05/12/17</t>
  </si>
  <si>
    <t>491438</t>
  </si>
  <si>
    <t>07/12/17</t>
  </si>
  <si>
    <t>464740</t>
  </si>
  <si>
    <t>27598</t>
  </si>
  <si>
    <t>491619</t>
  </si>
  <si>
    <t>27625</t>
  </si>
  <si>
    <t>5988</t>
  </si>
  <si>
    <t>גורם 79</t>
  </si>
  <si>
    <t>474436</t>
  </si>
  <si>
    <t>27600</t>
  </si>
  <si>
    <t>474437</t>
  </si>
  <si>
    <t>גורם 86</t>
  </si>
  <si>
    <t>487556</t>
  </si>
  <si>
    <t>27597</t>
  </si>
  <si>
    <t>487557</t>
  </si>
  <si>
    <t>15/11/17</t>
  </si>
  <si>
    <t>486415</t>
  </si>
  <si>
    <t>גורם 84</t>
  </si>
  <si>
    <t>404555</t>
  </si>
  <si>
    <t>12939</t>
  </si>
  <si>
    <t>16/12/15</t>
  </si>
  <si>
    <t>פקדון טפחות 6.22% 9.1.18- טפחות בנק משכנתאות לישראל בע"מ</t>
  </si>
  <si>
    <t>32961</t>
  </si>
  <si>
    <t>פקדון בבנק לאומי- בנק לאומי לישראל בע"מ</t>
  </si>
  <si>
    <t>486978</t>
  </si>
  <si>
    <t>פקדון בבנק פועלים- בנק הפועלים בע"מ</t>
  </si>
  <si>
    <t>460128</t>
  </si>
  <si>
    <t>463294</t>
  </si>
  <si>
    <t>465861</t>
  </si>
  <si>
    <t>468319</t>
  </si>
  <si>
    <t>471973</t>
  </si>
  <si>
    <t>482568</t>
  </si>
  <si>
    <t>פקדון בבנק בינלאומי- הבנק הבינלאומי הראשון לישראל בע"מ</t>
  </si>
  <si>
    <t>478059</t>
  </si>
  <si>
    <t>פקדון יו בנק- יו בנק בע"מ לשעבר בנק אינווסטק</t>
  </si>
  <si>
    <t>485397</t>
  </si>
  <si>
    <t>491454</t>
  </si>
  <si>
    <t>סה"כ נקוב במט"ח</t>
  </si>
  <si>
    <t>ביטחונות חוזים עתידיים במטבע 20001</t>
  </si>
  <si>
    <t>88820001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</si>
  <si>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</si>
  <si>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</si>
  <si>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</si>
  <si>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</si>
  <si>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</si>
  <si>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</si>
  <si>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</si>
  <si>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</si>
  <si>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</si>
  <si>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</si>
  <si>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</si>
  <si>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אלון דלק אגח חש 1/17 (מגדל</t>
  </si>
  <si>
    <t>11399301</t>
  </si>
  <si>
    <t>פלאזה סנטרס אגח ב(פדיון לקבל)</t>
  </si>
  <si>
    <t>11095030</t>
  </si>
  <si>
    <t>פלאזה סנטרס אגח ב(ריבית לקבל)</t>
  </si>
  <si>
    <t>מגדל מקפת קרנות פנסיה וקופות גמל בע"מ</t>
  </si>
  <si>
    <t>מגדל תגמולים - מסלול כללי</t>
  </si>
  <si>
    <t>הליוס</t>
  </si>
  <si>
    <t>ANATOMY I</t>
  </si>
  <si>
    <t>Sky I</t>
  </si>
  <si>
    <t>נגב אנרגיה   אשלים תרמוסולאר בעמ</t>
  </si>
  <si>
    <t>Evolution Venture Capital Fund</t>
  </si>
  <si>
    <t>פי אס פי השקעות בעמ</t>
  </si>
  <si>
    <t>Fimi Israel Opportunity II</t>
  </si>
  <si>
    <t>אריסון החזקות 1998 בע"מ</t>
  </si>
  <si>
    <t>שניאור צאלים- שותפות מוגבלת</t>
  </si>
  <si>
    <t>איגודן  איגוד ערים דן לתשתיות</t>
  </si>
  <si>
    <t>אנלייט</t>
  </si>
  <si>
    <t>נטפים בע"מ</t>
  </si>
  <si>
    <t>דלק קידוחים שותפות מוגבלת</t>
  </si>
  <si>
    <t>ANATOMY 2</t>
  </si>
  <si>
    <t>Reality III</t>
  </si>
  <si>
    <t>אגירה שאובה כוכב הירדן</t>
  </si>
  <si>
    <t>NOY 2 infra &amp; energy investment LP</t>
  </si>
  <si>
    <t>NOY 2 co-investment Ashalim plot A</t>
  </si>
  <si>
    <t>Accelmed growth partners</t>
  </si>
  <si>
    <t>fimi 6</t>
  </si>
  <si>
    <t>Orbimed  II</t>
  </si>
  <si>
    <t>sky 3</t>
  </si>
  <si>
    <t>Vintage IX Migdal LP</t>
  </si>
  <si>
    <t>FIREBOLT RB HOLDINGS LIMITED</t>
  </si>
  <si>
    <t>CLEAN ENERGY FUTURE</t>
  </si>
  <si>
    <t>CPV Fairveiw</t>
  </si>
  <si>
    <t>SUNRUN HERA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</si>
  <si>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</si>
  <si>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</si>
  <si>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</si>
  <si>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</si>
  <si>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</si>
  <si>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</si>
  <si>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Cheyne Real Estate Credit Holdings</t>
  </si>
  <si>
    <t>ARES private credit solutions</t>
  </si>
  <si>
    <t>ICG SDP III</t>
  </si>
  <si>
    <t>Viola PE 2 LP</t>
  </si>
  <si>
    <t>Kartesia Credit Opportunities IV SCS</t>
  </si>
  <si>
    <t>Blackstone RE VIII</t>
  </si>
  <si>
    <t>Silverfleet II</t>
  </si>
  <si>
    <t>Rhone VRhone Capital Partners V</t>
  </si>
  <si>
    <t>Crescent mezzanine VII</t>
  </si>
  <si>
    <t>THOMA BRAVO</t>
  </si>
  <si>
    <t>Advent</t>
  </si>
  <si>
    <t>Brookfield  RE  II</t>
  </si>
  <si>
    <t>Migdal-HarbourVest 2016 Fund L.P. (Tranche B)</t>
  </si>
  <si>
    <t>harbourvest part' co inv fund IV</t>
  </si>
  <si>
    <t>HIG harbourvest Tranche B</t>
  </si>
  <si>
    <t>waterton</t>
  </si>
  <si>
    <t>Vintage Migdal Co-investment</t>
  </si>
  <si>
    <t>MAGMA GROWTH EQUITY I</t>
  </si>
  <si>
    <t>Apollo Fund IX</t>
  </si>
  <si>
    <t>Tene growth capital IV</t>
  </si>
  <si>
    <t>incline</t>
  </si>
  <si>
    <t>Permira</t>
  </si>
  <si>
    <t>harbourvest ח-ן מנוהל</t>
  </si>
  <si>
    <t>HarbourVest Co-Inv DNLD</t>
  </si>
  <si>
    <t>harbourvest Sec gridiron</t>
  </si>
  <si>
    <t>project Celtics</t>
  </si>
  <si>
    <t>co investment Anesthesia</t>
  </si>
  <si>
    <t>HARBOURVEST pamlico</t>
  </si>
  <si>
    <t>harbourvest DOVER</t>
  </si>
  <si>
    <t>SVB</t>
  </si>
  <si>
    <t>Warburg Pincus China I</t>
  </si>
  <si>
    <t>infrared infrastructure fund v</t>
  </si>
  <si>
    <t>Horsley Bridge XII Ventures</t>
  </si>
  <si>
    <t>Copenhagen Infrastructure III</t>
  </si>
  <si>
    <t>meridiam III</t>
  </si>
  <si>
    <t>UBS</t>
  </si>
  <si>
    <t>בנק הפועלים</t>
  </si>
  <si>
    <t>יובנק בע"מ</t>
  </si>
  <si>
    <t>פועלים סהר</t>
  </si>
  <si>
    <t>בנק לאומי</t>
  </si>
  <si>
    <t>US4655621062</t>
  </si>
  <si>
    <t>GB0031348658</t>
  </si>
  <si>
    <t>CNE1000003G1</t>
  </si>
  <si>
    <t>gb0008706128</t>
  </si>
  <si>
    <t>CH0012221716</t>
  </si>
  <si>
    <t>US0152711091</t>
  </si>
  <si>
    <t>US78440X1019</t>
  </si>
  <si>
    <t>US1011211018</t>
  </si>
  <si>
    <t>DE0005552004</t>
  </si>
  <si>
    <t>lu0875160326</t>
  </si>
  <si>
    <t>IE00B5BMR087</t>
  </si>
  <si>
    <t>DE000A0Q4R02</t>
  </si>
  <si>
    <t>FR0010345389</t>
  </si>
  <si>
    <t>US57060U2336</t>
  </si>
  <si>
    <t>IE00B94ZB998</t>
  </si>
  <si>
    <t>US81369Y7040</t>
  </si>
  <si>
    <t>US78464A6982</t>
  </si>
  <si>
    <t>US9229085538</t>
  </si>
  <si>
    <t>LU0566484704</t>
  </si>
  <si>
    <t>LU0389810994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</si>
</sst>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2628</v>
      </c>
    </row>
    <row r="3" spans="1:36">
      <c r="B3" s="2" t="s">
        <v>2</v>
      </c>
      <c r="C3" s="26" t="s">
        <v>2629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f>מזומנים!J11</f>
        <v>69276.737614529513</v>
      </c>
      <c r="D11" s="76">
        <f>C11/$C$42*100</f>
        <v>5.6722765511002198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292849.62248070003</v>
      </c>
      <c r="D13" s="77">
        <f t="shared" ref="D13:D22" si="0">C13/$C$42*100</f>
        <v>23.9780928460961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201560.485411273</v>
      </c>
      <c r="D15" s="77">
        <f t="shared" si="0"/>
        <v>16.503473668005903</v>
      </c>
    </row>
    <row r="16" spans="1:36">
      <c r="A16" s="10" t="s">
        <v>13</v>
      </c>
      <c r="B16" s="70" t="s">
        <v>19</v>
      </c>
      <c r="C16" s="77">
        <v>185371.41985915299</v>
      </c>
      <c r="D16" s="77">
        <f t="shared" si="0"/>
        <v>15.177936986032368</v>
      </c>
    </row>
    <row r="17" spans="1:4">
      <c r="A17" s="10" t="s">
        <v>13</v>
      </c>
      <c r="B17" s="70" t="s">
        <v>20</v>
      </c>
      <c r="C17" s="77">
        <v>162429.36447551029</v>
      </c>
      <c r="D17" s="77">
        <f t="shared" si="0"/>
        <v>13.299475510107065</v>
      </c>
    </row>
    <row r="18" spans="1:4">
      <c r="A18" s="10" t="s">
        <v>13</v>
      </c>
      <c r="B18" s="70" t="s">
        <v>21</v>
      </c>
      <c r="C18" s="77">
        <v>81918.521643376225</v>
      </c>
      <c r="D18" s="77">
        <f t="shared" si="0"/>
        <v>6.7073670819202098</v>
      </c>
    </row>
    <row r="19" spans="1:4">
      <c r="A19" s="10" t="s">
        <v>13</v>
      </c>
      <c r="B19" s="70" t="s">
        <v>22</v>
      </c>
      <c r="C19" s="77">
        <v>23.93021225</v>
      </c>
      <c r="D19" s="77">
        <f t="shared" si="0"/>
        <v>1.9593702948860797E-3</v>
      </c>
    </row>
    <row r="20" spans="1:4">
      <c r="A20" s="10" t="s">
        <v>13</v>
      </c>
      <c r="B20" s="70" t="s">
        <v>23</v>
      </c>
      <c r="C20" s="77">
        <v>251.91221999999999</v>
      </c>
      <c r="D20" s="77">
        <f t="shared" si="0"/>
        <v>2.0626199033684161E-2</v>
      </c>
    </row>
    <row r="21" spans="1:4">
      <c r="A21" s="10" t="s">
        <v>13</v>
      </c>
      <c r="B21" s="70" t="s">
        <v>24</v>
      </c>
      <c r="C21" s="77">
        <v>882.05991016860344</v>
      </c>
      <c r="D21" s="77">
        <f t="shared" si="0"/>
        <v>7.222175751049785E-2</v>
      </c>
    </row>
    <row r="22" spans="1:4">
      <c r="A22" s="10" t="s">
        <v>13</v>
      </c>
      <c r="B22" s="70" t="s">
        <v>25</v>
      </c>
      <c r="C22" s="77">
        <v>3006.4329468000001</v>
      </c>
      <c r="D22" s="77">
        <f t="shared" si="0"/>
        <v>0.24616227169179167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25415.584099176667</v>
      </c>
      <c r="D26" s="77">
        <f t="shared" si="1"/>
        <v>2.0809903393608944</v>
      </c>
    </row>
    <row r="27" spans="1:4">
      <c r="A27" s="10" t="s">
        <v>13</v>
      </c>
      <c r="B27" s="70" t="s">
        <v>29</v>
      </c>
      <c r="C27" s="77">
        <v>5962.6476110856011</v>
      </c>
      <c r="D27" s="77">
        <f t="shared" si="1"/>
        <v>0.48821274487586597</v>
      </c>
    </row>
    <row r="28" spans="1:4">
      <c r="A28" s="10" t="s">
        <v>13</v>
      </c>
      <c r="B28" s="70" t="s">
        <v>30</v>
      </c>
      <c r="C28" s="77">
        <f>'לא סחיר - קרנות השקעה'!H11</f>
        <v>25486.944832630928</v>
      </c>
      <c r="D28" s="77">
        <f t="shared" si="1"/>
        <v>2.086833250401166</v>
      </c>
    </row>
    <row r="29" spans="1:4">
      <c r="A29" s="10" t="s">
        <v>13</v>
      </c>
      <c r="B29" s="70" t="s">
        <v>31</v>
      </c>
      <c r="C29" s="77">
        <v>344.74336155503732</v>
      </c>
      <c r="D29" s="77">
        <f t="shared" si="1"/>
        <v>2.8227075252544483E-2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1757.2435575881259</v>
      </c>
      <c r="D31" s="77">
        <f t="shared" si="1"/>
        <v>0.14388049682334553</v>
      </c>
    </row>
    <row r="32" spans="1:4">
      <c r="A32" s="10" t="s">
        <v>13</v>
      </c>
      <c r="B32" s="70" t="s">
        <v>34</v>
      </c>
      <c r="C32" s="77">
        <v>4.9831200000000004</v>
      </c>
      <c r="D32" s="77">
        <f t="shared" si="1"/>
        <v>4.0801047654112307E-4</v>
      </c>
    </row>
    <row r="33" spans="1:4">
      <c r="A33" s="10" t="s">
        <v>13</v>
      </c>
      <c r="B33" s="69" t="s">
        <v>35</v>
      </c>
      <c r="C33" s="77">
        <v>112972.66565617456</v>
      </c>
      <c r="D33" s="77">
        <f t="shared" si="1"/>
        <v>9.2500343460516188</v>
      </c>
    </row>
    <row r="34" spans="1:4">
      <c r="A34" s="10" t="s">
        <v>13</v>
      </c>
      <c r="B34" s="69" t="s">
        <v>36</v>
      </c>
      <c r="C34" s="77">
        <v>48023.562411789339</v>
      </c>
      <c r="D34" s="77">
        <f t="shared" si="1"/>
        <v>3.9320980800856753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f>'השקעות אחרות '!I11</f>
        <v>3782.7189052565445</v>
      </c>
      <c r="D37" s="77">
        <f t="shared" si="1"/>
        <v>0.30972341487960114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f>SUM(C11:C41)</f>
        <v>1221321.5803290177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74209.8610720531</v>
      </c>
      <c r="D43" s="77">
        <f>C43/$C$42*100</f>
        <v>6.0761933848791365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203</v>
      </c>
      <c r="D51">
        <v>3.0803000000000001E-2</v>
      </c>
    </row>
    <row r="52" spans="3:4">
      <c r="C52" t="s">
        <v>119</v>
      </c>
      <c r="D52">
        <v>2.7648000000000001</v>
      </c>
    </row>
    <row r="53" spans="3:4">
      <c r="C53" t="s">
        <v>123</v>
      </c>
      <c r="D53">
        <v>2.7078000000000002</v>
      </c>
    </row>
    <row r="54" spans="3:4">
      <c r="C54" t="s">
        <v>204</v>
      </c>
      <c r="D54">
        <v>0.42209999999999998</v>
      </c>
    </row>
    <row r="55" spans="3:4">
      <c r="C55" t="s">
        <v>205</v>
      </c>
      <c r="D55">
        <v>0.55769999999999997</v>
      </c>
    </row>
    <row r="56" spans="3:4">
      <c r="C56" t="s">
        <v>206</v>
      </c>
      <c r="D56">
        <v>0.44340000000000002</v>
      </c>
    </row>
    <row r="57" spans="3:4">
      <c r="C57" t="s">
        <v>126</v>
      </c>
      <c r="D57">
        <v>1</v>
      </c>
    </row>
    <row r="58" spans="3:4">
      <c r="C58" t="s">
        <v>207</v>
      </c>
      <c r="D58">
        <v>0.17610000000000001</v>
      </c>
    </row>
    <row r="59" spans="3:4">
      <c r="C59" t="s">
        <v>126</v>
      </c>
      <c r="D59">
        <v>0.92049999999999998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2628</v>
      </c>
    </row>
    <row r="3" spans="2:61" s="1" customFormat="1">
      <c r="B3" s="2" t="s">
        <v>2</v>
      </c>
      <c r="C3" s="26" t="s">
        <v>2629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251.91221999999999</v>
      </c>
      <c r="J11" s="25"/>
      <c r="K11" s="76">
        <v>100</v>
      </c>
      <c r="L11" s="76">
        <f>I11/'סכום נכסי הקרן'!$C$42*100</f>
        <v>2.0626199033684161E-2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f>I12/'סכום נכסי הקרן'!$C$42*100</f>
        <v>0</v>
      </c>
    </row>
    <row r="13" spans="2:61">
      <c r="B13" s="78" t="s">
        <v>1874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f>I13/'סכום נכסי הקרן'!$C$42*100</f>
        <v>0</v>
      </c>
    </row>
    <row r="14" spans="2:61">
      <c r="B14" t="s">
        <v>256</v>
      </c>
      <c r="C14" t="s">
        <v>256</v>
      </c>
      <c r="D14" s="16"/>
      <c r="E14" t="s">
        <v>256</v>
      </c>
      <c r="F14" t="s">
        <v>256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f>I14/'סכום נכסי הקרן'!$C$42*100</f>
        <v>0</v>
      </c>
    </row>
    <row r="15" spans="2:61">
      <c r="B15" s="78" t="s">
        <v>1875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f>I15/'סכום נכסי הקרן'!$C$42*100</f>
        <v>0</v>
      </c>
    </row>
    <row r="16" spans="2:61">
      <c r="B16" t="s">
        <v>256</v>
      </c>
      <c r="C16" t="s">
        <v>256</v>
      </c>
      <c r="D16" s="16"/>
      <c r="E16" t="s">
        <v>256</v>
      </c>
      <c r="F16" t="s">
        <v>256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f>I16/'סכום נכסי הקרן'!$C$42*100</f>
        <v>0</v>
      </c>
    </row>
    <row r="17" spans="2:12">
      <c r="B17" s="78" t="s">
        <v>1876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f>I17/'סכום נכסי הקרן'!$C$42*100</f>
        <v>0</v>
      </c>
    </row>
    <row r="18" spans="2:12">
      <c r="B18" t="s">
        <v>256</v>
      </c>
      <c r="C18" t="s">
        <v>256</v>
      </c>
      <c r="D18" s="16"/>
      <c r="E18" t="s">
        <v>256</v>
      </c>
      <c r="F18" t="s">
        <v>256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f>I18/'סכום נכסי הקרן'!$C$42*100</f>
        <v>0</v>
      </c>
    </row>
    <row r="19" spans="2:12">
      <c r="B19" s="78" t="s">
        <v>1028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f>I19/'סכום נכסי הקרן'!$C$42*100</f>
        <v>0</v>
      </c>
    </row>
    <row r="20" spans="2:12">
      <c r="B20" t="s">
        <v>256</v>
      </c>
      <c r="C20" t="s">
        <v>256</v>
      </c>
      <c r="D20" s="16"/>
      <c r="E20" t="s">
        <v>256</v>
      </c>
      <c r="F20" t="s">
        <v>256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f>I20/'סכום נכסי הקרן'!$C$42*100</f>
        <v>0</v>
      </c>
    </row>
    <row r="21" spans="2:12">
      <c r="B21" s="78" t="s">
        <v>260</v>
      </c>
      <c r="C21" s="16"/>
      <c r="D21" s="16"/>
      <c r="E21" s="16"/>
      <c r="G21" s="79">
        <v>0</v>
      </c>
      <c r="I21" s="79">
        <v>251.91221999999999</v>
      </c>
      <c r="K21" s="79">
        <v>100</v>
      </c>
      <c r="L21" s="79">
        <f>I21/'סכום נכסי הקרן'!$C$42*100</f>
        <v>2.0626199033684161E-2</v>
      </c>
    </row>
    <row r="22" spans="2:12">
      <c r="B22" s="78" t="s">
        <v>1874</v>
      </c>
      <c r="C22" s="16"/>
      <c r="D22" s="16"/>
      <c r="E22" s="16"/>
      <c r="G22" s="79">
        <v>0</v>
      </c>
      <c r="I22" s="79">
        <v>251.91221999999999</v>
      </c>
      <c r="K22" s="79">
        <v>100</v>
      </c>
      <c r="L22" s="79">
        <f>I22/'סכום נכסי הקרן'!$C$42*100</f>
        <v>2.0626199033684161E-2</v>
      </c>
    </row>
    <row r="23" spans="2:12">
      <c r="B23" t="s">
        <v>1877</v>
      </c>
      <c r="C23" t="s">
        <v>1878</v>
      </c>
      <c r="D23" t="s">
        <v>1378</v>
      </c>
      <c r="E23" t="s">
        <v>126</v>
      </c>
      <c r="F23" t="s">
        <v>109</v>
      </c>
      <c r="G23" s="77">
        <v>-42</v>
      </c>
      <c r="H23" s="77">
        <v>57000</v>
      </c>
      <c r="I23" s="77">
        <v>-82.999979999999994</v>
      </c>
      <c r="J23" s="77">
        <v>0</v>
      </c>
      <c r="K23" s="77">
        <v>-32.950000000000003</v>
      </c>
      <c r="L23" s="77">
        <f>I23/'סכום נכסי הקרן'!$C$42*100</f>
        <v>-6.7959152885548966E-3</v>
      </c>
    </row>
    <row r="24" spans="2:12">
      <c r="B24" t="s">
        <v>1879</v>
      </c>
      <c r="C24" t="s">
        <v>1880</v>
      </c>
      <c r="D24" t="s">
        <v>1378</v>
      </c>
      <c r="E24" t="s">
        <v>126</v>
      </c>
      <c r="F24" t="s">
        <v>109</v>
      </c>
      <c r="G24" s="77">
        <v>42</v>
      </c>
      <c r="H24" s="77">
        <v>230000</v>
      </c>
      <c r="I24" s="77">
        <v>334.91219999999998</v>
      </c>
      <c r="J24" s="77">
        <v>0</v>
      </c>
      <c r="K24" s="77">
        <v>132.94999999999999</v>
      </c>
      <c r="L24" s="77">
        <f>I24/'סכום נכסי הקרן'!$C$42*100</f>
        <v>2.7422114322239059E-2</v>
      </c>
    </row>
    <row r="25" spans="2:12">
      <c r="B25" s="78" t="s">
        <v>1881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f>I25/'סכום נכסי הקרן'!$C$42*100</f>
        <v>0</v>
      </c>
    </row>
    <row r="26" spans="2:12">
      <c r="B26" t="s">
        <v>256</v>
      </c>
      <c r="C26" t="s">
        <v>256</v>
      </c>
      <c r="D26" s="16"/>
      <c r="E26" t="s">
        <v>256</v>
      </c>
      <c r="F26" t="s">
        <v>256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f>I26/'סכום נכסי הקרן'!$C$42*100</f>
        <v>0</v>
      </c>
    </row>
    <row r="27" spans="2:12">
      <c r="B27" s="78" t="s">
        <v>1876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f>I27/'סכום נכסי הקרן'!$C$42*100</f>
        <v>0</v>
      </c>
    </row>
    <row r="28" spans="2:12">
      <c r="B28" t="s">
        <v>256</v>
      </c>
      <c r="C28" t="s">
        <v>256</v>
      </c>
      <c r="D28" s="16"/>
      <c r="E28" t="s">
        <v>256</v>
      </c>
      <c r="F28" t="s">
        <v>256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f>I28/'סכום נכסי הקרן'!$C$42*100</f>
        <v>0</v>
      </c>
    </row>
    <row r="29" spans="2:12">
      <c r="B29" s="78" t="s">
        <v>1882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f>I29/'סכום נכסי הקרן'!$C$42*100</f>
        <v>0</v>
      </c>
    </row>
    <row r="30" spans="2:12">
      <c r="B30" t="s">
        <v>256</v>
      </c>
      <c r="C30" t="s">
        <v>256</v>
      </c>
      <c r="D30" s="16"/>
      <c r="E30" t="s">
        <v>256</v>
      </c>
      <c r="F30" t="s">
        <v>256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f>I30/'סכום נכסי הקרן'!$C$42*100</f>
        <v>0</v>
      </c>
    </row>
    <row r="31" spans="2:12">
      <c r="B31" s="78" t="s">
        <v>1028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f>I31/'סכום נכסי הקרן'!$C$42*100</f>
        <v>0</v>
      </c>
    </row>
    <row r="32" spans="2:12">
      <c r="B32" t="s">
        <v>256</v>
      </c>
      <c r="C32" t="s">
        <v>256</v>
      </c>
      <c r="D32" s="16"/>
      <c r="E32" t="s">
        <v>256</v>
      </c>
      <c r="F32" t="s">
        <v>256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f>I32/'סכום נכסי הקרן'!$C$42*100</f>
        <v>0</v>
      </c>
    </row>
    <row r="33" spans="2:5">
      <c r="B33" t="s">
        <v>262</v>
      </c>
      <c r="C33" s="16"/>
      <c r="D33" s="16"/>
      <c r="E33" s="16"/>
    </row>
    <row r="34" spans="2:5">
      <c r="B34" t="s">
        <v>367</v>
      </c>
      <c r="C34" s="16"/>
      <c r="D34" s="16"/>
      <c r="E34" s="16"/>
    </row>
    <row r="35" spans="2:5">
      <c r="B35" t="s">
        <v>368</v>
      </c>
      <c r="C35" s="16"/>
      <c r="D35" s="16"/>
      <c r="E35" s="16"/>
    </row>
    <row r="36" spans="2:5">
      <c r="B36" t="s">
        <v>369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C1:C4 A5:K1048576 M5:XFD1048576 L5:L10 L33:L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9" workbookViewId="0">
      <selection activeCell="K11" sqref="K1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2628</v>
      </c>
    </row>
    <row r="3" spans="1:60" s="1" customFormat="1">
      <c r="B3" s="2" t="s">
        <v>2</v>
      </c>
      <c r="C3" s="26" t="s">
        <v>2629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344</v>
      </c>
      <c r="H11" s="25"/>
      <c r="I11" s="76">
        <v>882.05991016860344</v>
      </c>
      <c r="J11" s="76">
        <v>100</v>
      </c>
      <c r="K11" s="76">
        <f>I11/'סכום נכסי הקרן'!$C$42*100</f>
        <v>7.222175751049785E-2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f>I12/'סכום נכסי הקרן'!$C$42*100</f>
        <v>0</v>
      </c>
      <c r="BD12" s="16" t="s">
        <v>124</v>
      </c>
      <c r="BF12" s="16" t="s">
        <v>125</v>
      </c>
    </row>
    <row r="13" spans="1:60">
      <c r="B13" t="s">
        <v>256</v>
      </c>
      <c r="C13" t="s">
        <v>256</v>
      </c>
      <c r="D13" s="19"/>
      <c r="E13" t="s">
        <v>256</v>
      </c>
      <c r="F13" t="s">
        <v>256</v>
      </c>
      <c r="G13" s="77">
        <v>0</v>
      </c>
      <c r="H13" s="77">
        <v>0</v>
      </c>
      <c r="I13" s="77">
        <v>0</v>
      </c>
      <c r="J13" s="77">
        <v>0</v>
      </c>
      <c r="K13" s="77">
        <f>I13/'סכום נכסי הקרן'!$C$42*100</f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260</v>
      </c>
      <c r="C14" s="19"/>
      <c r="D14" s="19"/>
      <c r="E14" s="19"/>
      <c r="F14" s="19"/>
      <c r="G14" s="79">
        <v>344</v>
      </c>
      <c r="H14" s="19"/>
      <c r="I14" s="79">
        <v>882.05991016860344</v>
      </c>
      <c r="J14" s="79">
        <v>100</v>
      </c>
      <c r="K14" s="79">
        <f>I14/'סכום נכסי הקרן'!$C$42*100</f>
        <v>7.222175751049785E-2</v>
      </c>
      <c r="BF14" s="16" t="s">
        <v>129</v>
      </c>
    </row>
    <row r="15" spans="1:60">
      <c r="B15" t="s">
        <v>1883</v>
      </c>
      <c r="C15" t="s">
        <v>1884</v>
      </c>
      <c r="D15" t="s">
        <v>126</v>
      </c>
      <c r="E15" t="s">
        <v>1490</v>
      </c>
      <c r="F15" t="s">
        <v>113</v>
      </c>
      <c r="G15" s="77">
        <v>79</v>
      </c>
      <c r="H15" s="77">
        <v>-71499.963999999702</v>
      </c>
      <c r="I15" s="77">
        <v>-234.55949290005501</v>
      </c>
      <c r="J15" s="77">
        <v>-26.59</v>
      </c>
      <c r="K15" s="77">
        <f>I15/'סכום נכסי הקרן'!$C$42*100</f>
        <v>-1.9205383469672738E-2</v>
      </c>
      <c r="BF15" s="16" t="s">
        <v>130</v>
      </c>
    </row>
    <row r="16" spans="1:60">
      <c r="B16" t="s">
        <v>1885</v>
      </c>
      <c r="C16" t="s">
        <v>1886</v>
      </c>
      <c r="D16" t="s">
        <v>126</v>
      </c>
      <c r="E16" t="s">
        <v>126</v>
      </c>
      <c r="F16" t="s">
        <v>113</v>
      </c>
      <c r="G16" s="77">
        <v>22</v>
      </c>
      <c r="H16" s="77">
        <v>-6649.8799999999455</v>
      </c>
      <c r="I16" s="77">
        <v>-6.0751441713599501</v>
      </c>
      <c r="J16" s="77">
        <v>-0.69</v>
      </c>
      <c r="K16" s="77">
        <f>I16/'סכום נכסי הקרן'!$C$42*100</f>
        <v>-4.9742379641923122E-4</v>
      </c>
      <c r="BF16" s="16" t="s">
        <v>131</v>
      </c>
    </row>
    <row r="17" spans="2:58">
      <c r="B17" t="s">
        <v>1887</v>
      </c>
      <c r="C17" t="s">
        <v>1888</v>
      </c>
      <c r="D17" t="s">
        <v>126</v>
      </c>
      <c r="E17" t="s">
        <v>126</v>
      </c>
      <c r="F17" t="s">
        <v>109</v>
      </c>
      <c r="G17" s="77">
        <v>154</v>
      </c>
      <c r="H17" s="77">
        <v>110770.500000003</v>
      </c>
      <c r="I17" s="77">
        <v>591.42363819001605</v>
      </c>
      <c r="J17" s="77">
        <v>67.05</v>
      </c>
      <c r="K17" s="77">
        <f>I17/'סכום נכסי הקרן'!$C$42*100</f>
        <v>4.8424890521519284E-2</v>
      </c>
      <c r="BF17" s="16" t="s">
        <v>132</v>
      </c>
    </row>
    <row r="18" spans="2:58">
      <c r="B18" t="s">
        <v>1889</v>
      </c>
      <c r="C18" t="s">
        <v>1890</v>
      </c>
      <c r="D18" t="s">
        <v>126</v>
      </c>
      <c r="E18" t="s">
        <v>126</v>
      </c>
      <c r="F18" t="s">
        <v>109</v>
      </c>
      <c r="G18" s="77">
        <v>24</v>
      </c>
      <c r="H18" s="77">
        <v>55000.00000000048</v>
      </c>
      <c r="I18" s="77">
        <v>45.7644000000004</v>
      </c>
      <c r="J18" s="77">
        <v>5.19</v>
      </c>
      <c r="K18" s="77">
        <f>I18/'סכום נכסי הקרן'!$C$42*100</f>
        <v>3.747121211734563E-3</v>
      </c>
      <c r="BF18" s="16" t="s">
        <v>133</v>
      </c>
    </row>
    <row r="19" spans="2:58">
      <c r="B19" t="s">
        <v>1891</v>
      </c>
      <c r="C19" t="s">
        <v>1892</v>
      </c>
      <c r="D19" t="s">
        <v>126</v>
      </c>
      <c r="E19" t="s">
        <v>126</v>
      </c>
      <c r="F19" t="s">
        <v>113</v>
      </c>
      <c r="G19" s="77">
        <v>26</v>
      </c>
      <c r="H19" s="77">
        <v>15800</v>
      </c>
      <c r="I19" s="77">
        <v>17.058880800000001</v>
      </c>
      <c r="J19" s="77">
        <v>1.93</v>
      </c>
      <c r="K19" s="77">
        <f>I19/'סכום נכסי הקרן'!$C$42*100</f>
        <v>1.3967558646924446E-3</v>
      </c>
      <c r="BF19" s="16" t="s">
        <v>134</v>
      </c>
    </row>
    <row r="20" spans="2:58">
      <c r="B20" t="s">
        <v>1893</v>
      </c>
      <c r="C20" t="s">
        <v>1894</v>
      </c>
      <c r="D20" t="s">
        <v>126</v>
      </c>
      <c r="E20" t="s">
        <v>126</v>
      </c>
      <c r="F20" t="s">
        <v>203</v>
      </c>
      <c r="G20" s="77">
        <v>20</v>
      </c>
      <c r="H20" s="77">
        <v>32500000.000000324</v>
      </c>
      <c r="I20" s="77">
        <v>200.219500000002</v>
      </c>
      <c r="J20" s="77">
        <v>22.7</v>
      </c>
      <c r="K20" s="77">
        <f>I20/'סכום נכסי הקרן'!$C$42*100</f>
        <v>1.6393675770968029E-2</v>
      </c>
      <c r="BF20" s="16" t="s">
        <v>135</v>
      </c>
    </row>
    <row r="21" spans="2:58">
      <c r="B21" t="s">
        <v>1895</v>
      </c>
      <c r="C21" t="s">
        <v>1896</v>
      </c>
      <c r="D21" t="s">
        <v>126</v>
      </c>
      <c r="E21" t="s">
        <v>126</v>
      </c>
      <c r="F21" t="s">
        <v>123</v>
      </c>
      <c r="G21" s="77">
        <v>2</v>
      </c>
      <c r="H21" s="77">
        <v>62500</v>
      </c>
      <c r="I21" s="77">
        <v>3.3847499999999999</v>
      </c>
      <c r="J21" s="77">
        <v>0.38</v>
      </c>
      <c r="K21" s="77">
        <f>I21/'סכום נכסי הקרן'!$C$42*100</f>
        <v>2.7713831103255915E-4</v>
      </c>
      <c r="BF21" s="16" t="s">
        <v>126</v>
      </c>
    </row>
    <row r="22" spans="2:58">
      <c r="B22" t="s">
        <v>1897</v>
      </c>
      <c r="C22" t="s">
        <v>1898</v>
      </c>
      <c r="D22" t="s">
        <v>126</v>
      </c>
      <c r="E22" t="s">
        <v>126</v>
      </c>
      <c r="F22" t="s">
        <v>116</v>
      </c>
      <c r="G22" s="77">
        <v>17</v>
      </c>
      <c r="H22" s="77">
        <v>332750</v>
      </c>
      <c r="I22" s="77">
        <v>264.84337825</v>
      </c>
      <c r="J22" s="77">
        <v>30.03</v>
      </c>
      <c r="K22" s="77">
        <f>I22/'סכום נכסי הקרן'!$C$42*100</f>
        <v>2.1684983096642949E-2</v>
      </c>
    </row>
    <row r="23" spans="2:58">
      <c r="B23" t="s">
        <v>262</v>
      </c>
      <c r="C23" s="19"/>
      <c r="D23" s="19"/>
      <c r="E23" s="19"/>
      <c r="F23" s="19"/>
      <c r="G23" s="19"/>
      <c r="H23" s="19"/>
    </row>
    <row r="24" spans="2:58">
      <c r="B24" t="s">
        <v>367</v>
      </c>
      <c r="C24" s="19"/>
      <c r="D24" s="19"/>
      <c r="E24" s="19"/>
      <c r="F24" s="19"/>
      <c r="G24" s="19"/>
      <c r="H24" s="19"/>
    </row>
    <row r="25" spans="2:58">
      <c r="B25" t="s">
        <v>368</v>
      </c>
      <c r="C25" s="19"/>
      <c r="D25" s="19"/>
      <c r="E25" s="19"/>
      <c r="F25" s="19"/>
      <c r="G25" s="19"/>
      <c r="H25" s="19"/>
    </row>
    <row r="26" spans="2:58">
      <c r="B26" t="s">
        <v>369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C1:C4 A5:J1048576 L5:XFD1048576 K5:K10 K23:K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D1" workbookViewId="0">
      <selection activeCell="Q11" sqref="Q1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2628</v>
      </c>
    </row>
    <row r="3" spans="2:81" s="1" customFormat="1">
      <c r="B3" s="2" t="s">
        <v>2</v>
      </c>
      <c r="C3" s="26" t="s">
        <v>2629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2960253</v>
      </c>
      <c r="M11" s="7"/>
      <c r="N11" s="76">
        <v>3006.4329468000001</v>
      </c>
      <c r="O11" s="7"/>
      <c r="P11" s="76">
        <v>100</v>
      </c>
      <c r="Q11" s="76">
        <f>N11/'סכום נכסי הקרן'!$C$42*100</f>
        <v>0.24616227169179167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4.7699999999999996</v>
      </c>
      <c r="K12" s="79">
        <v>0.32</v>
      </c>
      <c r="L12" s="79">
        <v>2960253</v>
      </c>
      <c r="N12" s="79">
        <v>3006.4329468000001</v>
      </c>
      <c r="P12" s="79">
        <v>100</v>
      </c>
      <c r="Q12" s="79">
        <f>N12/'סכום נכסי הקרן'!$C$42*100</f>
        <v>0.24616227169179167</v>
      </c>
    </row>
    <row r="13" spans="2:81">
      <c r="B13" s="78" t="s">
        <v>1899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f>N13/'סכום נכסי הקרן'!$C$42*100</f>
        <v>0</v>
      </c>
    </row>
    <row r="14" spans="2:81">
      <c r="B14" t="s">
        <v>256</v>
      </c>
      <c r="C14" t="s">
        <v>256</v>
      </c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f>N14/'סכום נכסי הקרן'!$C$42*100</f>
        <v>0</v>
      </c>
    </row>
    <row r="15" spans="2:81">
      <c r="B15" s="78" t="s">
        <v>1900</v>
      </c>
      <c r="H15" s="79">
        <v>4.7699999999999996</v>
      </c>
      <c r="K15" s="79">
        <v>0.32</v>
      </c>
      <c r="L15" s="79">
        <v>2960253</v>
      </c>
      <c r="N15" s="79">
        <v>3006.4329468000001</v>
      </c>
      <c r="P15" s="79">
        <v>100</v>
      </c>
      <c r="Q15" s="79">
        <f>N15/'סכום נכסי הקרן'!$C$42*100</f>
        <v>0.24616227169179167</v>
      </c>
    </row>
    <row r="16" spans="2:81">
      <c r="B16" t="s">
        <v>1901</v>
      </c>
      <c r="C16" t="s">
        <v>1902</v>
      </c>
      <c r="D16" t="s">
        <v>1903</v>
      </c>
      <c r="E16" t="s">
        <v>212</v>
      </c>
      <c r="F16" t="s">
        <v>213</v>
      </c>
      <c r="G16" t="s">
        <v>1904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2960253</v>
      </c>
      <c r="M16" s="77">
        <v>101.56</v>
      </c>
      <c r="N16" s="77">
        <v>3006.4329468000001</v>
      </c>
      <c r="O16" s="77">
        <v>0.11</v>
      </c>
      <c r="P16" s="77">
        <v>100</v>
      </c>
      <c r="Q16" s="77">
        <f>N16/'סכום נכסי הקרן'!$C$42*100</f>
        <v>0.24616227169179167</v>
      </c>
    </row>
    <row r="17" spans="2:17">
      <c r="B17" s="78" t="s">
        <v>1905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f>N17/'סכום נכסי הקרן'!$C$42*100</f>
        <v>0</v>
      </c>
    </row>
    <row r="18" spans="2:17">
      <c r="B18" s="78" t="s">
        <v>1906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f>N18/'סכום נכסי הקרן'!$C$42*100</f>
        <v>0</v>
      </c>
    </row>
    <row r="19" spans="2:17">
      <c r="B19" t="s">
        <v>256</v>
      </c>
      <c r="C19" t="s">
        <v>256</v>
      </c>
      <c r="E19" t="s">
        <v>256</v>
      </c>
      <c r="H19" s="77">
        <v>0</v>
      </c>
      <c r="I19" t="s">
        <v>256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f>N19/'סכום נכסי הקרן'!$C$42*100</f>
        <v>0</v>
      </c>
    </row>
    <row r="20" spans="2:17">
      <c r="B20" s="78" t="s">
        <v>1907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f>N20/'סכום נכסי הקרן'!$C$42*100</f>
        <v>0</v>
      </c>
    </row>
    <row r="21" spans="2:17">
      <c r="B21" t="s">
        <v>256</v>
      </c>
      <c r="C21" t="s">
        <v>256</v>
      </c>
      <c r="E21" t="s">
        <v>256</v>
      </c>
      <c r="H21" s="77">
        <v>0</v>
      </c>
      <c r="I21" t="s">
        <v>256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f>N21/'סכום נכסי הקרן'!$C$42*100</f>
        <v>0</v>
      </c>
    </row>
    <row r="22" spans="2:17">
      <c r="B22" s="78" t="s">
        <v>1908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f>N22/'סכום נכסי הקרן'!$C$42*100</f>
        <v>0</v>
      </c>
    </row>
    <row r="23" spans="2:17">
      <c r="B23" t="s">
        <v>256</v>
      </c>
      <c r="C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f>N23/'סכום נכסי הקרן'!$C$42*100</f>
        <v>0</v>
      </c>
    </row>
    <row r="24" spans="2:17">
      <c r="B24" s="78" t="s">
        <v>1909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f>N24/'סכום נכסי הקרן'!$C$42*100</f>
        <v>0</v>
      </c>
    </row>
    <row r="25" spans="2:17">
      <c r="B25" t="s">
        <v>256</v>
      </c>
      <c r="C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f>N25/'סכום נכסי הקרן'!$C$42*100</f>
        <v>0</v>
      </c>
    </row>
    <row r="26" spans="2:17">
      <c r="B26" s="78" t="s">
        <v>260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f>N26/'סכום נכסי הקרן'!$C$42*100</f>
        <v>0</v>
      </c>
    </row>
    <row r="27" spans="2:17">
      <c r="B27" s="78" t="s">
        <v>1899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f>N27/'סכום נכסי הקרן'!$C$42*100</f>
        <v>0</v>
      </c>
    </row>
    <row r="28" spans="2:17">
      <c r="B28" t="s">
        <v>256</v>
      </c>
      <c r="C28" t="s">
        <v>256</v>
      </c>
      <c r="E28" t="s">
        <v>256</v>
      </c>
      <c r="H28" s="77">
        <v>0</v>
      </c>
      <c r="I28" t="s">
        <v>256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f>N28/'סכום נכסי הקרן'!$C$42*100</f>
        <v>0</v>
      </c>
    </row>
    <row r="29" spans="2:17">
      <c r="B29" s="78" t="s">
        <v>1900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f>N29/'סכום נכסי הקרן'!$C$42*100</f>
        <v>0</v>
      </c>
    </row>
    <row r="30" spans="2:17">
      <c r="B30" t="s">
        <v>256</v>
      </c>
      <c r="C30" t="s">
        <v>256</v>
      </c>
      <c r="E30" t="s">
        <v>256</v>
      </c>
      <c r="H30" s="77">
        <v>0</v>
      </c>
      <c r="I30" t="s">
        <v>256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f>N30/'סכום נכסי הקרן'!$C$42*100</f>
        <v>0</v>
      </c>
    </row>
    <row r="31" spans="2:17">
      <c r="B31" s="78" t="s">
        <v>1905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f>N31/'סכום נכסי הקרן'!$C$42*100</f>
        <v>0</v>
      </c>
    </row>
    <row r="32" spans="2:17">
      <c r="B32" s="78" t="s">
        <v>1906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f>N32/'סכום נכסי הקרן'!$C$42*100</f>
        <v>0</v>
      </c>
    </row>
    <row r="33" spans="2:17">
      <c r="B33" t="s">
        <v>256</v>
      </c>
      <c r="C33" t="s">
        <v>256</v>
      </c>
      <c r="E33" t="s">
        <v>256</v>
      </c>
      <c r="H33" s="77">
        <v>0</v>
      </c>
      <c r="I33" t="s">
        <v>256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f>N33/'סכום נכסי הקרן'!$C$42*100</f>
        <v>0</v>
      </c>
    </row>
    <row r="34" spans="2:17">
      <c r="B34" s="78" t="s">
        <v>1907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f>N34/'סכום נכסי הקרן'!$C$42*100</f>
        <v>0</v>
      </c>
    </row>
    <row r="35" spans="2:17">
      <c r="B35" t="s">
        <v>256</v>
      </c>
      <c r="C35" t="s">
        <v>256</v>
      </c>
      <c r="E35" t="s">
        <v>256</v>
      </c>
      <c r="H35" s="77">
        <v>0</v>
      </c>
      <c r="I35" t="s">
        <v>256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f>N35/'סכום נכסי הקרן'!$C$42*100</f>
        <v>0</v>
      </c>
    </row>
    <row r="36" spans="2:17">
      <c r="B36" s="78" t="s">
        <v>1908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f>N36/'סכום נכסי הקרן'!$C$42*100</f>
        <v>0</v>
      </c>
    </row>
    <row r="37" spans="2:17">
      <c r="B37" t="s">
        <v>256</v>
      </c>
      <c r="C37" t="s">
        <v>256</v>
      </c>
      <c r="E37" t="s">
        <v>256</v>
      </c>
      <c r="H37" s="77">
        <v>0</v>
      </c>
      <c r="I37" t="s">
        <v>256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f>N37/'סכום נכסי הקרן'!$C$42*100</f>
        <v>0</v>
      </c>
    </row>
    <row r="38" spans="2:17">
      <c r="B38" s="78" t="s">
        <v>1909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f>N38/'סכום נכסי הקרן'!$C$42*100</f>
        <v>0</v>
      </c>
    </row>
    <row r="39" spans="2:17">
      <c r="B39" t="s">
        <v>256</v>
      </c>
      <c r="C39" t="s">
        <v>256</v>
      </c>
      <c r="E39" t="s">
        <v>256</v>
      </c>
      <c r="H39" s="77">
        <v>0</v>
      </c>
      <c r="I39" t="s">
        <v>256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f>N39/'סכום נכסי הקרן'!$C$42*100</f>
        <v>0</v>
      </c>
    </row>
    <row r="40" spans="2:17">
      <c r="B40" t="s">
        <v>262</v>
      </c>
    </row>
    <row r="41" spans="2:17">
      <c r="B41" t="s">
        <v>367</v>
      </c>
    </row>
    <row r="42" spans="2:17">
      <c r="B42" t="s">
        <v>368</v>
      </c>
    </row>
    <row r="43" spans="2:17">
      <c r="B43" t="s">
        <v>369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C1:C4 A5:P1048576 R5:XFD1048576 Q5:Q10 Q40:Q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10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2628</v>
      </c>
    </row>
    <row r="3" spans="2:72" s="1" customFormat="1">
      <c r="B3" s="2" t="s">
        <v>2</v>
      </c>
      <c r="C3" s="26" t="s">
        <v>2629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256</v>
      </c>
      <c r="C14" t="s">
        <v>256</v>
      </c>
      <c r="D14" t="s">
        <v>256</v>
      </c>
      <c r="G14" s="77">
        <v>0</v>
      </c>
      <c r="H14" t="s">
        <v>256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256</v>
      </c>
      <c r="C16" t="s">
        <v>256</v>
      </c>
      <c r="D16" t="s">
        <v>256</v>
      </c>
      <c r="G16" s="77">
        <v>0</v>
      </c>
      <c r="H16" t="s">
        <v>256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256</v>
      </c>
      <c r="C18" t="s">
        <v>256</v>
      </c>
      <c r="D18" t="s">
        <v>256</v>
      </c>
      <c r="G18" s="77">
        <v>0</v>
      </c>
      <c r="H18" t="s">
        <v>256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256</v>
      </c>
      <c r="C20" t="s">
        <v>256</v>
      </c>
      <c r="D20" t="s">
        <v>256</v>
      </c>
      <c r="G20" s="77">
        <v>0</v>
      </c>
      <c r="H20" t="s">
        <v>256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1028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256</v>
      </c>
      <c r="C22" t="s">
        <v>256</v>
      </c>
      <c r="D22" t="s">
        <v>256</v>
      </c>
      <c r="G22" s="77">
        <v>0</v>
      </c>
      <c r="H22" t="s">
        <v>256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365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256</v>
      </c>
      <c r="C25" t="s">
        <v>256</v>
      </c>
      <c r="D25" t="s">
        <v>256</v>
      </c>
      <c r="G25" s="77">
        <v>0</v>
      </c>
      <c r="H25" t="s">
        <v>256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256</v>
      </c>
      <c r="C27" t="s">
        <v>256</v>
      </c>
      <c r="D27" t="s">
        <v>256</v>
      </c>
      <c r="G27" s="77">
        <v>0</v>
      </c>
      <c r="H27" t="s">
        <v>256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367</v>
      </c>
    </row>
    <row r="29" spans="2:16">
      <c r="B29" t="s">
        <v>368</v>
      </c>
    </row>
    <row r="30" spans="2:16">
      <c r="B30" t="s">
        <v>369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2628</v>
      </c>
    </row>
    <row r="3" spans="2:65" s="1" customFormat="1">
      <c r="B3" s="2" t="s">
        <v>2</v>
      </c>
      <c r="C3" s="26" t="s">
        <v>2629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J14" s="77">
        <v>0</v>
      </c>
      <c r="K14" t="s">
        <v>256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J16" s="77">
        <v>0</v>
      </c>
      <c r="K16" t="s">
        <v>256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J18" s="77">
        <v>0</v>
      </c>
      <c r="K18" t="s">
        <v>256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1028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J20" s="77">
        <v>0</v>
      </c>
      <c r="K20" t="s">
        <v>256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J23" s="77">
        <v>0</v>
      </c>
      <c r="K23" t="s">
        <v>256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J25" s="77">
        <v>0</v>
      </c>
      <c r="K25" t="s">
        <v>256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262</v>
      </c>
      <c r="D26" s="16"/>
      <c r="E26" s="16"/>
      <c r="F26" s="16"/>
    </row>
    <row r="27" spans="2:19">
      <c r="B27" t="s">
        <v>367</v>
      </c>
      <c r="D27" s="16"/>
      <c r="E27" s="16"/>
      <c r="F27" s="16"/>
    </row>
    <row r="28" spans="2:19">
      <c r="B28" t="s">
        <v>368</v>
      </c>
      <c r="D28" s="16"/>
      <c r="E28" s="16"/>
      <c r="F28" s="16"/>
    </row>
    <row r="29" spans="2:19">
      <c r="B29" t="s">
        <v>369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F10" workbookViewId="0">
      <selection activeCell="S11" sqref="S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2628</v>
      </c>
    </row>
    <row r="3" spans="2:81" s="1" customFormat="1">
      <c r="B3" s="2" t="s">
        <v>2</v>
      </c>
      <c r="C3" s="26" t="s">
        <v>2629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6.91</v>
      </c>
      <c r="K11" s="7"/>
      <c r="L11" s="7"/>
      <c r="M11" s="76">
        <v>1.94</v>
      </c>
      <c r="N11" s="76">
        <v>18256041.800000001</v>
      </c>
      <c r="O11" s="7"/>
      <c r="P11" s="76">
        <v>25415.584099176667</v>
      </c>
      <c r="Q11" s="7"/>
      <c r="R11" s="76">
        <v>100</v>
      </c>
      <c r="S11" s="76">
        <f>P11/'סכום נכסי הקרן'!$C$42*100</f>
        <v>2.0809903393608944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6.62</v>
      </c>
      <c r="M12" s="79">
        <v>1.67</v>
      </c>
      <c r="N12" s="79">
        <v>17432185.739999998</v>
      </c>
      <c r="P12" s="79">
        <v>22869.010709507067</v>
      </c>
      <c r="R12" s="79">
        <v>89.98</v>
      </c>
      <c r="S12" s="79">
        <f>P12/'סכום נכסי הקרן'!$C$42*100</f>
        <v>1.872480686319018</v>
      </c>
    </row>
    <row r="13" spans="2:81">
      <c r="B13" s="78" t="s">
        <v>1915</v>
      </c>
      <c r="C13" s="16"/>
      <c r="D13" s="16"/>
      <c r="E13" s="16"/>
      <c r="J13" s="79">
        <v>7.08</v>
      </c>
      <c r="M13" s="79">
        <v>1.22</v>
      </c>
      <c r="N13" s="79">
        <v>11793822.630000001</v>
      </c>
      <c r="P13" s="79">
        <v>15873.613259622472</v>
      </c>
      <c r="R13" s="79">
        <v>62.46</v>
      </c>
      <c r="S13" s="79">
        <f>P13/'סכום נכסי הקרן'!$C$42*100</f>
        <v>1.2997079160221015</v>
      </c>
    </row>
    <row r="14" spans="2:81">
      <c r="B14" t="s">
        <v>1919</v>
      </c>
      <c r="C14" t="s">
        <v>1920</v>
      </c>
      <c r="D14" t="s">
        <v>126</v>
      </c>
      <c r="E14" t="s">
        <v>1921</v>
      </c>
      <c r="F14" t="s">
        <v>130</v>
      </c>
      <c r="G14" t="s">
        <v>212</v>
      </c>
      <c r="H14" t="s">
        <v>213</v>
      </c>
      <c r="I14" t="s">
        <v>271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957016</v>
      </c>
      <c r="O14" s="77">
        <v>162.99</v>
      </c>
      <c r="P14" s="77">
        <v>1559.8403784</v>
      </c>
      <c r="Q14" s="77">
        <v>0.05</v>
      </c>
      <c r="R14" s="77">
        <v>6.14</v>
      </c>
      <c r="S14" s="77">
        <f>P14/'סכום נכסי הקרן'!$C$42*100</f>
        <v>0.12771741722436339</v>
      </c>
    </row>
    <row r="15" spans="2:81">
      <c r="B15" t="s">
        <v>1922</v>
      </c>
      <c r="C15" t="s">
        <v>1923</v>
      </c>
      <c r="D15" t="s">
        <v>126</v>
      </c>
      <c r="E15" t="s">
        <v>1921</v>
      </c>
      <c r="F15" t="s">
        <v>130</v>
      </c>
      <c r="G15" t="s">
        <v>212</v>
      </c>
      <c r="H15" t="s">
        <v>213</v>
      </c>
      <c r="I15" t="s">
        <v>1924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3438284.06</v>
      </c>
      <c r="O15" s="77">
        <v>130.58000000000001</v>
      </c>
      <c r="P15" s="77">
        <v>4489.7113255479999</v>
      </c>
      <c r="Q15" s="77">
        <v>0.09</v>
      </c>
      <c r="R15" s="77">
        <v>17.670000000000002</v>
      </c>
      <c r="S15" s="77">
        <f>P15/'סכום נכסי הקרן'!$C$42*100</f>
        <v>0.36761090591214274</v>
      </c>
    </row>
    <row r="16" spans="2:81">
      <c r="B16" t="s">
        <v>1925</v>
      </c>
      <c r="C16" t="s">
        <v>1926</v>
      </c>
      <c r="D16" t="s">
        <v>126</v>
      </c>
      <c r="E16" t="s">
        <v>1927</v>
      </c>
      <c r="F16" t="s">
        <v>130</v>
      </c>
      <c r="G16" t="s">
        <v>212</v>
      </c>
      <c r="H16" t="s">
        <v>213</v>
      </c>
      <c r="I16" t="s">
        <v>271</v>
      </c>
      <c r="J16" s="77">
        <v>1.82</v>
      </c>
      <c r="K16" t="s">
        <v>105</v>
      </c>
      <c r="L16" s="77">
        <v>5</v>
      </c>
      <c r="M16" s="77">
        <v>0.26</v>
      </c>
      <c r="N16" s="77">
        <v>41916.93</v>
      </c>
      <c r="O16" s="77">
        <v>128.22</v>
      </c>
      <c r="P16" s="77">
        <v>53.745887646</v>
      </c>
      <c r="Q16" s="77">
        <v>0.16</v>
      </c>
      <c r="R16" s="77">
        <v>0.21</v>
      </c>
      <c r="S16" s="77">
        <f>P16/'סכום נכסי הקרן'!$C$42*100</f>
        <v>4.4006335850973119E-3</v>
      </c>
    </row>
    <row r="17" spans="2:19">
      <c r="B17" t="s">
        <v>1928</v>
      </c>
      <c r="C17" t="s">
        <v>1929</v>
      </c>
      <c r="D17" t="s">
        <v>126</v>
      </c>
      <c r="E17" t="s">
        <v>1930</v>
      </c>
      <c r="F17" t="s">
        <v>1159</v>
      </c>
      <c r="G17" t="s">
        <v>1931</v>
      </c>
      <c r="H17" t="s">
        <v>153</v>
      </c>
      <c r="I17" t="s">
        <v>1932</v>
      </c>
      <c r="J17" s="77">
        <v>8.7899999999999991</v>
      </c>
      <c r="K17" t="s">
        <v>105</v>
      </c>
      <c r="L17" s="77">
        <v>2.14</v>
      </c>
      <c r="M17" s="77">
        <v>1.26</v>
      </c>
      <c r="N17" s="77">
        <v>1242000</v>
      </c>
      <c r="O17" s="77">
        <v>109.13</v>
      </c>
      <c r="P17" s="77">
        <v>1355.3946000000001</v>
      </c>
      <c r="Q17" s="77">
        <v>0.48</v>
      </c>
      <c r="R17" s="77">
        <v>5.33</v>
      </c>
      <c r="S17" s="77">
        <f>P17/'סכום נכסי הקרן'!$C$42*100</f>
        <v>0.11097770004480424</v>
      </c>
    </row>
    <row r="18" spans="2:19">
      <c r="B18" t="s">
        <v>1933</v>
      </c>
      <c r="C18" t="s">
        <v>1934</v>
      </c>
      <c r="D18" t="s">
        <v>126</v>
      </c>
      <c r="E18" t="s">
        <v>517</v>
      </c>
      <c r="F18" t="s">
        <v>518</v>
      </c>
      <c r="G18" t="s">
        <v>218</v>
      </c>
      <c r="H18" t="s">
        <v>213</v>
      </c>
      <c r="I18" t="s">
        <v>1935</v>
      </c>
      <c r="J18" s="77">
        <v>1.97</v>
      </c>
      <c r="K18" t="s">
        <v>105</v>
      </c>
      <c r="L18" s="77">
        <v>6.85</v>
      </c>
      <c r="M18" s="77">
        <v>0.85</v>
      </c>
      <c r="N18" s="77">
        <v>96600</v>
      </c>
      <c r="O18" s="77">
        <v>128.51</v>
      </c>
      <c r="P18" s="77">
        <v>124.14066</v>
      </c>
      <c r="Q18" s="77">
        <v>0.02</v>
      </c>
      <c r="R18" s="77">
        <v>0.49</v>
      </c>
      <c r="S18" s="77">
        <f>P18/'סכום נכסי הקרן'!$C$42*100</f>
        <v>1.0164453162823599E-2</v>
      </c>
    </row>
    <row r="19" spans="2:19">
      <c r="B19" t="s">
        <v>1936</v>
      </c>
      <c r="C19" t="s">
        <v>1937</v>
      </c>
      <c r="D19" t="s">
        <v>126</v>
      </c>
      <c r="E19" t="s">
        <v>1938</v>
      </c>
      <c r="F19" t="s">
        <v>130</v>
      </c>
      <c r="G19" t="s">
        <v>447</v>
      </c>
      <c r="H19" t="s">
        <v>213</v>
      </c>
      <c r="I19" t="s">
        <v>271</v>
      </c>
      <c r="J19" s="77">
        <v>1.35</v>
      </c>
      <c r="K19" t="s">
        <v>105</v>
      </c>
      <c r="L19" s="77">
        <v>4.95</v>
      </c>
      <c r="M19" s="77">
        <v>0.42</v>
      </c>
      <c r="N19" s="77">
        <v>51106.12</v>
      </c>
      <c r="O19" s="77">
        <v>129.94</v>
      </c>
      <c r="P19" s="77">
        <v>66.407292327999997</v>
      </c>
      <c r="Q19" s="77">
        <v>0.13</v>
      </c>
      <c r="R19" s="77">
        <v>0.26</v>
      </c>
      <c r="S19" s="77">
        <f>P19/'סכום נכסי הקרן'!$C$42*100</f>
        <v>5.4373306259036386E-3</v>
      </c>
    </row>
    <row r="20" spans="2:19">
      <c r="B20" t="s">
        <v>1939</v>
      </c>
      <c r="C20" t="s">
        <v>1940</v>
      </c>
      <c r="D20" t="s">
        <v>126</v>
      </c>
      <c r="E20" t="s">
        <v>517</v>
      </c>
      <c r="F20" t="s">
        <v>518</v>
      </c>
      <c r="G20" t="s">
        <v>519</v>
      </c>
      <c r="H20" t="s">
        <v>153</v>
      </c>
      <c r="I20" t="s">
        <v>1941</v>
      </c>
      <c r="J20" s="77">
        <v>3.43</v>
      </c>
      <c r="K20" t="s">
        <v>105</v>
      </c>
      <c r="L20" s="77">
        <v>6</v>
      </c>
      <c r="M20" s="77">
        <v>0.66</v>
      </c>
      <c r="N20" s="77">
        <v>1947300</v>
      </c>
      <c r="O20" s="77">
        <v>128.30000000000001</v>
      </c>
      <c r="P20" s="77">
        <v>2498.3859000000002</v>
      </c>
      <c r="Q20" s="77">
        <v>0.05</v>
      </c>
      <c r="R20" s="77">
        <v>9.83</v>
      </c>
      <c r="S20" s="77">
        <f>P20/'סכום נכסי הקרן'!$C$42*100</f>
        <v>0.20456413284099573</v>
      </c>
    </row>
    <row r="21" spans="2:19">
      <c r="B21" t="s">
        <v>1942</v>
      </c>
      <c r="C21" t="s">
        <v>1943</v>
      </c>
      <c r="D21" t="s">
        <v>126</v>
      </c>
      <c r="E21" t="s">
        <v>1944</v>
      </c>
      <c r="F21" t="s">
        <v>130</v>
      </c>
      <c r="G21" t="s">
        <v>447</v>
      </c>
      <c r="H21" t="s">
        <v>213</v>
      </c>
      <c r="I21" t="s">
        <v>271</v>
      </c>
      <c r="J21" s="77">
        <v>4.8600000000000003</v>
      </c>
      <c r="K21" t="s">
        <v>105</v>
      </c>
      <c r="L21" s="77">
        <v>5.6</v>
      </c>
      <c r="M21" s="77">
        <v>0.54</v>
      </c>
      <c r="N21" s="77">
        <v>440426.01</v>
      </c>
      <c r="O21" s="77">
        <v>151.31</v>
      </c>
      <c r="P21" s="77">
        <v>666.40859573099999</v>
      </c>
      <c r="Q21" s="77">
        <v>0.05</v>
      </c>
      <c r="R21" s="77">
        <v>2.62</v>
      </c>
      <c r="S21" s="77">
        <f>P21/'סכום נכסי הקרן'!$C$42*100</f>
        <v>5.4564547655947662E-2</v>
      </c>
    </row>
    <row r="22" spans="2:19">
      <c r="B22" t="s">
        <v>1945</v>
      </c>
      <c r="C22" t="s">
        <v>1946</v>
      </c>
      <c r="D22" t="s">
        <v>126</v>
      </c>
      <c r="E22" t="s">
        <v>1053</v>
      </c>
      <c r="F22" t="s">
        <v>377</v>
      </c>
      <c r="G22" t="s">
        <v>637</v>
      </c>
      <c r="H22" t="s">
        <v>213</v>
      </c>
      <c r="I22" t="s">
        <v>271</v>
      </c>
      <c r="J22" s="77">
        <v>4.3</v>
      </c>
      <c r="K22" t="s">
        <v>105</v>
      </c>
      <c r="L22" s="77">
        <v>5.75</v>
      </c>
      <c r="M22" s="77">
        <v>0.28000000000000003</v>
      </c>
      <c r="N22" s="77">
        <v>2777924</v>
      </c>
      <c r="O22" s="77">
        <v>148.9</v>
      </c>
      <c r="P22" s="77">
        <v>4136.3288359999997</v>
      </c>
      <c r="Q22" s="77">
        <v>0.21</v>
      </c>
      <c r="R22" s="77">
        <v>16.27</v>
      </c>
      <c r="S22" s="77">
        <f>P22/'סכום נכסי הקרן'!$C$42*100</f>
        <v>0.33867647166978693</v>
      </c>
    </row>
    <row r="23" spans="2:19">
      <c r="B23" t="s">
        <v>1947</v>
      </c>
      <c r="C23" t="s">
        <v>1948</v>
      </c>
      <c r="D23" t="s">
        <v>126</v>
      </c>
      <c r="E23" t="s">
        <v>1949</v>
      </c>
      <c r="F23" t="s">
        <v>416</v>
      </c>
      <c r="G23" t="s">
        <v>766</v>
      </c>
      <c r="H23" t="s">
        <v>213</v>
      </c>
      <c r="I23" t="s">
        <v>1950</v>
      </c>
      <c r="J23" s="77">
        <v>1.56</v>
      </c>
      <c r="K23" t="s">
        <v>105</v>
      </c>
      <c r="L23" s="77">
        <v>6.7</v>
      </c>
      <c r="M23" s="77">
        <v>1.38</v>
      </c>
      <c r="N23" s="77">
        <v>119325.03</v>
      </c>
      <c r="O23" s="77">
        <v>132.80000000000001</v>
      </c>
      <c r="P23" s="77">
        <v>158.46363984000001</v>
      </c>
      <c r="Q23" s="77">
        <v>0.06</v>
      </c>
      <c r="R23" s="77">
        <v>0.62</v>
      </c>
      <c r="S23" s="77">
        <f>P23/'סכום נכסי הקרן'!$C$42*100</f>
        <v>1.2974767857398437E-2</v>
      </c>
    </row>
    <row r="24" spans="2:19">
      <c r="B24" t="s">
        <v>1951</v>
      </c>
      <c r="C24" t="s">
        <v>1952</v>
      </c>
      <c r="D24" t="s">
        <v>126</v>
      </c>
      <c r="E24" t="s">
        <v>1949</v>
      </c>
      <c r="F24" t="s">
        <v>416</v>
      </c>
      <c r="G24" t="s">
        <v>766</v>
      </c>
      <c r="H24" t="s">
        <v>213</v>
      </c>
      <c r="I24" t="s">
        <v>271</v>
      </c>
      <c r="J24" s="77">
        <v>1.7</v>
      </c>
      <c r="K24" t="s">
        <v>105</v>
      </c>
      <c r="L24" s="77">
        <v>6.7</v>
      </c>
      <c r="M24" s="77">
        <v>0.35</v>
      </c>
      <c r="N24" s="77">
        <v>51926.01</v>
      </c>
      <c r="O24" s="77">
        <v>133.09</v>
      </c>
      <c r="P24" s="77">
        <v>69.108326708999996</v>
      </c>
      <c r="Q24" s="77">
        <v>0.06</v>
      </c>
      <c r="R24" s="77">
        <v>0.27</v>
      </c>
      <c r="S24" s="77">
        <f>P24/'סכום נכסי הקרן'!$C$42*100</f>
        <v>5.6584873158781459E-3</v>
      </c>
    </row>
    <row r="25" spans="2:19">
      <c r="B25" t="s">
        <v>1953</v>
      </c>
      <c r="C25" t="s">
        <v>1954</v>
      </c>
      <c r="D25" t="s">
        <v>126</v>
      </c>
      <c r="E25" t="s">
        <v>1955</v>
      </c>
      <c r="F25" t="s">
        <v>723</v>
      </c>
      <c r="G25" t="s">
        <v>256</v>
      </c>
      <c r="H25" t="s">
        <v>823</v>
      </c>
      <c r="I25" t="s">
        <v>1956</v>
      </c>
      <c r="J25" s="77">
        <v>2.35</v>
      </c>
      <c r="K25" t="s">
        <v>105</v>
      </c>
      <c r="L25" s="77">
        <v>5.35</v>
      </c>
      <c r="M25" s="77">
        <v>3.77</v>
      </c>
      <c r="N25" s="77">
        <v>629738.21</v>
      </c>
      <c r="O25" s="77">
        <v>110.42481599999991</v>
      </c>
      <c r="P25" s="77">
        <v>695.38725967419305</v>
      </c>
      <c r="Q25" s="77">
        <v>0.05</v>
      </c>
      <c r="R25" s="77">
        <v>2.74</v>
      </c>
      <c r="S25" s="77">
        <f>P25/'סכום נכסי הקרן'!$C$42*100</f>
        <v>5.6937277689538525E-2</v>
      </c>
    </row>
    <row r="26" spans="2:19">
      <c r="B26" t="s">
        <v>1957</v>
      </c>
      <c r="C26" t="s">
        <v>1958</v>
      </c>
      <c r="D26" t="s">
        <v>126</v>
      </c>
      <c r="E26" t="s">
        <v>1959</v>
      </c>
      <c r="F26" t="s">
        <v>377</v>
      </c>
      <c r="G26" t="s">
        <v>256</v>
      </c>
      <c r="H26" t="s">
        <v>823</v>
      </c>
      <c r="I26" t="s">
        <v>271</v>
      </c>
      <c r="J26" s="77">
        <v>3.49</v>
      </c>
      <c r="K26" t="s">
        <v>105</v>
      </c>
      <c r="L26" s="77">
        <v>4</v>
      </c>
      <c r="M26" s="77">
        <v>0.99</v>
      </c>
      <c r="N26" s="77">
        <v>260.26</v>
      </c>
      <c r="O26" s="77">
        <v>111.641338</v>
      </c>
      <c r="P26" s="77">
        <v>0.29055774627879999</v>
      </c>
      <c r="Q26" s="77">
        <v>0</v>
      </c>
      <c r="R26" s="77">
        <v>0</v>
      </c>
      <c r="S26" s="77">
        <f>P26/'סכום נכסי הקרן'!$C$42*100</f>
        <v>2.3790437421119279E-5</v>
      </c>
    </row>
    <row r="27" spans="2:19">
      <c r="B27" s="78" t="s">
        <v>1916</v>
      </c>
      <c r="C27" s="16"/>
      <c r="D27" s="16"/>
      <c r="E27" s="16"/>
      <c r="J27" s="79">
        <v>5.71</v>
      </c>
      <c r="M27" s="79">
        <v>2.68</v>
      </c>
      <c r="N27" s="79">
        <v>5343129.68</v>
      </c>
      <c r="P27" s="79">
        <v>6525.2501391545002</v>
      </c>
      <c r="R27" s="79">
        <v>25.67</v>
      </c>
      <c r="S27" s="79">
        <f>P27/'סכום נכסי הקרן'!$C$42*100</f>
        <v>0.53427780563712235</v>
      </c>
    </row>
    <row r="28" spans="2:19">
      <c r="B28" t="s">
        <v>1960</v>
      </c>
      <c r="C28" t="s">
        <v>1961</v>
      </c>
      <c r="D28" t="s">
        <v>126</v>
      </c>
      <c r="E28" t="s">
        <v>1930</v>
      </c>
      <c r="F28" t="s">
        <v>1159</v>
      </c>
      <c r="G28" t="s">
        <v>1931</v>
      </c>
      <c r="H28" t="s">
        <v>153</v>
      </c>
      <c r="I28" t="s">
        <v>1932</v>
      </c>
      <c r="J28" s="77">
        <v>4.8600000000000003</v>
      </c>
      <c r="K28" t="s">
        <v>105</v>
      </c>
      <c r="L28" s="77">
        <v>2.5</v>
      </c>
      <c r="M28" s="77">
        <v>2.0499999999999998</v>
      </c>
      <c r="N28" s="77">
        <v>1657000</v>
      </c>
      <c r="O28" s="77">
        <v>103</v>
      </c>
      <c r="P28" s="77">
        <v>1706.71</v>
      </c>
      <c r="Q28" s="77">
        <v>0.23</v>
      </c>
      <c r="R28" s="77">
        <v>6.72</v>
      </c>
      <c r="S28" s="77">
        <f>P28/'סכום נכסי הקרן'!$C$42*100</f>
        <v>0.13974288406008686</v>
      </c>
    </row>
    <row r="29" spans="2:19">
      <c r="B29" t="s">
        <v>1962</v>
      </c>
      <c r="C29" t="s">
        <v>1963</v>
      </c>
      <c r="D29" t="s">
        <v>126</v>
      </c>
      <c r="E29" t="s">
        <v>1930</v>
      </c>
      <c r="F29" t="s">
        <v>1159</v>
      </c>
      <c r="G29" t="s">
        <v>212</v>
      </c>
      <c r="H29" t="s">
        <v>213</v>
      </c>
      <c r="I29" t="s">
        <v>1932</v>
      </c>
      <c r="J29" s="77">
        <v>8.11</v>
      </c>
      <c r="K29" t="s">
        <v>105</v>
      </c>
      <c r="L29" s="77">
        <v>3.74</v>
      </c>
      <c r="M29" s="77">
        <v>2.77</v>
      </c>
      <c r="N29" s="77">
        <v>1242000</v>
      </c>
      <c r="O29" s="77">
        <v>109.31</v>
      </c>
      <c r="P29" s="77">
        <v>1357.6302000000001</v>
      </c>
      <c r="Q29" s="77">
        <v>0.24</v>
      </c>
      <c r="R29" s="77">
        <v>5.34</v>
      </c>
      <c r="S29" s="77">
        <f>P29/'סכום נכסי הקרן'!$C$42*100</f>
        <v>0.11116074765781683</v>
      </c>
    </row>
    <row r="30" spans="2:19">
      <c r="B30" t="s">
        <v>1964</v>
      </c>
      <c r="C30" t="s">
        <v>1965</v>
      </c>
      <c r="D30" t="s">
        <v>126</v>
      </c>
      <c r="E30" t="s">
        <v>1966</v>
      </c>
      <c r="F30" t="s">
        <v>416</v>
      </c>
      <c r="G30" t="s">
        <v>519</v>
      </c>
      <c r="H30" t="s">
        <v>153</v>
      </c>
      <c r="I30" t="s">
        <v>1967</v>
      </c>
      <c r="J30" s="77">
        <v>6.02</v>
      </c>
      <c r="K30" t="s">
        <v>105</v>
      </c>
      <c r="L30" s="77">
        <v>3.1</v>
      </c>
      <c r="M30" s="77">
        <v>2.2400000000000002</v>
      </c>
      <c r="N30" s="77">
        <v>1937686</v>
      </c>
      <c r="O30" s="77">
        <v>105.38</v>
      </c>
      <c r="P30" s="77">
        <v>2041.9335068</v>
      </c>
      <c r="Q30" s="77">
        <v>0.51</v>
      </c>
      <c r="R30" s="77">
        <v>8.0299999999999994</v>
      </c>
      <c r="S30" s="77">
        <f>P30/'סכום נכסי הקרן'!$C$42*100</f>
        <v>0.16719048772149867</v>
      </c>
    </row>
    <row r="31" spans="2:19">
      <c r="B31" t="s">
        <v>1968</v>
      </c>
      <c r="C31" t="s">
        <v>1969</v>
      </c>
      <c r="D31" t="s">
        <v>126</v>
      </c>
      <c r="E31" t="s">
        <v>1106</v>
      </c>
      <c r="F31" t="s">
        <v>128</v>
      </c>
      <c r="G31" t="s">
        <v>1970</v>
      </c>
      <c r="H31" t="s">
        <v>154</v>
      </c>
      <c r="I31" t="s">
        <v>523</v>
      </c>
      <c r="J31" s="77">
        <v>4.25</v>
      </c>
      <c r="K31" t="s">
        <v>109</v>
      </c>
      <c r="L31" s="77">
        <v>4.45</v>
      </c>
      <c r="M31" s="77">
        <v>4.28</v>
      </c>
      <c r="N31" s="77">
        <v>350855</v>
      </c>
      <c r="O31" s="77">
        <v>102.69</v>
      </c>
      <c r="P31" s="77">
        <v>1249.1358292665</v>
      </c>
      <c r="Q31" s="77">
        <v>0.26</v>
      </c>
      <c r="R31" s="77">
        <v>4.91</v>
      </c>
      <c r="S31" s="77">
        <f>P31/'סכום נכסי הקרן'!$C$42*100</f>
        <v>0.10227738945953853</v>
      </c>
    </row>
    <row r="32" spans="2:19">
      <c r="B32" t="s">
        <v>1971</v>
      </c>
      <c r="C32" t="s">
        <v>1972</v>
      </c>
      <c r="D32" t="s">
        <v>126</v>
      </c>
      <c r="E32" t="s">
        <v>1973</v>
      </c>
      <c r="F32" t="s">
        <v>130</v>
      </c>
      <c r="G32" t="s">
        <v>754</v>
      </c>
      <c r="H32" t="s">
        <v>153</v>
      </c>
      <c r="I32" t="s">
        <v>1974</v>
      </c>
      <c r="J32" s="77">
        <v>1.98</v>
      </c>
      <c r="K32" t="s">
        <v>105</v>
      </c>
      <c r="L32" s="77">
        <v>5.15</v>
      </c>
      <c r="M32" s="77">
        <v>1.7</v>
      </c>
      <c r="N32" s="77">
        <v>155588.68</v>
      </c>
      <c r="O32" s="77">
        <v>109.16</v>
      </c>
      <c r="P32" s="77">
        <v>169.84060308799999</v>
      </c>
      <c r="Q32" s="77">
        <v>0.19</v>
      </c>
      <c r="R32" s="77">
        <v>0.67</v>
      </c>
      <c r="S32" s="77">
        <f>P32/'סכום נכסי הקרן'!$C$42*100</f>
        <v>1.3906296738181424E-2</v>
      </c>
    </row>
    <row r="33" spans="2:19">
      <c r="B33" s="78" t="s">
        <v>371</v>
      </c>
      <c r="C33" s="16"/>
      <c r="D33" s="16"/>
      <c r="E33" s="16"/>
      <c r="J33" s="79">
        <v>3.45</v>
      </c>
      <c r="M33" s="79">
        <v>3.12</v>
      </c>
      <c r="N33" s="79">
        <v>295233.43</v>
      </c>
      <c r="P33" s="79">
        <v>470.14731073009398</v>
      </c>
      <c r="R33" s="79">
        <v>1.85</v>
      </c>
      <c r="S33" s="79">
        <f>P33/'סכום נכסי הקרן'!$C$42*100</f>
        <v>3.849496465979408E-2</v>
      </c>
    </row>
    <row r="34" spans="2:19">
      <c r="B34" t="s">
        <v>1975</v>
      </c>
      <c r="C34" t="s">
        <v>1976</v>
      </c>
      <c r="D34" t="s">
        <v>126</v>
      </c>
      <c r="E34" t="s">
        <v>1106</v>
      </c>
      <c r="F34" t="s">
        <v>128</v>
      </c>
      <c r="G34" t="s">
        <v>542</v>
      </c>
      <c r="H34" t="s">
        <v>213</v>
      </c>
      <c r="I34" t="s">
        <v>1977</v>
      </c>
      <c r="J34" s="77">
        <v>2.58</v>
      </c>
      <c r="K34" t="s">
        <v>109</v>
      </c>
      <c r="L34" s="77">
        <v>3.7</v>
      </c>
      <c r="M34" s="77">
        <v>3.3</v>
      </c>
      <c r="N34" s="77">
        <v>55457</v>
      </c>
      <c r="O34" s="77">
        <v>102.18</v>
      </c>
      <c r="P34" s="77">
        <v>196.4608923342</v>
      </c>
      <c r="Q34" s="77">
        <v>0.08</v>
      </c>
      <c r="R34" s="77">
        <v>0.77</v>
      </c>
      <c r="S34" s="77">
        <f>P34/'סכום נכסי הקרן'!$C$42*100</f>
        <v>1.6085926548622391E-2</v>
      </c>
    </row>
    <row r="35" spans="2:19">
      <c r="B35" t="s">
        <v>1978</v>
      </c>
      <c r="C35" t="s">
        <v>1979</v>
      </c>
      <c r="D35" t="s">
        <v>126</v>
      </c>
      <c r="E35" t="s">
        <v>1980</v>
      </c>
      <c r="F35" t="s">
        <v>131</v>
      </c>
      <c r="G35" t="s">
        <v>256</v>
      </c>
      <c r="H35" t="s">
        <v>823</v>
      </c>
      <c r="I35" t="s">
        <v>1981</v>
      </c>
      <c r="J35" s="77">
        <v>5.0599999999999996</v>
      </c>
      <c r="K35" t="s">
        <v>109</v>
      </c>
      <c r="L35" s="77">
        <v>3</v>
      </c>
      <c r="M35" s="77">
        <v>2.92</v>
      </c>
      <c r="N35" s="77">
        <v>190939.91</v>
      </c>
      <c r="O35" s="77">
        <v>27.02</v>
      </c>
      <c r="P35" s="77">
        <v>178.86933808549401</v>
      </c>
      <c r="Q35" s="77">
        <v>0</v>
      </c>
      <c r="R35" s="77">
        <v>0.7</v>
      </c>
      <c r="S35" s="77">
        <f>P35/'סכום נכסי הקרן'!$C$42*100</f>
        <v>1.4645556171807555E-2</v>
      </c>
    </row>
    <row r="36" spans="2:19">
      <c r="B36" t="s">
        <v>1982</v>
      </c>
      <c r="C36" t="s">
        <v>1983</v>
      </c>
      <c r="D36" t="s">
        <v>126</v>
      </c>
      <c r="E36" t="s">
        <v>1980</v>
      </c>
      <c r="F36" t="s">
        <v>130</v>
      </c>
      <c r="G36" t="s">
        <v>256</v>
      </c>
      <c r="H36" t="s">
        <v>823</v>
      </c>
      <c r="I36" t="s">
        <v>1981</v>
      </c>
      <c r="J36" s="77">
        <v>2.2000000000000002</v>
      </c>
      <c r="K36" t="s">
        <v>109</v>
      </c>
      <c r="L36" s="77">
        <v>3.73</v>
      </c>
      <c r="M36" s="77">
        <v>3.1</v>
      </c>
      <c r="N36" s="77">
        <v>48836.52</v>
      </c>
      <c r="O36" s="77">
        <v>56</v>
      </c>
      <c r="P36" s="77">
        <v>94.817080310400002</v>
      </c>
      <c r="Q36" s="77">
        <v>0</v>
      </c>
      <c r="R36" s="77">
        <v>0.37</v>
      </c>
      <c r="S36" s="77">
        <f>P36/'סכום נכסי הקרן'!$C$42*100</f>
        <v>7.7634819393641412E-3</v>
      </c>
    </row>
    <row r="37" spans="2:19">
      <c r="B37" s="78" t="s">
        <v>1028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f>P37/'סכום נכסי הקרן'!$C$42*100</f>
        <v>0</v>
      </c>
    </row>
    <row r="38" spans="2:19">
      <c r="B38" t="s">
        <v>256</v>
      </c>
      <c r="C38" t="s">
        <v>256</v>
      </c>
      <c r="D38" s="16"/>
      <c r="E38" s="16"/>
      <c r="F38" t="s">
        <v>256</v>
      </c>
      <c r="G38" t="s">
        <v>256</v>
      </c>
      <c r="J38" s="77">
        <v>0</v>
      </c>
      <c r="K38" t="s">
        <v>256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f>P38/'סכום נכסי הקרן'!$C$42*100</f>
        <v>0</v>
      </c>
    </row>
    <row r="39" spans="2:19">
      <c r="B39" s="78" t="s">
        <v>260</v>
      </c>
      <c r="C39" s="16"/>
      <c r="D39" s="16"/>
      <c r="E39" s="16"/>
      <c r="J39" s="79">
        <v>9.6</v>
      </c>
      <c r="M39" s="79">
        <v>4.3</v>
      </c>
      <c r="N39" s="79">
        <v>823856.06</v>
      </c>
      <c r="P39" s="79">
        <v>2546.5733896696001</v>
      </c>
      <c r="R39" s="79">
        <v>10.02</v>
      </c>
      <c r="S39" s="79">
        <f>P39/'סכום נכסי הקרן'!$C$42*100</f>
        <v>0.20850965304187669</v>
      </c>
    </row>
    <row r="40" spans="2:19">
      <c r="B40" s="78" t="s">
        <v>372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f>P40/'סכום נכסי הקרן'!$C$42*100</f>
        <v>0</v>
      </c>
    </row>
    <row r="41" spans="2:19">
      <c r="B41" t="s">
        <v>256</v>
      </c>
      <c r="C41" t="s">
        <v>256</v>
      </c>
      <c r="D41" s="16"/>
      <c r="E41" s="16"/>
      <c r="F41" t="s">
        <v>256</v>
      </c>
      <c r="G41" t="s">
        <v>256</v>
      </c>
      <c r="J41" s="77">
        <v>0</v>
      </c>
      <c r="K41" t="s">
        <v>256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f>P41/'סכום נכסי הקרן'!$C$42*100</f>
        <v>0</v>
      </c>
    </row>
    <row r="42" spans="2:19">
      <c r="B42" s="78" t="s">
        <v>373</v>
      </c>
      <c r="C42" s="16"/>
      <c r="D42" s="16"/>
      <c r="E42" s="16"/>
      <c r="J42" s="79">
        <v>9.6</v>
      </c>
      <c r="M42" s="79">
        <v>4.3</v>
      </c>
      <c r="N42" s="79">
        <v>823856.06</v>
      </c>
      <c r="P42" s="79">
        <v>2546.5733896696001</v>
      </c>
      <c r="R42" s="79">
        <v>10.02</v>
      </c>
      <c r="S42" s="79">
        <f>P42/'סכום נכסי הקרן'!$C$42*100</f>
        <v>0.20850965304187669</v>
      </c>
    </row>
    <row r="43" spans="2:19">
      <c r="B43" t="s">
        <v>1984</v>
      </c>
      <c r="C43" t="s">
        <v>1985</v>
      </c>
      <c r="D43" t="s">
        <v>1379</v>
      </c>
      <c r="E43" t="s">
        <v>1986</v>
      </c>
      <c r="F43" t="s">
        <v>1426</v>
      </c>
      <c r="G43" t="s">
        <v>1987</v>
      </c>
      <c r="H43" t="s">
        <v>225</v>
      </c>
      <c r="I43" t="s">
        <v>1988</v>
      </c>
      <c r="J43" s="77">
        <v>16.79</v>
      </c>
      <c r="K43" t="s">
        <v>119</v>
      </c>
      <c r="L43" s="77">
        <v>4.5599999999999996</v>
      </c>
      <c r="M43" s="77">
        <v>4.99</v>
      </c>
      <c r="N43" s="77">
        <v>266000</v>
      </c>
      <c r="O43" s="77">
        <v>95</v>
      </c>
      <c r="P43" s="77">
        <v>698.66495999999995</v>
      </c>
      <c r="Q43" s="77">
        <v>0.16</v>
      </c>
      <c r="R43" s="77">
        <v>2.75</v>
      </c>
      <c r="S43" s="77">
        <f>P43/'סכום נכסי הקרן'!$C$42*100</f>
        <v>5.7205650931983307E-2</v>
      </c>
    </row>
    <row r="44" spans="2:19">
      <c r="B44" t="s">
        <v>1989</v>
      </c>
      <c r="C44" t="s">
        <v>1990</v>
      </c>
      <c r="D44" t="s">
        <v>126</v>
      </c>
      <c r="E44" t="s">
        <v>1991</v>
      </c>
      <c r="F44" t="s">
        <v>1437</v>
      </c>
      <c r="G44" t="s">
        <v>1992</v>
      </c>
      <c r="H44" t="s">
        <v>1993</v>
      </c>
      <c r="I44" t="s">
        <v>1994</v>
      </c>
      <c r="J44" s="77">
        <v>3.79</v>
      </c>
      <c r="K44" t="s">
        <v>109</v>
      </c>
      <c r="L44" s="77">
        <v>6</v>
      </c>
      <c r="M44" s="77">
        <v>3.9</v>
      </c>
      <c r="N44" s="77">
        <v>341856.06</v>
      </c>
      <c r="O44" s="77">
        <v>107.98000000000033</v>
      </c>
      <c r="P44" s="77">
        <v>1279.7951138296</v>
      </c>
      <c r="Q44" s="77">
        <v>0.04</v>
      </c>
      <c r="R44" s="77">
        <v>5.04</v>
      </c>
      <c r="S44" s="77">
        <f>P44/'סכום נכסי הקרן'!$C$42*100</f>
        <v>0.10478772621743324</v>
      </c>
    </row>
    <row r="45" spans="2:19">
      <c r="B45" t="s">
        <v>1995</v>
      </c>
      <c r="C45" t="s">
        <v>1996</v>
      </c>
      <c r="D45" t="s">
        <v>126</v>
      </c>
      <c r="E45" t="s">
        <v>1997</v>
      </c>
      <c r="F45" t="s">
        <v>1490</v>
      </c>
      <c r="G45" t="s">
        <v>256</v>
      </c>
      <c r="H45" t="s">
        <v>823</v>
      </c>
      <c r="I45" t="s">
        <v>382</v>
      </c>
      <c r="J45" s="77">
        <v>13.83</v>
      </c>
      <c r="K45" t="s">
        <v>119</v>
      </c>
      <c r="L45" s="77">
        <v>3.95</v>
      </c>
      <c r="M45" s="77">
        <v>4.3600000000000003</v>
      </c>
      <c r="N45" s="77">
        <v>216000</v>
      </c>
      <c r="O45" s="77">
        <v>95.13</v>
      </c>
      <c r="P45" s="77">
        <v>568.11331584000004</v>
      </c>
      <c r="Q45" s="77">
        <v>0.05</v>
      </c>
      <c r="R45" s="77">
        <v>2.2400000000000002</v>
      </c>
      <c r="S45" s="77">
        <f>P45/'סכום נכסי הקרן'!$C$42*100</f>
        <v>4.6516275892460136E-2</v>
      </c>
    </row>
    <row r="46" spans="2:19">
      <c r="B46" t="s">
        <v>262</v>
      </c>
      <c r="C46" s="16"/>
      <c r="D46" s="16"/>
      <c r="E46" s="16"/>
    </row>
    <row r="47" spans="2:19">
      <c r="B47" t="s">
        <v>367</v>
      </c>
      <c r="C47" s="16"/>
      <c r="D47" s="16"/>
      <c r="E47" s="16"/>
    </row>
    <row r="48" spans="2:19">
      <c r="B48" t="s">
        <v>368</v>
      </c>
      <c r="C48" s="16"/>
      <c r="D48" s="16"/>
      <c r="E48" s="16"/>
    </row>
    <row r="49" spans="2:5">
      <c r="B49" t="s">
        <v>369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C1:C4 A5:R1048576 T5:XFD1048576 S5:S10 S46:S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9" workbookViewId="0">
      <selection activeCell="M11" sqref="M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2628</v>
      </c>
    </row>
    <row r="3" spans="2:98" s="1" customFormat="1">
      <c r="B3" s="2" t="s">
        <v>2</v>
      </c>
      <c r="C3" s="26" t="s">
        <v>2629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347388.35</v>
      </c>
      <c r="I11" s="7"/>
      <c r="J11" s="76">
        <v>5962.6476110856011</v>
      </c>
      <c r="K11" s="7"/>
      <c r="L11" s="76">
        <v>100</v>
      </c>
      <c r="M11" s="76">
        <f>J11/'סכום נכסי הקרן'!$C$42*100</f>
        <v>0.48821274487586597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198181.6</v>
      </c>
      <c r="J12" s="79">
        <v>1392.350932488861</v>
      </c>
      <c r="L12" s="79">
        <v>23.35</v>
      </c>
      <c r="M12" s="79">
        <f>J12/'סכום נכסי הקרן'!$C$42*100</f>
        <v>0.11400362974948569</v>
      </c>
    </row>
    <row r="13" spans="2:98">
      <c r="B13" t="s">
        <v>1998</v>
      </c>
      <c r="C13" t="s">
        <v>1999</v>
      </c>
      <c r="D13" t="s">
        <v>126</v>
      </c>
      <c r="E13" t="s">
        <v>1955</v>
      </c>
      <c r="F13" t="s">
        <v>723</v>
      </c>
      <c r="G13" t="s">
        <v>105</v>
      </c>
      <c r="H13" s="77">
        <v>14489</v>
      </c>
      <c r="I13" s="77">
        <v>9.9999999999999995E-7</v>
      </c>
      <c r="J13" s="77">
        <v>1.4489E-7</v>
      </c>
      <c r="K13" s="77">
        <v>0</v>
      </c>
      <c r="L13" s="77">
        <v>0</v>
      </c>
      <c r="M13" s="77">
        <f>J13/'סכום נכסי הקרן'!$C$42*100</f>
        <v>1.1863378354533569E-11</v>
      </c>
    </row>
    <row r="14" spans="2:98">
      <c r="B14" t="s">
        <v>2000</v>
      </c>
      <c r="C14" t="s">
        <v>2001</v>
      </c>
      <c r="D14" t="s">
        <v>126</v>
      </c>
      <c r="E14" t="s">
        <v>2002</v>
      </c>
      <c r="F14" t="s">
        <v>130</v>
      </c>
      <c r="G14" t="s">
        <v>113</v>
      </c>
      <c r="H14" s="77">
        <v>177351.11</v>
      </c>
      <c r="I14" s="77">
        <v>100</v>
      </c>
      <c r="J14" s="77">
        <v>736.46821938599999</v>
      </c>
      <c r="K14" s="77">
        <v>0.69</v>
      </c>
      <c r="L14" s="77">
        <v>12.35</v>
      </c>
      <c r="M14" s="77">
        <f>J14/'סכום נכסי הקרן'!$C$42*100</f>
        <v>6.030092575516427E-2</v>
      </c>
    </row>
    <row r="15" spans="2:98">
      <c r="B15" t="s">
        <v>2003</v>
      </c>
      <c r="C15" t="s">
        <v>2004</v>
      </c>
      <c r="D15" t="s">
        <v>126</v>
      </c>
      <c r="E15" t="s">
        <v>2005</v>
      </c>
      <c r="F15" t="s">
        <v>130</v>
      </c>
      <c r="G15" t="s">
        <v>105</v>
      </c>
      <c r="H15" s="77">
        <v>3413.11</v>
      </c>
      <c r="I15" s="77">
        <v>14455.87292</v>
      </c>
      <c r="J15" s="77">
        <v>493.394844219812</v>
      </c>
      <c r="K15" s="77">
        <v>0.11</v>
      </c>
      <c r="L15" s="77">
        <v>8.27</v>
      </c>
      <c r="M15" s="77">
        <f>J15/'סכום נכסי הקרן'!$C$42*100</f>
        <v>4.0398438230076467E-2</v>
      </c>
    </row>
    <row r="16" spans="2:98">
      <c r="B16" t="s">
        <v>2006</v>
      </c>
      <c r="C16" t="s">
        <v>2007</v>
      </c>
      <c r="D16" t="s">
        <v>126</v>
      </c>
      <c r="E16" t="s">
        <v>1980</v>
      </c>
      <c r="F16" t="s">
        <v>130</v>
      </c>
      <c r="G16" t="s">
        <v>109</v>
      </c>
      <c r="H16" s="77">
        <v>2928.38</v>
      </c>
      <c r="I16" s="77">
        <v>1600.4410000000039</v>
      </c>
      <c r="J16" s="77">
        <v>162.48786873815899</v>
      </c>
      <c r="K16" s="77">
        <v>0.03</v>
      </c>
      <c r="L16" s="77">
        <v>2.73</v>
      </c>
      <c r="M16" s="77">
        <f>J16/'סכום נכסי הקרן'!$C$42*100</f>
        <v>1.330426575238158E-2</v>
      </c>
    </row>
    <row r="17" spans="2:13">
      <c r="B17" s="78" t="s">
        <v>260</v>
      </c>
      <c r="C17" s="16"/>
      <c r="D17" s="16"/>
      <c r="E17" s="16"/>
      <c r="H17" s="79">
        <v>149206.75</v>
      </c>
      <c r="J17" s="79">
        <v>4570.2966785967401</v>
      </c>
      <c r="L17" s="79">
        <v>76.650000000000006</v>
      </c>
      <c r="M17" s="79">
        <f>J17/'סכום נכסי הקרן'!$C$42*100</f>
        <v>0.37420911512638022</v>
      </c>
    </row>
    <row r="18" spans="2:13">
      <c r="B18" s="78" t="s">
        <v>372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f>J18/'סכום נכסי הקרן'!$C$42*100</f>
        <v>0</v>
      </c>
    </row>
    <row r="19" spans="2:13">
      <c r="B19" t="s">
        <v>256</v>
      </c>
      <c r="C19" t="s">
        <v>256</v>
      </c>
      <c r="D19" s="16"/>
      <c r="E19" s="16"/>
      <c r="F19" t="s">
        <v>256</v>
      </c>
      <c r="G19" t="s">
        <v>256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f>J19/'סכום נכסי הקרן'!$C$42*100</f>
        <v>0</v>
      </c>
    </row>
    <row r="20" spans="2:13">
      <c r="B20" s="78" t="s">
        <v>373</v>
      </c>
      <c r="C20" s="16"/>
      <c r="D20" s="16"/>
      <c r="E20" s="16"/>
      <c r="H20" s="79">
        <v>149206.75</v>
      </c>
      <c r="J20" s="79">
        <v>4570.2966785967401</v>
      </c>
      <c r="L20" s="79">
        <v>76.650000000000006</v>
      </c>
      <c r="M20" s="79">
        <f>J20/'סכום נכסי הקרן'!$C$42*100</f>
        <v>0.37420911512638022</v>
      </c>
    </row>
    <row r="21" spans="2:13">
      <c r="B21" t="s">
        <v>2008</v>
      </c>
      <c r="C21" t="s">
        <v>2009</v>
      </c>
      <c r="D21" t="s">
        <v>126</v>
      </c>
      <c r="E21" t="s">
        <v>2010</v>
      </c>
      <c r="F21" t="s">
        <v>416</v>
      </c>
      <c r="G21" t="s">
        <v>109</v>
      </c>
      <c r="H21" s="77">
        <v>149206.75</v>
      </c>
      <c r="I21" s="77">
        <v>883.49090000000001</v>
      </c>
      <c r="J21" s="77">
        <v>4570.2966785967401</v>
      </c>
      <c r="K21" s="77">
        <v>0.28000000000000003</v>
      </c>
      <c r="L21" s="77">
        <v>76.650000000000006</v>
      </c>
      <c r="M21" s="77">
        <f>J21/'סכום נכסי הקרן'!$C$42*100</f>
        <v>0.37420911512638022</v>
      </c>
    </row>
    <row r="22" spans="2:13">
      <c r="B22" t="s">
        <v>262</v>
      </c>
      <c r="C22" s="16"/>
      <c r="D22" s="16"/>
      <c r="E22" s="16"/>
    </row>
    <row r="23" spans="2:13">
      <c r="B23" t="s">
        <v>367</v>
      </c>
      <c r="C23" s="16"/>
      <c r="D23" s="16"/>
      <c r="E23" s="16"/>
    </row>
    <row r="24" spans="2:13">
      <c r="B24" t="s">
        <v>368</v>
      </c>
      <c r="C24" s="16"/>
      <c r="D24" s="16"/>
      <c r="E24" s="16"/>
    </row>
    <row r="25" spans="2:13">
      <c r="B25" t="s">
        <v>369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C1:C4 A5:L1048576 N5:XFD1048576 M5:M10 M22:M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6" workbookViewId="0">
      <selection activeCell="H50" sqref="H5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2628</v>
      </c>
    </row>
    <row r="3" spans="2:55" s="1" customFormat="1">
      <c r="B3" s="2" t="s">
        <v>2</v>
      </c>
      <c r="C3" s="26" t="s">
        <v>2629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9704295.0099999998</v>
      </c>
      <c r="G11" s="7"/>
      <c r="H11" s="76">
        <f>H12+H32</f>
        <v>25486.944832630928</v>
      </c>
      <c r="I11" s="7"/>
      <c r="J11" s="76">
        <f>H11/$H$11*100</f>
        <v>100</v>
      </c>
      <c r="K11" s="76">
        <f>H11/'סכום נכסי הקרן'!$C$42*100</f>
        <v>2.086833250401166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3043267.34</v>
      </c>
      <c r="H12" s="79">
        <v>4488.0126739033722</v>
      </c>
      <c r="J12" s="79">
        <f t="shared" ref="J12:J75" si="0">H12/$H$11*100</f>
        <v>17.609064967870808</v>
      </c>
      <c r="K12" s="79">
        <f>H12/'סכום נכסי הקרן'!$C$42*100</f>
        <v>0.36747182283427143</v>
      </c>
    </row>
    <row r="13" spans="2:55">
      <c r="B13" s="78" t="s">
        <v>2011</v>
      </c>
      <c r="C13" s="16"/>
      <c r="F13" s="79">
        <v>390870.64</v>
      </c>
      <c r="H13" s="79">
        <v>910.764242608225</v>
      </c>
      <c r="J13" s="79">
        <f t="shared" si="0"/>
        <v>3.5734539725694145</v>
      </c>
      <c r="K13" s="79">
        <f>H13/'סכום נכסי הקרן'!$C$42*100</f>
        <v>7.4572025687359905E-2</v>
      </c>
    </row>
    <row r="14" spans="2:55">
      <c r="B14" t="s">
        <v>2012</v>
      </c>
      <c r="C14" t="s">
        <v>2013</v>
      </c>
      <c r="D14" t="s">
        <v>109</v>
      </c>
      <c r="E14" t="s">
        <v>2014</v>
      </c>
      <c r="F14" s="77">
        <v>54380.639999999999</v>
      </c>
      <c r="G14" s="77">
        <v>88.496000000000109</v>
      </c>
      <c r="H14" s="77">
        <v>166.84830430164499</v>
      </c>
      <c r="I14" s="77">
        <v>0.02</v>
      </c>
      <c r="J14" s="77">
        <f t="shared" si="0"/>
        <v>0.65464223113956421</v>
      </c>
      <c r="K14" s="77">
        <f>H14/'סכום נכסי הקרן'!$C$42*100</f>
        <v>1.3661291750588484E-2</v>
      </c>
    </row>
    <row r="15" spans="2:55">
      <c r="B15" t="s">
        <v>2015</v>
      </c>
      <c r="C15" t="s">
        <v>2016</v>
      </c>
      <c r="D15" t="s">
        <v>109</v>
      </c>
      <c r="E15" t="s">
        <v>2017</v>
      </c>
      <c r="F15" s="77">
        <v>119520</v>
      </c>
      <c r="G15" s="77">
        <v>93.856200000000001</v>
      </c>
      <c r="H15" s="77">
        <v>388.91741714208001</v>
      </c>
      <c r="I15" s="77">
        <v>0.05</v>
      </c>
      <c r="J15" s="77">
        <f t="shared" si="0"/>
        <v>1.5259475770675706</v>
      </c>
      <c r="K15" s="77">
        <f>H15/'סכום נכסי הקרן'!$C$42*100</f>
        <v>3.184398142193702E-2</v>
      </c>
    </row>
    <row r="16" spans="2:55">
      <c r="B16" t="s">
        <v>2018</v>
      </c>
      <c r="C16" t="s">
        <v>2019</v>
      </c>
      <c r="D16" t="s">
        <v>109</v>
      </c>
      <c r="E16" t="s">
        <v>271</v>
      </c>
      <c r="F16" s="77">
        <v>34125</v>
      </c>
      <c r="G16" s="77">
        <v>179.21080000000001</v>
      </c>
      <c r="H16" s="77">
        <v>212.0267616285</v>
      </c>
      <c r="I16" s="77">
        <v>0.2</v>
      </c>
      <c r="J16" s="77">
        <f t="shared" si="0"/>
        <v>0.83190340396171059</v>
      </c>
      <c r="K16" s="77">
        <f>H16/'סכום נכסי הקרן'!$C$42*100</f>
        <v>1.7360436845092107E-2</v>
      </c>
    </row>
    <row r="17" spans="2:11">
      <c r="B17" t="s">
        <v>2020</v>
      </c>
      <c r="C17" t="s">
        <v>2021</v>
      </c>
      <c r="D17" t="s">
        <v>105</v>
      </c>
      <c r="E17" t="s">
        <v>2022</v>
      </c>
      <c r="F17" s="77">
        <v>24201</v>
      </c>
      <c r="G17" s="77">
        <v>80.956400000000002</v>
      </c>
      <c r="H17" s="77">
        <v>19.592258363999999</v>
      </c>
      <c r="I17" s="77">
        <v>0.03</v>
      </c>
      <c r="J17" s="77">
        <f t="shared" si="0"/>
        <v>7.6871741562825668E-2</v>
      </c>
      <c r="K17" s="77">
        <f>H17/'סכום נכסי הקרן'!$C$42*100</f>
        <v>1.604185063095499E-3</v>
      </c>
    </row>
    <row r="18" spans="2:11">
      <c r="B18" t="s">
        <v>2023</v>
      </c>
      <c r="C18" t="s">
        <v>2024</v>
      </c>
      <c r="D18" t="s">
        <v>105</v>
      </c>
      <c r="E18" t="s">
        <v>271</v>
      </c>
      <c r="F18" s="77">
        <v>158644</v>
      </c>
      <c r="G18" s="77">
        <v>77.771299999999997</v>
      </c>
      <c r="H18" s="77">
        <v>123.379501172</v>
      </c>
      <c r="I18" s="77">
        <v>0.21</v>
      </c>
      <c r="J18" s="77">
        <f t="shared" si="0"/>
        <v>0.48408901883774341</v>
      </c>
      <c r="K18" s="77">
        <f>H18/'סכום נכסי הקרן'!$C$42*100</f>
        <v>1.0102130606646794E-2</v>
      </c>
    </row>
    <row r="19" spans="2:11">
      <c r="B19" s="78" t="s">
        <v>2025</v>
      </c>
      <c r="C19" s="16"/>
      <c r="F19" s="79">
        <v>0</v>
      </c>
      <c r="H19" s="79">
        <v>0</v>
      </c>
      <c r="J19" s="79">
        <f t="shared" si="0"/>
        <v>0</v>
      </c>
      <c r="K19" s="79">
        <f>H19/'סכום נכסי הקרן'!$C$42*100</f>
        <v>0</v>
      </c>
    </row>
    <row r="20" spans="2:11">
      <c r="B20" t="s">
        <v>256</v>
      </c>
      <c r="C20" t="s">
        <v>256</v>
      </c>
      <c r="D20" t="s">
        <v>256</v>
      </c>
      <c r="F20" s="77">
        <v>0</v>
      </c>
      <c r="G20" s="77">
        <v>0</v>
      </c>
      <c r="H20" s="77">
        <v>0</v>
      </c>
      <c r="I20" s="77">
        <v>0</v>
      </c>
      <c r="J20" s="77">
        <f t="shared" si="0"/>
        <v>0</v>
      </c>
      <c r="K20" s="77">
        <f>H20/'סכום נכסי הקרן'!$C$42*100</f>
        <v>0</v>
      </c>
    </row>
    <row r="21" spans="2:11">
      <c r="B21" s="78" t="s">
        <v>2026</v>
      </c>
      <c r="C21" s="16"/>
      <c r="F21" s="79">
        <v>1061267</v>
      </c>
      <c r="H21" s="79">
        <v>1077.36642039</v>
      </c>
      <c r="J21" s="79">
        <f t="shared" si="0"/>
        <v>4.2271305072652261</v>
      </c>
      <c r="K21" s="79">
        <f>H21/'סכום נכסי הקרן'!$C$42*100</f>
        <v>8.8213164963462209E-2</v>
      </c>
    </row>
    <row r="22" spans="2:11">
      <c r="B22" t="s">
        <v>2027</v>
      </c>
      <c r="C22" t="s">
        <v>2028</v>
      </c>
      <c r="D22" t="s">
        <v>105</v>
      </c>
      <c r="E22" t="s">
        <v>2029</v>
      </c>
      <c r="F22" s="77">
        <v>1061267</v>
      </c>
      <c r="G22" s="77">
        <v>101.517</v>
      </c>
      <c r="H22" s="77">
        <v>1077.36642039</v>
      </c>
      <c r="I22" s="77">
        <v>0.12</v>
      </c>
      <c r="J22" s="77">
        <f t="shared" si="0"/>
        <v>4.2271305072652261</v>
      </c>
      <c r="K22" s="77">
        <f>H22/'סכום נכסי הקרן'!$C$42*100</f>
        <v>8.8213164963462209E-2</v>
      </c>
    </row>
    <row r="23" spans="2:11">
      <c r="B23" s="78" t="s">
        <v>2030</v>
      </c>
      <c r="C23" s="16"/>
      <c r="F23" s="79">
        <v>1591129.7</v>
      </c>
      <c r="H23" s="79">
        <v>2499.8820109051471</v>
      </c>
      <c r="J23" s="79">
        <f t="shared" si="0"/>
        <v>9.8084804880361691</v>
      </c>
      <c r="K23" s="79">
        <f>H23/'סכום נכסי הקרן'!$C$42*100</f>
        <v>0.20468663218344932</v>
      </c>
    </row>
    <row r="24" spans="2:11">
      <c r="B24" t="s">
        <v>2031</v>
      </c>
      <c r="C24" t="s">
        <v>2032</v>
      </c>
      <c r="D24" t="s">
        <v>105</v>
      </c>
      <c r="E24" t="s">
        <v>2033</v>
      </c>
      <c r="F24" s="77">
        <v>711132.08</v>
      </c>
      <c r="G24" s="77">
        <v>95.066299999999998</v>
      </c>
      <c r="H24" s="77">
        <v>676.04695656904005</v>
      </c>
      <c r="I24" s="77">
        <v>0.15</v>
      </c>
      <c r="J24" s="77">
        <f t="shared" si="0"/>
        <v>2.652522540494918</v>
      </c>
      <c r="K24" s="77">
        <f>H24/'סכום נכסי הקרן'!$C$42*100</f>
        <v>5.5353722349433677E-2</v>
      </c>
    </row>
    <row r="25" spans="2:11">
      <c r="B25" t="s">
        <v>2034</v>
      </c>
      <c r="C25" t="s">
        <v>2035</v>
      </c>
      <c r="D25" t="s">
        <v>105</v>
      </c>
      <c r="E25" t="s">
        <v>2036</v>
      </c>
      <c r="F25" s="77">
        <v>495680.77</v>
      </c>
      <c r="G25" s="77">
        <v>84.575999999999993</v>
      </c>
      <c r="H25" s="77">
        <v>419.2269680352</v>
      </c>
      <c r="I25" s="77">
        <v>0.04</v>
      </c>
      <c r="J25" s="77">
        <f t="shared" si="0"/>
        <v>1.644869445075519</v>
      </c>
      <c r="K25" s="77">
        <f>H25/'סכום נכסי הקרן'!$C$42*100</f>
        <v>3.4325682505525076E-2</v>
      </c>
    </row>
    <row r="26" spans="2:11">
      <c r="B26" t="s">
        <v>2037</v>
      </c>
      <c r="C26" t="s">
        <v>2038</v>
      </c>
      <c r="D26" t="s">
        <v>109</v>
      </c>
      <c r="E26" t="s">
        <v>2039</v>
      </c>
      <c r="F26" s="77">
        <v>60034.75</v>
      </c>
      <c r="G26" s="77">
        <v>86.097299999999876</v>
      </c>
      <c r="H26" s="77">
        <v>179.203331980337</v>
      </c>
      <c r="I26" s="77">
        <v>0.03</v>
      </c>
      <c r="J26" s="77">
        <f t="shared" si="0"/>
        <v>0.70311813815715962</v>
      </c>
      <c r="K26" s="77">
        <f>H26/'סכום נכסי הקרן'!$C$42*100</f>
        <v>1.4672903096665215E-2</v>
      </c>
    </row>
    <row r="27" spans="2:11">
      <c r="B27" t="s">
        <v>2040</v>
      </c>
      <c r="C27" t="s">
        <v>2041</v>
      </c>
      <c r="D27" t="s">
        <v>109</v>
      </c>
      <c r="E27" t="s">
        <v>2042</v>
      </c>
      <c r="F27" s="77">
        <v>19106</v>
      </c>
      <c r="G27" s="77">
        <v>94.469200000000001</v>
      </c>
      <c r="H27" s="77">
        <v>62.576872315384001</v>
      </c>
      <c r="I27" s="77">
        <v>0</v>
      </c>
      <c r="J27" s="77">
        <f t="shared" si="0"/>
        <v>0.2455252001615621</v>
      </c>
      <c r="K27" s="77">
        <f>H27/'סכום נכסי הקרן'!$C$42*100</f>
        <v>5.1237015150854964E-3</v>
      </c>
    </row>
    <row r="28" spans="2:11">
      <c r="B28" t="s">
        <v>2043</v>
      </c>
      <c r="C28" t="s">
        <v>2044</v>
      </c>
      <c r="D28" t="s">
        <v>109</v>
      </c>
      <c r="E28" t="s">
        <v>271</v>
      </c>
      <c r="F28" s="77">
        <v>23889.85</v>
      </c>
      <c r="G28" s="77">
        <v>7.6220999999999997</v>
      </c>
      <c r="H28" s="77">
        <v>6.31308892649895</v>
      </c>
      <c r="I28" s="77">
        <v>0.02</v>
      </c>
      <c r="J28" s="77">
        <f t="shared" si="0"/>
        <v>2.4769892852815781E-2</v>
      </c>
      <c r="K28" s="77">
        <f>H28/'סכום נכסי הקרן'!$C$42*100</f>
        <v>5.1690636014130168E-4</v>
      </c>
    </row>
    <row r="29" spans="2:11">
      <c r="B29" t="s">
        <v>2045</v>
      </c>
      <c r="C29" t="s">
        <v>2046</v>
      </c>
      <c r="D29" t="s">
        <v>109</v>
      </c>
      <c r="E29" t="s">
        <v>2047</v>
      </c>
      <c r="F29" s="77">
        <v>110183</v>
      </c>
      <c r="G29" s="77">
        <v>114.4545</v>
      </c>
      <c r="H29" s="77">
        <v>437.22129581524501</v>
      </c>
      <c r="I29" s="77">
        <v>0.01</v>
      </c>
      <c r="J29" s="77">
        <f t="shared" si="0"/>
        <v>1.7154715823587876</v>
      </c>
      <c r="K29" s="77">
        <f>H29/'סכום נכסי הקרן'!$C$42*100</f>
        <v>3.5799031381846202E-2</v>
      </c>
    </row>
    <row r="30" spans="2:11">
      <c r="B30" t="s">
        <v>2048</v>
      </c>
      <c r="C30" t="s">
        <v>2049</v>
      </c>
      <c r="D30" t="s">
        <v>109</v>
      </c>
      <c r="E30" t="s">
        <v>271</v>
      </c>
      <c r="F30" s="77">
        <v>24228.25</v>
      </c>
      <c r="G30" s="77">
        <v>39.380800000000001</v>
      </c>
      <c r="H30" s="77">
        <v>33.079613169692003</v>
      </c>
      <c r="I30" s="77">
        <v>0.01</v>
      </c>
      <c r="J30" s="77">
        <f t="shared" si="0"/>
        <v>0.12979042167243279</v>
      </c>
      <c r="K30" s="77">
        <f>H30/'סכום נכסי הקרן'!$C$42*100</f>
        <v>2.7085096752962087E-3</v>
      </c>
    </row>
    <row r="31" spans="2:11">
      <c r="B31" t="s">
        <v>2050</v>
      </c>
      <c r="C31" t="s">
        <v>2051</v>
      </c>
      <c r="D31" t="s">
        <v>109</v>
      </c>
      <c r="E31" t="s">
        <v>2052</v>
      </c>
      <c r="F31" s="77">
        <v>146875</v>
      </c>
      <c r="G31" s="77">
        <v>134.75899999999999</v>
      </c>
      <c r="H31" s="77">
        <v>686.21388409375004</v>
      </c>
      <c r="I31" s="77">
        <v>7.0000000000000007E-2</v>
      </c>
      <c r="J31" s="77">
        <f t="shared" si="0"/>
        <v>2.6924132672629737</v>
      </c>
      <c r="K31" s="77">
        <f>H31/'סכום נכסי הקרן'!$C$42*100</f>
        <v>5.6186175299456152E-2</v>
      </c>
    </row>
    <row r="32" spans="2:11">
      <c r="B32" s="78" t="s">
        <v>260</v>
      </c>
      <c r="C32" s="16"/>
      <c r="F32" s="79">
        <v>6661027.6699999999</v>
      </c>
      <c r="H32" s="79">
        <f>H33+H37+H42+H46</f>
        <v>20998.932158727555</v>
      </c>
      <c r="J32" s="79">
        <f t="shared" si="0"/>
        <v>82.390935032129192</v>
      </c>
      <c r="K32" s="79">
        <f>H32/'סכום נכסי הקרן'!$C$42*100</f>
        <v>1.7193614275668945</v>
      </c>
    </row>
    <row r="33" spans="2:11">
      <c r="B33" s="78" t="s">
        <v>2053</v>
      </c>
      <c r="C33" s="16"/>
      <c r="F33" s="79">
        <v>88452.75</v>
      </c>
      <c r="H33" s="79">
        <v>276.6268181589561</v>
      </c>
      <c r="J33" s="79">
        <f t="shared" si="0"/>
        <v>1.0853667239267959</v>
      </c>
      <c r="K33" s="79">
        <f>H33/'סכום נכסי הקרן'!$C$42*100</f>
        <v>2.2649793683694203E-2</v>
      </c>
    </row>
    <row r="34" spans="2:11">
      <c r="B34" t="s">
        <v>2054</v>
      </c>
      <c r="C34" t="s">
        <v>2055</v>
      </c>
      <c r="D34" t="s">
        <v>109</v>
      </c>
      <c r="E34" t="s">
        <v>2056</v>
      </c>
      <c r="F34" s="77">
        <v>14987.72</v>
      </c>
      <c r="G34" s="77">
        <v>100</v>
      </c>
      <c r="H34" s="77">
        <v>51.962425240000002</v>
      </c>
      <c r="I34" s="77">
        <v>0</v>
      </c>
      <c r="J34" s="77">
        <f t="shared" si="0"/>
        <v>0.20387859581142312</v>
      </c>
      <c r="K34" s="77">
        <f>H34/'סכום נכסי הקרן'!$C$42*100</f>
        <v>4.2546063278437766E-3</v>
      </c>
    </row>
    <row r="35" spans="2:11">
      <c r="B35" t="s">
        <v>2057</v>
      </c>
      <c r="C35" t="s">
        <v>2058</v>
      </c>
      <c r="D35" t="s">
        <v>109</v>
      </c>
      <c r="E35" t="s">
        <v>2059</v>
      </c>
      <c r="F35" s="77">
        <v>16604.38</v>
      </c>
      <c r="G35" s="77">
        <v>87.919800000000038</v>
      </c>
      <c r="H35" s="77">
        <v>50.613130161661097</v>
      </c>
      <c r="I35" s="77">
        <v>0.01</v>
      </c>
      <c r="J35" s="77">
        <f t="shared" si="0"/>
        <v>0.19858453217531635</v>
      </c>
      <c r="K35" s="77">
        <f>H35/'סכום נכסי הקרן'!$C$42*100</f>
        <v>4.144128047588104E-3</v>
      </c>
    </row>
    <row r="36" spans="2:11">
      <c r="B36" t="s">
        <v>2040</v>
      </c>
      <c r="C36" t="s">
        <v>2016</v>
      </c>
      <c r="D36" t="s">
        <v>109</v>
      </c>
      <c r="E36" t="s">
        <v>1935</v>
      </c>
      <c r="F36" s="77">
        <v>56860.65</v>
      </c>
      <c r="G36" s="77">
        <v>88.29</v>
      </c>
      <c r="H36" s="77">
        <v>174.05126275729501</v>
      </c>
      <c r="I36" s="77">
        <v>0.01</v>
      </c>
      <c r="J36" s="77">
        <f t="shared" si="0"/>
        <v>0.68290359594005645</v>
      </c>
      <c r="K36" s="77">
        <f>H36/'סכום נכסי הקרן'!$C$42*100</f>
        <v>1.4251059308262325E-2</v>
      </c>
    </row>
    <row r="37" spans="2:11">
      <c r="B37" s="78" t="s">
        <v>2060</v>
      </c>
      <c r="C37" s="16"/>
      <c r="F37" s="79">
        <v>158732.76</v>
      </c>
      <c r="H37" s="79">
        <v>1796.7125082785547</v>
      </c>
      <c r="J37" s="79">
        <f t="shared" si="0"/>
        <v>7.0495405395872481</v>
      </c>
      <c r="K37" s="79">
        <f>H37/'סכום נכסי הקרן'!$C$42*100</f>
        <v>0.14711215598061647</v>
      </c>
    </row>
    <row r="38" spans="2:11">
      <c r="B38" t="s">
        <v>2061</v>
      </c>
      <c r="C38" t="s">
        <v>2062</v>
      </c>
      <c r="D38" t="s">
        <v>109</v>
      </c>
      <c r="E38" t="s">
        <v>271</v>
      </c>
      <c r="F38" s="77">
        <v>154616.06</v>
      </c>
      <c r="G38" s="77">
        <v>1E-4</v>
      </c>
      <c r="H38" s="77">
        <v>5.3605388002E-4</v>
      </c>
      <c r="I38" s="77">
        <v>0</v>
      </c>
      <c r="J38" s="77">
        <f t="shared" si="0"/>
        <v>2.1032488732572229E-6</v>
      </c>
      <c r="K38" s="77">
        <f>H38/'סכום נכסי הקרן'!$C$42*100</f>
        <v>4.3891296825819603E-8</v>
      </c>
    </row>
    <row r="39" spans="2:11">
      <c r="B39" t="s">
        <v>2063</v>
      </c>
      <c r="C39" t="s">
        <v>2064</v>
      </c>
      <c r="D39" t="s">
        <v>109</v>
      </c>
      <c r="E39" t="s">
        <v>271</v>
      </c>
      <c r="F39" s="77">
        <v>940.22</v>
      </c>
      <c r="G39" s="77">
        <v>1E-4</v>
      </c>
      <c r="H39" s="77">
        <v>3.2597427399999999E-6</v>
      </c>
      <c r="I39" s="77">
        <v>0</v>
      </c>
      <c r="J39" s="77">
        <f t="shared" si="0"/>
        <v>1.2789852849787442E-8</v>
      </c>
      <c r="K39" s="77">
        <f>H39/'סכום נכסי הקרן'!$C$42*100</f>
        <v>2.6690290194674545E-10</v>
      </c>
    </row>
    <row r="40" spans="2:11">
      <c r="B40" t="s">
        <v>2065</v>
      </c>
      <c r="C40" t="s">
        <v>2066</v>
      </c>
      <c r="D40" t="s">
        <v>109</v>
      </c>
      <c r="E40" t="s">
        <v>2067</v>
      </c>
      <c r="F40" s="77">
        <v>3.08</v>
      </c>
      <c r="G40" s="77">
        <v>60704.32</v>
      </c>
      <c r="H40" s="77">
        <v>6.4822258251519997</v>
      </c>
      <c r="I40" s="77">
        <v>0</v>
      </c>
      <c r="J40" s="77">
        <f t="shared" si="0"/>
        <v>2.5433514560963807E-2</v>
      </c>
      <c r="K40" s="77">
        <f>H40/'סכום נכסי הקרן'!$C$42*100</f>
        <v>5.3075503860381486E-4</v>
      </c>
    </row>
    <row r="41" spans="2:11">
      <c r="B41" t="s">
        <v>2068</v>
      </c>
      <c r="C41" t="s">
        <v>2069</v>
      </c>
      <c r="D41" t="s">
        <v>116</v>
      </c>
      <c r="E41" t="s">
        <v>671</v>
      </c>
      <c r="F41" s="77">
        <v>3173.4</v>
      </c>
      <c r="G41" s="77">
        <v>12049.3</v>
      </c>
      <c r="H41" s="77">
        <v>1790.2297431397801</v>
      </c>
      <c r="I41" s="77">
        <v>0</v>
      </c>
      <c r="J41" s="77">
        <f t="shared" si="0"/>
        <v>7.0241049089875593</v>
      </c>
      <c r="K41" s="77">
        <f>H41/'סכום נכסי הקרן'!$C$42*100</f>
        <v>0.14658135678381295</v>
      </c>
    </row>
    <row r="42" spans="2:11">
      <c r="B42" s="78" t="s">
        <v>2070</v>
      </c>
      <c r="C42" s="16"/>
      <c r="F42" s="79">
        <v>1001060.02</v>
      </c>
      <c r="H42" s="79">
        <v>3335.8270642292782</v>
      </c>
      <c r="J42" s="79">
        <f t="shared" si="0"/>
        <v>13.088375582617576</v>
      </c>
      <c r="K42" s="79">
        <f>H42/'סכום נכסי הקרן'!$C$42*100</f>
        <v>0.2731325735954509</v>
      </c>
    </row>
    <row r="43" spans="2:11">
      <c r="B43" t="s">
        <v>2071</v>
      </c>
      <c r="C43" t="s">
        <v>2072</v>
      </c>
      <c r="D43" t="s">
        <v>109</v>
      </c>
      <c r="E43" t="s">
        <v>2073</v>
      </c>
      <c r="F43" s="77">
        <v>488488.12</v>
      </c>
      <c r="G43" s="77">
        <v>104.43770000000005</v>
      </c>
      <c r="H43" s="77">
        <v>1768.7446805633999</v>
      </c>
      <c r="I43" s="77">
        <v>0.01</v>
      </c>
      <c r="J43" s="77">
        <f t="shared" si="0"/>
        <v>6.9398066036493971</v>
      </c>
      <c r="K43" s="77">
        <f>H43/'סכום נכסי הקרן'!$C$42*100</f>
        <v>0.14482219171849148</v>
      </c>
    </row>
    <row r="44" spans="2:11">
      <c r="B44" t="s">
        <v>2074</v>
      </c>
      <c r="C44" t="s">
        <v>2075</v>
      </c>
      <c r="D44" t="s">
        <v>109</v>
      </c>
      <c r="E44" t="s">
        <v>2076</v>
      </c>
      <c r="F44" s="77">
        <v>17931.46</v>
      </c>
      <c r="G44" s="77">
        <v>100.49</v>
      </c>
      <c r="H44" s="77">
        <v>62.472996841917997</v>
      </c>
      <c r="I44" s="77">
        <v>0</v>
      </c>
      <c r="J44" s="77">
        <f t="shared" si="0"/>
        <v>0.24511763670447403</v>
      </c>
      <c r="K44" s="77">
        <f>H44/'סכום נכסי הקרן'!$C$42*100</f>
        <v>5.1151963453464969E-3</v>
      </c>
    </row>
    <row r="45" spans="2:11">
      <c r="B45" t="s">
        <v>2077</v>
      </c>
      <c r="C45" t="s">
        <v>2078</v>
      </c>
      <c r="D45" t="s">
        <v>109</v>
      </c>
      <c r="E45" t="s">
        <v>2079</v>
      </c>
      <c r="F45" s="77">
        <v>494640.44</v>
      </c>
      <c r="G45" s="77">
        <v>87.736499999999864</v>
      </c>
      <c r="H45" s="77">
        <v>1504.60938682396</v>
      </c>
      <c r="I45" s="77">
        <v>0</v>
      </c>
      <c r="J45" s="77">
        <f t="shared" si="0"/>
        <v>5.9034513422637023</v>
      </c>
      <c r="K45" s="77">
        <f>H45/'סכום נכסי הקרן'!$C$42*100</f>
        <v>0.12319518553161289</v>
      </c>
    </row>
    <row r="46" spans="2:11">
      <c r="B46" s="78" t="s">
        <v>2080</v>
      </c>
      <c r="C46" s="16"/>
      <c r="F46" s="79">
        <v>5412782.1399999997</v>
      </c>
      <c r="H46" s="79">
        <f>SUM(H47:H77)</f>
        <v>15589.765768060766</v>
      </c>
      <c r="J46" s="79">
        <f t="shared" si="0"/>
        <v>61.167652185997568</v>
      </c>
      <c r="K46" s="79">
        <f>H46/'סכום נכסי הקרן'!$C$42*100</f>
        <v>1.2764669043071328</v>
      </c>
    </row>
    <row r="47" spans="2:11">
      <c r="B47" t="s">
        <v>2081</v>
      </c>
      <c r="C47" t="s">
        <v>2082</v>
      </c>
      <c r="D47" t="s">
        <v>109</v>
      </c>
      <c r="E47" t="s">
        <v>2083</v>
      </c>
      <c r="F47" s="77">
        <v>112524.7</v>
      </c>
      <c r="G47" s="77">
        <v>102.14510000000003</v>
      </c>
      <c r="H47" s="77">
        <v>398.49166626674003</v>
      </c>
      <c r="I47" s="77">
        <v>0.01</v>
      </c>
      <c r="J47" s="77">
        <f t="shared" si="0"/>
        <v>1.5635128842769388</v>
      </c>
      <c r="K47" s="77">
        <f>H47/'סכום נכסי הקרן'!$C$42*100</f>
        <v>3.2627906743397467E-2</v>
      </c>
    </row>
    <row r="48" spans="2:11">
      <c r="B48" t="s">
        <v>2084</v>
      </c>
      <c r="C48" t="s">
        <v>2085</v>
      </c>
      <c r="D48" t="s">
        <v>109</v>
      </c>
      <c r="E48" t="s">
        <v>2086</v>
      </c>
      <c r="F48" s="77">
        <v>246596.99</v>
      </c>
      <c r="G48" s="77">
        <v>64.580699999999993</v>
      </c>
      <c r="H48" s="77">
        <v>552.13383406666401</v>
      </c>
      <c r="I48" s="77">
        <v>0.02</v>
      </c>
      <c r="J48" s="77">
        <f t="shared" si="0"/>
        <v>2.166339817080654</v>
      </c>
      <c r="K48" s="77">
        <f>H48/'סכום נכסי הקרן'!$C$42*100</f>
        <v>4.5207899619518883E-2</v>
      </c>
    </row>
    <row r="49" spans="2:11">
      <c r="B49" t="s">
        <v>2087</v>
      </c>
      <c r="C49" t="s">
        <v>2088</v>
      </c>
      <c r="D49" t="s">
        <v>116</v>
      </c>
      <c r="E49" t="s">
        <v>2089</v>
      </c>
      <c r="F49" s="77">
        <v>19604.18</v>
      </c>
      <c r="G49" s="77">
        <v>100</v>
      </c>
      <c r="H49" s="77">
        <v>91.784810342</v>
      </c>
      <c r="I49" s="77">
        <v>0.01</v>
      </c>
      <c r="J49" s="77">
        <f t="shared" si="0"/>
        <v>0.36012480485494647</v>
      </c>
      <c r="K49" s="77">
        <f>H49/'סכום נכסי הקרן'!$C$42*100</f>
        <v>7.5152041706553364E-3</v>
      </c>
    </row>
    <row r="50" spans="2:11">
      <c r="B50" t="s">
        <v>2090</v>
      </c>
      <c r="C50" t="s">
        <v>2091</v>
      </c>
      <c r="D50" t="s">
        <v>109</v>
      </c>
      <c r="E50" t="s">
        <v>2092</v>
      </c>
      <c r="F50" s="77">
        <v>164742.84</v>
      </c>
      <c r="G50" s="77">
        <v>91.649699999999967</v>
      </c>
      <c r="H50" s="77">
        <v>523.46956669534097</v>
      </c>
      <c r="I50" s="77">
        <v>0.01</v>
      </c>
      <c r="J50" s="77">
        <f t="shared" si="0"/>
        <v>2.0538733462676273</v>
      </c>
      <c r="K50" s="77">
        <f>H50/'סכום נכסי הקרן'!$C$42*100</f>
        <v>4.2860911911039919E-2</v>
      </c>
    </row>
    <row r="51" spans="2:11">
      <c r="B51" t="s">
        <v>2093</v>
      </c>
      <c r="C51" t="s">
        <v>2094</v>
      </c>
      <c r="D51" t="s">
        <v>109</v>
      </c>
      <c r="E51" t="s">
        <v>2095</v>
      </c>
      <c r="F51" s="77">
        <v>609.41999999999996</v>
      </c>
      <c r="G51" s="77">
        <v>100</v>
      </c>
      <c r="H51" s="77">
        <v>2.1128591399999999</v>
      </c>
      <c r="I51" s="77">
        <v>0</v>
      </c>
      <c r="J51" s="77">
        <f t="shared" si="0"/>
        <v>8.2899663097120487E-3</v>
      </c>
      <c r="K51" s="77">
        <f>H51/'סכום נכסי הקרן'!$C$42*100</f>
        <v>1.7299777339812555E-4</v>
      </c>
    </row>
    <row r="52" spans="2:11">
      <c r="B52" t="s">
        <v>2096</v>
      </c>
      <c r="C52" t="s">
        <v>2097</v>
      </c>
      <c r="D52" t="s">
        <v>113</v>
      </c>
      <c r="E52" t="s">
        <v>2098</v>
      </c>
      <c r="F52" s="77">
        <v>180600</v>
      </c>
      <c r="G52" s="77">
        <v>97.233900000000006</v>
      </c>
      <c r="H52" s="77">
        <v>729.21492861084005</v>
      </c>
      <c r="I52" s="77">
        <v>0</v>
      </c>
      <c r="J52" s="77">
        <f t="shared" si="0"/>
        <v>2.8611311924575062</v>
      </c>
      <c r="K52" s="77">
        <f>H52/'סכום נכסי הקרן'!$C$42*100</f>
        <v>5.9707037061802616E-2</v>
      </c>
    </row>
    <row r="53" spans="2:11">
      <c r="B53" t="s">
        <v>2099</v>
      </c>
      <c r="C53" t="s">
        <v>2100</v>
      </c>
      <c r="D53" t="s">
        <v>109</v>
      </c>
      <c r="E53" t="s">
        <v>710</v>
      </c>
      <c r="F53" s="77">
        <v>307282.46999999997</v>
      </c>
      <c r="G53" s="77">
        <v>74.229900000000043</v>
      </c>
      <c r="H53" s="77">
        <v>790.80699517830396</v>
      </c>
      <c r="I53" s="77">
        <v>0.01</v>
      </c>
      <c r="J53" s="77">
        <f t="shared" si="0"/>
        <v>3.1027924310717458</v>
      </c>
      <c r="K53" s="77">
        <f>H53/'סכום נכסי הקרן'!$C$42*100</f>
        <v>6.4750104142535875E-2</v>
      </c>
    </row>
    <row r="54" spans="2:11">
      <c r="B54" t="s">
        <v>2101</v>
      </c>
      <c r="C54" t="s">
        <v>2102</v>
      </c>
      <c r="D54" t="s">
        <v>113</v>
      </c>
      <c r="E54" t="s">
        <v>2103</v>
      </c>
      <c r="F54" s="77">
        <v>94556.66</v>
      </c>
      <c r="G54" s="77">
        <v>95.454600000000113</v>
      </c>
      <c r="H54" s="77">
        <v>374.80820111399299</v>
      </c>
      <c r="I54" s="77">
        <v>0.01</v>
      </c>
      <c r="J54" s="77">
        <f t="shared" si="0"/>
        <v>1.4705889763379021</v>
      </c>
      <c r="K54" s="77">
        <f>H54/'סכום נכסי הקרן'!$C$42*100</f>
        <v>3.0688739734953476E-2</v>
      </c>
    </row>
    <row r="55" spans="2:11">
      <c r="B55" t="s">
        <v>2104</v>
      </c>
      <c r="C55" t="s">
        <v>2105</v>
      </c>
      <c r="D55" t="s">
        <v>109</v>
      </c>
      <c r="E55" t="s">
        <v>2106</v>
      </c>
      <c r="F55" s="77">
        <v>411964.19</v>
      </c>
      <c r="G55" s="77">
        <v>117.87290000000004</v>
      </c>
      <c r="H55" s="77">
        <f>1683.55487545621</f>
        <v>1683.5548754562101</v>
      </c>
      <c r="I55" s="77">
        <v>0.01</v>
      </c>
      <c r="J55" s="77">
        <f t="shared" si="0"/>
        <v>6.6055578120950589</v>
      </c>
      <c r="K55" s="77">
        <f>H55/'סכום נכסי הקרן'!$C$42*100</f>
        <v>0.13784697679727145</v>
      </c>
    </row>
    <row r="56" spans="2:11">
      <c r="B56" t="s">
        <v>2107</v>
      </c>
      <c r="C56" t="s">
        <v>2108</v>
      </c>
      <c r="D56" t="s">
        <v>109</v>
      </c>
      <c r="E56" t="s">
        <v>2109</v>
      </c>
      <c r="F56" s="77">
        <v>184959.56</v>
      </c>
      <c r="G56" s="77">
        <v>94.413000000000068</v>
      </c>
      <c r="H56" s="77">
        <v>605.42788915016797</v>
      </c>
      <c r="I56" s="77">
        <v>0</v>
      </c>
      <c r="J56" s="77">
        <f t="shared" si="0"/>
        <v>2.3754431656125328</v>
      </c>
      <c r="K56" s="77">
        <f>H56/'סכום נכסי הקרן'!$C$42*100</f>
        <v>4.9571537824384365E-2</v>
      </c>
    </row>
    <row r="57" spans="2:11">
      <c r="B57" t="s">
        <v>2110</v>
      </c>
      <c r="C57" t="s">
        <v>2111</v>
      </c>
      <c r="D57" t="s">
        <v>109</v>
      </c>
      <c r="E57" t="s">
        <v>460</v>
      </c>
      <c r="F57" s="77">
        <v>114755.02</v>
      </c>
      <c r="G57" s="77">
        <v>99.89329999999994</v>
      </c>
      <c r="H57" s="77">
        <v>397.43114235681901</v>
      </c>
      <c r="I57" s="77">
        <v>0</v>
      </c>
      <c r="J57" s="77">
        <f t="shared" si="0"/>
        <v>1.5593518366626198</v>
      </c>
      <c r="K57" s="77">
        <f>H57/'סכום נכסי הקרן'!$C$42*100</f>
        <v>3.2541072618216829E-2</v>
      </c>
    </row>
    <row r="58" spans="2:11">
      <c r="B58" t="s">
        <v>2112</v>
      </c>
      <c r="C58" t="s">
        <v>2113</v>
      </c>
      <c r="D58" t="s">
        <v>109</v>
      </c>
      <c r="E58" t="s">
        <v>2114</v>
      </c>
      <c r="F58" s="77">
        <v>202201.04</v>
      </c>
      <c r="G58" s="77">
        <v>201.00980000000047</v>
      </c>
      <c r="H58" s="77">
        <f>1409.14102245536</f>
        <v>1409.1410224553599</v>
      </c>
      <c r="I58" s="77">
        <v>0.15</v>
      </c>
      <c r="J58" s="77">
        <f t="shared" si="0"/>
        <v>5.5288738281853105</v>
      </c>
      <c r="K58" s="77">
        <f>H58/'סכום נכסי הקרן'!$C$42*100</f>
        <v>0.11537837741929891</v>
      </c>
    </row>
    <row r="59" spans="2:11">
      <c r="B59" t="s">
        <v>2115</v>
      </c>
      <c r="C59" t="s">
        <v>2116</v>
      </c>
      <c r="D59" t="s">
        <v>109</v>
      </c>
      <c r="E59" t="s">
        <v>2117</v>
      </c>
      <c r="F59" s="77">
        <v>21164.04</v>
      </c>
      <c r="G59" s="77">
        <v>93.74039999999998</v>
      </c>
      <c r="H59" s="77">
        <v>68.782699692738703</v>
      </c>
      <c r="I59" s="77">
        <v>1.01</v>
      </c>
      <c r="J59" s="77">
        <f t="shared" si="0"/>
        <v>0.2698742440273823</v>
      </c>
      <c r="K59" s="77">
        <f>H59/'סכום נכסי הקרן'!$C$42*100</f>
        <v>5.6318254586321973E-3</v>
      </c>
    </row>
    <row r="60" spans="2:11">
      <c r="B60" t="s">
        <v>2118</v>
      </c>
      <c r="C60" t="s">
        <v>2119</v>
      </c>
      <c r="D60" t="s">
        <v>109</v>
      </c>
      <c r="E60" t="s">
        <v>333</v>
      </c>
      <c r="F60" s="77">
        <v>18140.61</v>
      </c>
      <c r="G60" s="77">
        <v>121.60010000000005</v>
      </c>
      <c r="H60" s="77">
        <v>76.478552655414902</v>
      </c>
      <c r="I60" s="77">
        <v>1.01</v>
      </c>
      <c r="J60" s="77">
        <f t="shared" si="0"/>
        <v>0.30006951856190872</v>
      </c>
      <c r="K60" s="77">
        <f>H60/'סכום נכסי הקרן'!$C$42*100</f>
        <v>6.26195048766861E-3</v>
      </c>
    </row>
    <row r="61" spans="2:11">
      <c r="B61" t="s">
        <v>2120</v>
      </c>
      <c r="C61" t="s">
        <v>2121</v>
      </c>
      <c r="D61" t="s">
        <v>109</v>
      </c>
      <c r="E61" t="s">
        <v>2122</v>
      </c>
      <c r="F61" s="77">
        <v>15785.15</v>
      </c>
      <c r="G61" s="77">
        <v>97.631299999999911</v>
      </c>
      <c r="H61" s="77">
        <v>53.4307938758106</v>
      </c>
      <c r="I61" s="77">
        <v>0</v>
      </c>
      <c r="J61" s="77">
        <f t="shared" si="0"/>
        <v>0.20963985376310454</v>
      </c>
      <c r="K61" s="77">
        <f>H61/'סכום נכסי הקרן'!$C$42*100</f>
        <v>4.3748341744208451E-3</v>
      </c>
    </row>
    <row r="62" spans="2:11">
      <c r="B62" t="s">
        <v>2123</v>
      </c>
      <c r="C62" t="s">
        <v>2124</v>
      </c>
      <c r="D62" t="s">
        <v>109</v>
      </c>
      <c r="E62" t="s">
        <v>2125</v>
      </c>
      <c r="F62" s="77">
        <v>201.56</v>
      </c>
      <c r="G62" s="77">
        <v>159.011</v>
      </c>
      <c r="H62" s="77">
        <v>1.1111824157371999</v>
      </c>
      <c r="I62" s="77">
        <v>0</v>
      </c>
      <c r="J62" s="77">
        <f t="shared" si="0"/>
        <v>4.3598101813857003E-3</v>
      </c>
      <c r="K62" s="77">
        <f>H62/'סכום נכסי הקרן'!$C$42*100</f>
        <v>9.0981968519532195E-5</v>
      </c>
    </row>
    <row r="63" spans="2:11">
      <c r="B63" t="s">
        <v>2126</v>
      </c>
      <c r="C63" t="s">
        <v>2127</v>
      </c>
      <c r="D63" t="s">
        <v>113</v>
      </c>
      <c r="E63" t="s">
        <v>2128</v>
      </c>
      <c r="F63" s="77">
        <v>34971.11</v>
      </c>
      <c r="G63" s="77">
        <v>100</v>
      </c>
      <c r="H63" s="77">
        <v>145.22103138599999</v>
      </c>
      <c r="I63" s="77">
        <v>0</v>
      </c>
      <c r="J63" s="77">
        <f t="shared" si="0"/>
        <v>0.56978595253234732</v>
      </c>
      <c r="K63" s="77">
        <f>H63/'סכום נכסי הקרן'!$C$42*100</f>
        <v>1.1890482713560028E-2</v>
      </c>
    </row>
    <row r="64" spans="2:11">
      <c r="B64" t="s">
        <v>2129</v>
      </c>
      <c r="C64" t="s">
        <v>2130</v>
      </c>
      <c r="D64" t="s">
        <v>113</v>
      </c>
      <c r="E64" t="s">
        <v>2131</v>
      </c>
      <c r="F64" s="77">
        <v>137373.84</v>
      </c>
      <c r="G64" s="77">
        <v>80.14669999999991</v>
      </c>
      <c r="H64" s="77">
        <v>457.20374916511201</v>
      </c>
      <c r="I64" s="77">
        <v>0.01</v>
      </c>
      <c r="J64" s="77">
        <f t="shared" si="0"/>
        <v>1.7938742841384197</v>
      </c>
      <c r="K64" s="77">
        <f>H64/'סכום נכסי הקרן'!$C$42*100</f>
        <v>3.7435165031796433E-2</v>
      </c>
    </row>
    <row r="65" spans="2:11">
      <c r="B65" t="s">
        <v>2132</v>
      </c>
      <c r="C65" t="s">
        <v>2133</v>
      </c>
      <c r="D65" t="s">
        <v>109</v>
      </c>
      <c r="E65" t="s">
        <v>2134</v>
      </c>
      <c r="F65" s="77">
        <v>3502.19</v>
      </c>
      <c r="G65" s="77">
        <v>100</v>
      </c>
      <c r="H65" s="77">
        <v>12.14209273</v>
      </c>
      <c r="I65" s="77">
        <v>0</v>
      </c>
      <c r="J65" s="77">
        <f t="shared" si="0"/>
        <v>4.7640440271422731E-2</v>
      </c>
      <c r="K65" s="77">
        <f>H65/'סכום נכסי הקרן'!$C$42*100</f>
        <v>9.9417654822155695E-4</v>
      </c>
    </row>
    <row r="66" spans="2:11">
      <c r="B66" t="s">
        <v>2135</v>
      </c>
      <c r="C66" t="s">
        <v>2136</v>
      </c>
      <c r="D66" t="s">
        <v>113</v>
      </c>
      <c r="E66" t="s">
        <v>2137</v>
      </c>
      <c r="F66" s="77">
        <v>297487.28000000003</v>
      </c>
      <c r="G66" s="77">
        <v>100.69619999999958</v>
      </c>
      <c r="H66" s="77">
        <v>1243.9461555446901</v>
      </c>
      <c r="I66" s="77">
        <v>0.02</v>
      </c>
      <c r="J66" s="77">
        <f t="shared" si="0"/>
        <v>4.8807189865772624</v>
      </c>
      <c r="K66" s="77">
        <f>H66/'סכום נכסי הקרן'!$C$42*100</f>
        <v>0.10185246667053713</v>
      </c>
    </row>
    <row r="67" spans="2:11">
      <c r="B67" t="s">
        <v>2138</v>
      </c>
      <c r="C67" t="s">
        <v>2139</v>
      </c>
      <c r="D67" t="s">
        <v>113</v>
      </c>
      <c r="E67" t="s">
        <v>378</v>
      </c>
      <c r="F67" s="77">
        <v>156245</v>
      </c>
      <c r="G67" s="77">
        <v>95.461800000000068</v>
      </c>
      <c r="H67" s="77">
        <v>619.37810220396602</v>
      </c>
      <c r="I67" s="77">
        <v>0.01</v>
      </c>
      <c r="J67" s="77">
        <f t="shared" si="0"/>
        <v>2.4301779058703668</v>
      </c>
      <c r="K67" s="77">
        <f>H67/'סכום נכסי הקרן'!$C$42*100</f>
        <v>5.0713760583605563E-2</v>
      </c>
    </row>
    <row r="68" spans="2:11">
      <c r="B68" t="s">
        <v>2140</v>
      </c>
      <c r="C68" t="s">
        <v>2141</v>
      </c>
      <c r="D68" t="s">
        <v>109</v>
      </c>
      <c r="E68" t="s">
        <v>2142</v>
      </c>
      <c r="F68" s="77">
        <v>254805.84</v>
      </c>
      <c r="G68" s="77">
        <v>94.114999999999995</v>
      </c>
      <c r="H68" s="77">
        <v>831.42306006757201</v>
      </c>
      <c r="I68" s="77">
        <v>0</v>
      </c>
      <c r="J68" s="77">
        <f t="shared" si="0"/>
        <v>3.262152704168376</v>
      </c>
      <c r="K68" s="77">
        <f>H68/'סכום נכסי הקרן'!$C$42*100</f>
        <v>6.8075687309446464E-2</v>
      </c>
    </row>
    <row r="69" spans="2:11">
      <c r="B69" t="s">
        <v>2143</v>
      </c>
      <c r="C69" t="s">
        <v>2144</v>
      </c>
      <c r="D69" t="s">
        <v>113</v>
      </c>
      <c r="E69" t="s">
        <v>2145</v>
      </c>
      <c r="F69" s="77">
        <v>385540.57</v>
      </c>
      <c r="G69" s="77">
        <v>96.173799999999986</v>
      </c>
      <c r="H69" s="77">
        <v>1539.7384707926899</v>
      </c>
      <c r="I69" s="77">
        <v>0.08</v>
      </c>
      <c r="J69" s="77">
        <f t="shared" si="0"/>
        <v>6.0412830211856665</v>
      </c>
      <c r="K69" s="77">
        <f>H69/'סכום נכסי הקרן'!$C$42*100</f>
        <v>0.1260715028369426</v>
      </c>
    </row>
    <row r="70" spans="2:11">
      <c r="B70" t="s">
        <v>2146</v>
      </c>
      <c r="C70" t="s">
        <v>2147</v>
      </c>
      <c r="D70" t="s">
        <v>109</v>
      </c>
      <c r="E70" t="s">
        <v>2134</v>
      </c>
      <c r="F70" s="77">
        <v>12597.65</v>
      </c>
      <c r="G70" s="77">
        <v>106.66530000000012</v>
      </c>
      <c r="H70" s="77">
        <v>46.587192480615201</v>
      </c>
      <c r="I70" s="77">
        <v>0.05</v>
      </c>
      <c r="J70" s="77">
        <f t="shared" si="0"/>
        <v>0.18278845419310372</v>
      </c>
      <c r="K70" s="77">
        <f>H70/'סכום נכסי הקרן'!$C$42*100</f>
        <v>3.8144902399959934E-3</v>
      </c>
    </row>
    <row r="71" spans="2:11">
      <c r="B71" t="s">
        <v>2148</v>
      </c>
      <c r="C71" t="s">
        <v>2149</v>
      </c>
      <c r="D71" t="s">
        <v>109</v>
      </c>
      <c r="E71" t="s">
        <v>2150</v>
      </c>
      <c r="F71" s="77">
        <v>125200</v>
      </c>
      <c r="G71" s="77">
        <v>99.424000000000007</v>
      </c>
      <c r="H71" s="77">
        <v>431.56816601600002</v>
      </c>
      <c r="I71" s="77">
        <v>0.01</v>
      </c>
      <c r="J71" s="77">
        <f t="shared" si="0"/>
        <v>1.6932910902034182</v>
      </c>
      <c r="K71" s="77">
        <f>H71/'סכום נכסי הקרן'!$C$42*100</f>
        <v>3.5336161496445334E-2</v>
      </c>
    </row>
    <row r="72" spans="2:11">
      <c r="B72" t="s">
        <v>2151</v>
      </c>
      <c r="C72" t="s">
        <v>2152</v>
      </c>
      <c r="D72" t="s">
        <v>113</v>
      </c>
      <c r="E72" t="s">
        <v>2153</v>
      </c>
      <c r="F72" s="77">
        <v>201102.41</v>
      </c>
      <c r="G72" s="77">
        <v>81.758799999999951</v>
      </c>
      <c r="H72" s="77">
        <v>682.76599551106801</v>
      </c>
      <c r="I72" s="77">
        <v>0.02</v>
      </c>
      <c r="J72" s="77">
        <f t="shared" si="0"/>
        <v>2.6788852096424005</v>
      </c>
      <c r="K72" s="77">
        <f>H72/'סכום נכסי הקרן'!$C$42*100</f>
        <v>5.5903867294896596E-2</v>
      </c>
    </row>
    <row r="73" spans="2:11">
      <c r="B73" t="s">
        <v>2154</v>
      </c>
      <c r="C73" t="s">
        <v>2155</v>
      </c>
      <c r="D73" t="s">
        <v>109</v>
      </c>
      <c r="E73" t="s">
        <v>2156</v>
      </c>
      <c r="F73" s="77">
        <v>20156</v>
      </c>
      <c r="G73" s="77">
        <v>100</v>
      </c>
      <c r="H73" s="77">
        <v>69.880852000000004</v>
      </c>
      <c r="I73" s="77">
        <v>0.01</v>
      </c>
      <c r="J73" s="77">
        <f t="shared" si="0"/>
        <v>0.27418292957001095</v>
      </c>
      <c r="K73" s="77">
        <f>H73/'סכום נכסי הקרן'!$C$42*100</f>
        <v>5.7217405411909995E-3</v>
      </c>
    </row>
    <row r="74" spans="2:11">
      <c r="B74" t="s">
        <v>2157</v>
      </c>
      <c r="C74" t="s">
        <v>2158</v>
      </c>
      <c r="D74" t="s">
        <v>113</v>
      </c>
      <c r="E74" t="s">
        <v>2156</v>
      </c>
      <c r="F74" s="77">
        <v>10675.28</v>
      </c>
      <c r="G74" s="77">
        <v>90.698500000000038</v>
      </c>
      <c r="H74" s="77">
        <v>40.2067971767801</v>
      </c>
      <c r="I74" s="77">
        <v>0</v>
      </c>
      <c r="J74" s="77">
        <f t="shared" si="0"/>
        <v>0.1577544795612511</v>
      </c>
      <c r="K74" s="77">
        <f>H74/'סכום נכסי הקרן'!$C$42*100</f>
        <v>3.2920729334814992E-3</v>
      </c>
    </row>
    <row r="75" spans="2:11">
      <c r="B75" t="s">
        <v>2159</v>
      </c>
      <c r="C75" t="s">
        <v>2160</v>
      </c>
      <c r="D75" t="s">
        <v>109</v>
      </c>
      <c r="E75" t="s">
        <v>2083</v>
      </c>
      <c r="F75" s="77">
        <v>21164.04</v>
      </c>
      <c r="G75" s="77">
        <v>86.58010000000003</v>
      </c>
      <c r="H75" s="77">
        <v>63.528777535270699</v>
      </c>
      <c r="I75" s="77">
        <v>0.17</v>
      </c>
      <c r="J75" s="77">
        <f t="shared" si="0"/>
        <v>0.24926007394160016</v>
      </c>
      <c r="K75" s="77">
        <f>H75/'סכום נכסי הקרן'!$C$42*100</f>
        <v>5.2016421029878451E-3</v>
      </c>
    </row>
    <row r="76" spans="2:11">
      <c r="B76" t="s">
        <v>2161</v>
      </c>
      <c r="C76" t="s">
        <v>2162</v>
      </c>
      <c r="D76" t="s">
        <v>105</v>
      </c>
      <c r="E76" t="s">
        <v>2163</v>
      </c>
      <c r="F76" s="77">
        <v>1465471</v>
      </c>
      <c r="G76" s="77">
        <v>52.431800000000003</v>
      </c>
      <c r="H76" s="77">
        <v>768.372823778</v>
      </c>
      <c r="I76" s="77">
        <v>0.15</v>
      </c>
      <c r="J76" s="77">
        <f t="shared" ref="J76:J77" si="1">H76/$H$11*100</f>
        <v>3.014770223829466</v>
      </c>
      <c r="K76" s="77">
        <f>H76/'סכום נכסי הקרן'!$C$42*100</f>
        <v>6.2913227454066967E-2</v>
      </c>
    </row>
    <row r="77" spans="2:11">
      <c r="B77" t="s">
        <v>2164</v>
      </c>
      <c r="C77" t="s">
        <v>2165</v>
      </c>
      <c r="D77" t="s">
        <v>109</v>
      </c>
      <c r="E77" t="s">
        <v>2166</v>
      </c>
      <c r="F77" s="77">
        <v>190801.5</v>
      </c>
      <c r="G77" s="77">
        <v>132.97200000000001</v>
      </c>
      <c r="H77" s="77">
        <v>879.62148220085999</v>
      </c>
      <c r="I77" s="77">
        <v>7.0000000000000007E-2</v>
      </c>
      <c r="J77" s="77">
        <f t="shared" si="1"/>
        <v>3.4512629425661125</v>
      </c>
      <c r="K77" s="77">
        <f>H77/'סכום נכסי הקרן'!$C$42*100</f>
        <v>7.202210264424333E-2</v>
      </c>
    </row>
    <row r="78" spans="2:11">
      <c r="B78" t="s">
        <v>262</v>
      </c>
      <c r="C78" s="16"/>
    </row>
    <row r="79" spans="2:11">
      <c r="B79" t="s">
        <v>367</v>
      </c>
      <c r="C79" s="16"/>
    </row>
    <row r="80" spans="2:11">
      <c r="B80" t="s">
        <v>368</v>
      </c>
      <c r="C80" s="16"/>
    </row>
    <row r="81" spans="2:3">
      <c r="B81" t="s">
        <v>369</v>
      </c>
      <c r="C81" s="16"/>
    </row>
    <row r="82" spans="2:3">
      <c r="C82" s="16"/>
    </row>
    <row r="83" spans="2:3"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C1:C4 A5:J1048576 L5:XFD1048576 K5:K10 K78:K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5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2628</v>
      </c>
    </row>
    <row r="3" spans="2:59" s="1" customFormat="1">
      <c r="B3" s="2" t="s">
        <v>2</v>
      </c>
      <c r="C3" s="26" t="s">
        <v>2629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311911.38</v>
      </c>
      <c r="H11" s="7"/>
      <c r="I11" s="76">
        <v>344.74336155503732</v>
      </c>
      <c r="J11" s="7"/>
      <c r="K11" s="76">
        <v>100</v>
      </c>
      <c r="L11" s="76">
        <f>I11/'סכום נכסי הקרן'!$C$42*100</f>
        <v>2.8227075252544483E-2</v>
      </c>
      <c r="M11" s="16"/>
      <c r="N11" s="16"/>
      <c r="O11" s="16"/>
      <c r="P11" s="16"/>
      <c r="BG11" s="16"/>
    </row>
    <row r="12" spans="2:59">
      <c r="B12" s="78" t="s">
        <v>2167</v>
      </c>
      <c r="C12" s="16"/>
      <c r="D12" s="16"/>
      <c r="G12" s="79">
        <v>1352.88</v>
      </c>
      <c r="I12" s="79">
        <v>1.3528800000000001E-8</v>
      </c>
      <c r="K12" s="79">
        <v>0</v>
      </c>
      <c r="L12" s="79">
        <f>I12/'סכום נכסי הקרן'!$C$42*100</f>
        <v>1.1077180832549779E-12</v>
      </c>
    </row>
    <row r="13" spans="2:59">
      <c r="B13" t="s">
        <v>2168</v>
      </c>
      <c r="C13" t="s">
        <v>2169</v>
      </c>
      <c r="D13" t="s">
        <v>723</v>
      </c>
      <c r="E13" t="s">
        <v>105</v>
      </c>
      <c r="F13" t="s">
        <v>2170</v>
      </c>
      <c r="G13" s="77">
        <v>1352.88</v>
      </c>
      <c r="H13" s="77">
        <v>9.9999999999999995E-7</v>
      </c>
      <c r="I13" s="77">
        <v>1.3528800000000001E-8</v>
      </c>
      <c r="J13" s="77">
        <v>0</v>
      </c>
      <c r="K13" s="77">
        <v>0</v>
      </c>
      <c r="L13" s="77">
        <f>I13/'סכום נכסי הקרן'!$C$42*100</f>
        <v>1.1077180832549779E-12</v>
      </c>
    </row>
    <row r="14" spans="2:59">
      <c r="B14" s="78" t="s">
        <v>1873</v>
      </c>
      <c r="C14" s="16"/>
      <c r="D14" s="16"/>
      <c r="G14" s="79">
        <v>310558.5</v>
      </c>
      <c r="I14" s="79">
        <v>344.74336154150848</v>
      </c>
      <c r="K14" s="79">
        <v>100</v>
      </c>
      <c r="L14" s="79">
        <f>I14/'סכום נכסי הקרן'!$C$42*100</f>
        <v>2.8227075251436761E-2</v>
      </c>
    </row>
    <row r="15" spans="2:59">
      <c r="B15" t="s">
        <v>2171</v>
      </c>
      <c r="C15" t="s">
        <v>2172</v>
      </c>
      <c r="D15" t="s">
        <v>1380</v>
      </c>
      <c r="E15" t="s">
        <v>109</v>
      </c>
      <c r="F15" t="s">
        <v>2173</v>
      </c>
      <c r="G15" s="77">
        <v>310000</v>
      </c>
      <c r="H15" s="77">
        <v>32.020000000000003</v>
      </c>
      <c r="I15" s="77">
        <v>344.14135399999998</v>
      </c>
      <c r="J15" s="77">
        <v>0</v>
      </c>
      <c r="K15" s="77">
        <v>99.83</v>
      </c>
      <c r="L15" s="77">
        <f>I15/'סכום נכסי הקרן'!$C$42*100</f>
        <v>2.817778376660552E-2</v>
      </c>
    </row>
    <row r="16" spans="2:59">
      <c r="B16" t="s">
        <v>2174</v>
      </c>
      <c r="C16" t="s">
        <v>2175</v>
      </c>
      <c r="D16" t="s">
        <v>1388</v>
      </c>
      <c r="E16" t="s">
        <v>109</v>
      </c>
      <c r="F16" t="s">
        <v>2176</v>
      </c>
      <c r="G16" s="77">
        <v>558.5</v>
      </c>
      <c r="H16" s="77">
        <v>31.090299999999999</v>
      </c>
      <c r="I16" s="77">
        <v>0.6020075415085</v>
      </c>
      <c r="J16" s="77">
        <v>0</v>
      </c>
      <c r="K16" s="77">
        <v>0.17</v>
      </c>
      <c r="L16" s="77">
        <f>I16/'סכום נכסי הקרן'!$C$42*100</f>
        <v>4.9291484831236857E-5</v>
      </c>
    </row>
    <row r="17" spans="2:4">
      <c r="B17" t="s">
        <v>262</v>
      </c>
      <c r="C17" s="16"/>
      <c r="D17" s="16"/>
    </row>
    <row r="18" spans="2:4">
      <c r="B18" t="s">
        <v>367</v>
      </c>
      <c r="C18" s="16"/>
      <c r="D18" s="16"/>
    </row>
    <row r="19" spans="2:4">
      <c r="B19" t="s">
        <v>368</v>
      </c>
      <c r="C19" s="16"/>
      <c r="D19" s="16"/>
    </row>
    <row r="20" spans="2:4">
      <c r="B20" t="s">
        <v>369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C1:C4 A5:K1048576 M5:XFD1048576 L5:L10 L17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8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2628</v>
      </c>
    </row>
    <row r="3" spans="2:52" s="1" customFormat="1">
      <c r="B3" s="2" t="s">
        <v>2</v>
      </c>
      <c r="C3" s="26" t="s">
        <v>2629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1874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256</v>
      </c>
      <c r="C14" t="s">
        <v>256</v>
      </c>
      <c r="D14" t="s">
        <v>256</v>
      </c>
      <c r="E14" t="s">
        <v>256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1875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256</v>
      </c>
      <c r="C16" t="s">
        <v>256</v>
      </c>
      <c r="D16" t="s">
        <v>256</v>
      </c>
      <c r="E16" t="s">
        <v>256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2177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256</v>
      </c>
      <c r="C18" t="s">
        <v>256</v>
      </c>
      <c r="D18" t="s">
        <v>256</v>
      </c>
      <c r="E18" t="s">
        <v>256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1876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256</v>
      </c>
      <c r="C20" t="s">
        <v>256</v>
      </c>
      <c r="D20" t="s">
        <v>256</v>
      </c>
      <c r="E20" t="s">
        <v>256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1028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256</v>
      </c>
      <c r="C22" t="s">
        <v>256</v>
      </c>
      <c r="D22" t="s">
        <v>256</v>
      </c>
      <c r="E22" t="s">
        <v>256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1874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256</v>
      </c>
      <c r="C25" t="s">
        <v>256</v>
      </c>
      <c r="D25" t="s">
        <v>256</v>
      </c>
      <c r="E25" t="s">
        <v>256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1881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256</v>
      </c>
      <c r="C27" t="s">
        <v>256</v>
      </c>
      <c r="D27" t="s">
        <v>256</v>
      </c>
      <c r="E27" t="s">
        <v>256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1876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256</v>
      </c>
      <c r="C29" t="s">
        <v>256</v>
      </c>
      <c r="D29" t="s">
        <v>256</v>
      </c>
      <c r="E29" t="s">
        <v>256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1882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256</v>
      </c>
      <c r="C31" t="s">
        <v>256</v>
      </c>
      <c r="D31" t="s">
        <v>256</v>
      </c>
      <c r="E31" t="s">
        <v>256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1028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256</v>
      </c>
      <c r="C33" t="s">
        <v>256</v>
      </c>
      <c r="D33" t="s">
        <v>256</v>
      </c>
      <c r="E33" t="s">
        <v>256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262</v>
      </c>
      <c r="C34" s="16"/>
      <c r="D34" s="16"/>
    </row>
    <row r="35" spans="2:12">
      <c r="B35" t="s">
        <v>367</v>
      </c>
      <c r="C35" s="16"/>
      <c r="D35" s="16"/>
    </row>
    <row r="36" spans="2:12">
      <c r="B36" t="s">
        <v>368</v>
      </c>
      <c r="C36" s="16"/>
      <c r="D36" s="16"/>
    </row>
    <row r="37" spans="2:12">
      <c r="B37" t="s">
        <v>369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46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2628</v>
      </c>
    </row>
    <row r="3" spans="2:13" s="1" customFormat="1">
      <c r="B3" s="2" t="s">
        <v>2</v>
      </c>
      <c r="C3" s="26" t="s">
        <v>2629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f>I12+I46</f>
        <v>0</v>
      </c>
      <c r="J11" s="76">
        <f>J12+J46</f>
        <v>69276.737614529513</v>
      </c>
      <c r="K11" s="76">
        <f>J11/$J$11*100</f>
        <v>100</v>
      </c>
      <c r="L11" s="76">
        <f>J11/'סכום נכסי הקרן'!$C$42*100</f>
        <v>5.6722765511002198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f>I13+I18+I36+I38+I40+I42+I44</f>
        <v>0</v>
      </c>
      <c r="J12" s="79">
        <f>J13+J18+J36+J38+J40+J42+J44</f>
        <v>65193.937657552</v>
      </c>
      <c r="K12" s="79">
        <f t="shared" ref="K12:K61" si="0">J12/$J$11*100</f>
        <v>94.106535472707904</v>
      </c>
      <c r="L12" s="79">
        <f>J12/'סכום נכסי הקרן'!$C$42*100</f>
        <v>5.3379829446712224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f>SUM(I14:I17)</f>
        <v>0</v>
      </c>
      <c r="J13" s="79">
        <f>SUM(J14:J17)</f>
        <v>54794.387499999997</v>
      </c>
      <c r="K13" s="79">
        <f t="shared" si="0"/>
        <v>79.094930544922036</v>
      </c>
      <c r="L13" s="79">
        <f>J13/'סכום נכסי הקרן'!$C$42*100</f>
        <v>4.4864831984086182</v>
      </c>
    </row>
    <row r="14" spans="2:13">
      <c r="B14" s="82" t="s">
        <v>2699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14488.865390000001</v>
      </c>
      <c r="K14" s="77">
        <f t="shared" si="0"/>
        <v>20.914474163923721</v>
      </c>
      <c r="L14" s="77">
        <f>J14/'סכום נכסי הקרן'!$C$42*100</f>
        <v>1.1863268137861589</v>
      </c>
    </row>
    <row r="15" spans="2:13">
      <c r="B15" s="82" t="s">
        <v>2701</v>
      </c>
      <c r="C15" t="s">
        <v>214</v>
      </c>
      <c r="D15" t="s">
        <v>215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0.97399999999999998</v>
      </c>
      <c r="K15" s="77">
        <f t="shared" si="0"/>
        <v>1.4059553517366001E-3</v>
      </c>
      <c r="L15" s="77">
        <f>J15/'סכום נכסי הקרן'!$C$42*100</f>
        <v>7.974967573549379E-5</v>
      </c>
    </row>
    <row r="16" spans="2:13">
      <c r="B16" s="82" t="s">
        <v>2700</v>
      </c>
      <c r="C16" t="s">
        <v>216</v>
      </c>
      <c r="D16" t="s">
        <v>217</v>
      </c>
      <c r="E16" t="s">
        <v>218</v>
      </c>
      <c r="F16" t="s">
        <v>213</v>
      </c>
      <c r="G16" t="s">
        <v>105</v>
      </c>
      <c r="H16" s="77">
        <v>0</v>
      </c>
      <c r="I16" s="77">
        <v>0</v>
      </c>
      <c r="J16" s="77">
        <v>8774.1892200000002</v>
      </c>
      <c r="K16" s="77">
        <f t="shared" si="0"/>
        <v>12.665419189947213</v>
      </c>
      <c r="L16" s="77">
        <f>J16/'סכום נכסי הקרן'!$C$42*100</f>
        <v>0.71841760280992328</v>
      </c>
    </row>
    <row r="17" spans="2:12">
      <c r="B17" s="82" t="s">
        <v>2702</v>
      </c>
      <c r="C17" t="s">
        <v>219</v>
      </c>
      <c r="D17" t="s">
        <v>220</v>
      </c>
      <c r="E17" t="s">
        <v>212</v>
      </c>
      <c r="F17" t="s">
        <v>213</v>
      </c>
      <c r="G17" t="s">
        <v>105</v>
      </c>
      <c r="H17" s="77">
        <v>0</v>
      </c>
      <c r="I17" s="77">
        <v>0</v>
      </c>
      <c r="J17" s="77">
        <f>31534.35889-4</f>
        <v>31530.35889</v>
      </c>
      <c r="K17" s="77">
        <f t="shared" si="0"/>
        <v>45.513631235699371</v>
      </c>
      <c r="L17" s="77">
        <f>J17/'סכום נכסי הקרן'!$C$42*100</f>
        <v>2.5816590321368009</v>
      </c>
    </row>
    <row r="18" spans="2:12">
      <c r="B18" s="78" t="s">
        <v>221</v>
      </c>
      <c r="D18" s="16"/>
      <c r="I18" s="79">
        <f>SUM(I19:I35)</f>
        <v>0</v>
      </c>
      <c r="J18" s="79">
        <f>SUM(J19:J35)</f>
        <v>10398.496217552003</v>
      </c>
      <c r="K18" s="79">
        <f t="shared" si="0"/>
        <v>15.010083580164304</v>
      </c>
      <c r="L18" s="79">
        <f>J18/'סכום נכסי הקרן'!$C$42*100</f>
        <v>0.85141345121820433</v>
      </c>
    </row>
    <row r="19" spans="2:12">
      <c r="B19" s="82" t="s">
        <v>2702</v>
      </c>
      <c r="C19" t="s">
        <v>226</v>
      </c>
      <c r="D19" t="s">
        <v>220</v>
      </c>
      <c r="E19" t="s">
        <v>212</v>
      </c>
      <c r="F19" t="s">
        <v>213</v>
      </c>
      <c r="G19" t="s">
        <v>123</v>
      </c>
      <c r="H19" s="77">
        <v>0</v>
      </c>
      <c r="I19" s="77">
        <v>0</v>
      </c>
      <c r="J19" s="77">
        <v>50.654381352000001</v>
      </c>
      <c r="K19" s="77">
        <f t="shared" si="0"/>
        <v>7.3118889682495941E-2</v>
      </c>
      <c r="L19" s="77">
        <f>J19/'סכום נכסי הקרן'!$C$42*100</f>
        <v>4.1475056338850557E-3</v>
      </c>
    </row>
    <row r="20" spans="2:12">
      <c r="B20" s="82" t="s">
        <v>2699</v>
      </c>
      <c r="C20" t="s">
        <v>228</v>
      </c>
      <c r="D20" t="s">
        <v>211</v>
      </c>
      <c r="E20" t="s">
        <v>212</v>
      </c>
      <c r="F20" t="s">
        <v>213</v>
      </c>
      <c r="G20" t="s">
        <v>109</v>
      </c>
      <c r="H20" s="77">
        <v>0</v>
      </c>
      <c r="I20" s="77">
        <v>0</v>
      </c>
      <c r="J20" s="77">
        <v>1568.16563466</v>
      </c>
      <c r="K20" s="77">
        <f t="shared" si="0"/>
        <v>2.2636251195684283</v>
      </c>
      <c r="L20" s="77">
        <f>J20/'סכום נכסי הקרן'!$C$42*100</f>
        <v>0.12839907686209429</v>
      </c>
    </row>
    <row r="21" spans="2:12">
      <c r="B21" s="82" t="s">
        <v>2700</v>
      </c>
      <c r="C21" t="s">
        <v>230</v>
      </c>
      <c r="D21" t="s">
        <v>217</v>
      </c>
      <c r="E21" t="s">
        <v>218</v>
      </c>
      <c r="F21" t="s">
        <v>213</v>
      </c>
      <c r="G21" t="s">
        <v>109</v>
      </c>
      <c r="H21" s="77">
        <v>0</v>
      </c>
      <c r="I21" s="77">
        <v>0</v>
      </c>
      <c r="J21" s="77">
        <v>179.01223505999999</v>
      </c>
      <c r="K21" s="77">
        <f t="shared" si="0"/>
        <v>0.25840165288391914</v>
      </c>
      <c r="L21" s="77">
        <f>J21/'סכום נכסי הקרן'!$C$42*100</f>
        <v>1.4657256364189932E-2</v>
      </c>
    </row>
    <row r="22" spans="2:12">
      <c r="B22" s="82" t="s">
        <v>2702</v>
      </c>
      <c r="C22" t="s">
        <v>231</v>
      </c>
      <c r="D22" t="s">
        <v>220</v>
      </c>
      <c r="E22" t="s">
        <v>212</v>
      </c>
      <c r="F22" t="s">
        <v>213</v>
      </c>
      <c r="G22" t="s">
        <v>109</v>
      </c>
      <c r="H22" s="77">
        <v>0</v>
      </c>
      <c r="I22" s="77">
        <v>0</v>
      </c>
      <c r="J22" s="77">
        <f>10020.74134685-3733.64</f>
        <v>6287.1013468500005</v>
      </c>
      <c r="K22" s="77">
        <f t="shared" si="0"/>
        <v>9.0753426955997369</v>
      </c>
      <c r="L22" s="77">
        <f>J22/'סכום נכסי הקרן'!$C$42*100</f>
        <v>0.51477853565449061</v>
      </c>
    </row>
    <row r="23" spans="2:12">
      <c r="B23" s="82" t="s">
        <v>2700</v>
      </c>
      <c r="C23" t="s">
        <v>233</v>
      </c>
      <c r="D23" t="s">
        <v>217</v>
      </c>
      <c r="E23" t="s">
        <v>218</v>
      </c>
      <c r="F23" t="s">
        <v>213</v>
      </c>
      <c r="G23" t="s">
        <v>119</v>
      </c>
      <c r="H23" s="77">
        <v>0</v>
      </c>
      <c r="I23" s="77">
        <v>0</v>
      </c>
      <c r="J23" s="77">
        <v>2.7648E-5</v>
      </c>
      <c r="K23" s="77">
        <f t="shared" si="0"/>
        <v>3.9909500579890678E-8</v>
      </c>
      <c r="L23" s="77">
        <f>J23/'סכום נכסי הקרן'!$C$42*100</f>
        <v>2.2637772430543457E-9</v>
      </c>
    </row>
    <row r="24" spans="2:12">
      <c r="B24" s="82" t="s">
        <v>2702</v>
      </c>
      <c r="C24" t="s">
        <v>234</v>
      </c>
      <c r="D24" t="s">
        <v>220</v>
      </c>
      <c r="E24" t="s">
        <v>212</v>
      </c>
      <c r="F24" t="s">
        <v>213</v>
      </c>
      <c r="G24" t="s">
        <v>119</v>
      </c>
      <c r="H24" s="77">
        <v>0</v>
      </c>
      <c r="I24" s="77">
        <v>0</v>
      </c>
      <c r="J24" s="77">
        <v>16.748356608000002</v>
      </c>
      <c r="K24" s="77">
        <f t="shared" si="0"/>
        <v>2.4176018075780958E-2</v>
      </c>
      <c r="L24" s="77">
        <f>J24/'סכום נכסי הקרן'!$C$42*100</f>
        <v>1.3713306043022741E-3</v>
      </c>
    </row>
    <row r="25" spans="2:12">
      <c r="B25" s="82" t="s">
        <v>2699</v>
      </c>
      <c r="C25" t="s">
        <v>236</v>
      </c>
      <c r="D25" t="s">
        <v>211</v>
      </c>
      <c r="E25" t="s">
        <v>212</v>
      </c>
      <c r="F25" t="s">
        <v>213</v>
      </c>
      <c r="G25" t="s">
        <v>113</v>
      </c>
      <c r="H25" s="77">
        <v>0</v>
      </c>
      <c r="I25" s="77">
        <v>0</v>
      </c>
      <c r="J25" s="77">
        <v>2.846648826</v>
      </c>
      <c r="K25" s="77">
        <f t="shared" si="0"/>
        <v>4.1090976914059654E-3</v>
      </c>
      <c r="L25" s="77">
        <f>J25/'סכום נכסי הקרן'!$C$42*100</f>
        <v>2.3307938481142103E-4</v>
      </c>
    </row>
    <row r="26" spans="2:12">
      <c r="B26" s="82" t="s">
        <v>2700</v>
      </c>
      <c r="C26" t="s">
        <v>237</v>
      </c>
      <c r="D26" t="s">
        <v>217</v>
      </c>
      <c r="E26" t="s">
        <v>218</v>
      </c>
      <c r="F26" t="s">
        <v>213</v>
      </c>
      <c r="G26" t="s">
        <v>113</v>
      </c>
      <c r="H26" s="77">
        <v>0</v>
      </c>
      <c r="I26" s="77">
        <v>0</v>
      </c>
      <c r="J26" s="77">
        <v>0.59386332600000002</v>
      </c>
      <c r="K26" s="77">
        <f t="shared" si="0"/>
        <v>8.5723338951724571E-4</v>
      </c>
      <c r="L26" s="77">
        <f>J26/'סכום נכסי הקרן'!$C$42*100</f>
        <v>4.8624648541788348E-5</v>
      </c>
    </row>
    <row r="27" spans="2:12">
      <c r="B27" s="82" t="s">
        <v>2702</v>
      </c>
      <c r="C27" t="s">
        <v>238</v>
      </c>
      <c r="D27" t="s">
        <v>220</v>
      </c>
      <c r="E27" t="s">
        <v>212</v>
      </c>
      <c r="F27" t="s">
        <v>213</v>
      </c>
      <c r="G27" t="s">
        <v>113</v>
      </c>
      <c r="H27" s="77">
        <v>0</v>
      </c>
      <c r="I27" s="77">
        <v>0</v>
      </c>
      <c r="J27" s="77">
        <v>573.93113668199999</v>
      </c>
      <c r="K27" s="77">
        <f t="shared" si="0"/>
        <v>0.82846155353832451</v>
      </c>
      <c r="L27" s="77">
        <f>J27/'סכום נכסי הקרן'!$C$42*100</f>
        <v>4.6992630436234979E-2</v>
      </c>
    </row>
    <row r="28" spans="2:12">
      <c r="B28" s="82" t="s">
        <v>2699</v>
      </c>
      <c r="C28" t="s">
        <v>240</v>
      </c>
      <c r="D28" t="s">
        <v>211</v>
      </c>
      <c r="E28" t="s">
        <v>212</v>
      </c>
      <c r="F28" t="s">
        <v>213</v>
      </c>
      <c r="G28" t="s">
        <v>203</v>
      </c>
      <c r="H28" s="77">
        <v>0</v>
      </c>
      <c r="I28" s="77">
        <v>0</v>
      </c>
      <c r="J28" s="77">
        <v>1.478544E-5</v>
      </c>
      <c r="K28" s="77">
        <f t="shared" si="0"/>
        <v>2.134257545768008E-8</v>
      </c>
      <c r="L28" s="77">
        <f>J28/'סכום נכסי הקרן'!$C$42*100</f>
        <v>1.2106099030868577E-9</v>
      </c>
    </row>
    <row r="29" spans="2:12">
      <c r="B29" s="82" t="s">
        <v>2700</v>
      </c>
      <c r="C29" t="s">
        <v>241</v>
      </c>
      <c r="D29" t="s">
        <v>217</v>
      </c>
      <c r="E29" t="s">
        <v>218</v>
      </c>
      <c r="F29" t="s">
        <v>213</v>
      </c>
      <c r="G29" t="s">
        <v>203</v>
      </c>
      <c r="H29" s="77">
        <v>0</v>
      </c>
      <c r="I29" s="77">
        <v>0</v>
      </c>
      <c r="J29" s="77">
        <v>0.31282048256</v>
      </c>
      <c r="K29" s="77">
        <f t="shared" si="0"/>
        <v>4.5155198314995664E-4</v>
      </c>
      <c r="L29" s="77">
        <f>J29/'סכום נכסי הקרן'!$C$42*100</f>
        <v>2.5613277256243009E-5</v>
      </c>
    </row>
    <row r="30" spans="2:12">
      <c r="B30" s="82" t="s">
        <v>2702</v>
      </c>
      <c r="C30" t="s">
        <v>242</v>
      </c>
      <c r="D30" t="s">
        <v>220</v>
      </c>
      <c r="E30" t="s">
        <v>212</v>
      </c>
      <c r="F30" t="s">
        <v>213</v>
      </c>
      <c r="G30" t="s">
        <v>203</v>
      </c>
      <c r="H30" s="77">
        <v>0</v>
      </c>
      <c r="I30" s="77">
        <v>0</v>
      </c>
      <c r="J30" s="77">
        <v>1592.3143260459999</v>
      </c>
      <c r="K30" s="77">
        <f t="shared" si="0"/>
        <v>2.2984834171983897</v>
      </c>
      <c r="L30" s="77">
        <f>J30/'סכום נכסי הקרן'!$C$42*100</f>
        <v>0.13037633590467129</v>
      </c>
    </row>
    <row r="31" spans="2:12">
      <c r="B31" s="82" t="s">
        <v>2699</v>
      </c>
      <c r="C31" t="s">
        <v>246</v>
      </c>
      <c r="D31" t="s">
        <v>211</v>
      </c>
      <c r="E31" t="s">
        <v>212</v>
      </c>
      <c r="F31" t="s">
        <v>213</v>
      </c>
      <c r="G31" t="s">
        <v>116</v>
      </c>
      <c r="H31" s="77">
        <v>0</v>
      </c>
      <c r="I31" s="77">
        <v>0</v>
      </c>
      <c r="J31" s="77">
        <v>1.7757510320000001</v>
      </c>
      <c r="K31" s="77">
        <f t="shared" si="0"/>
        <v>2.5632717318194976E-3</v>
      </c>
      <c r="L31" s="77">
        <f>J31/'סכום נכסי הקרן'!$C$42*100</f>
        <v>1.453958613849779E-4</v>
      </c>
    </row>
    <row r="32" spans="2:12">
      <c r="B32" s="82" t="s">
        <v>2700</v>
      </c>
      <c r="C32" t="s">
        <v>247</v>
      </c>
      <c r="D32" t="s">
        <v>217</v>
      </c>
      <c r="E32" t="s">
        <v>218</v>
      </c>
      <c r="F32" t="s">
        <v>213</v>
      </c>
      <c r="G32" t="s">
        <v>116</v>
      </c>
      <c r="H32" s="77">
        <v>0</v>
      </c>
      <c r="I32" s="77">
        <v>0</v>
      </c>
      <c r="J32" s="77">
        <v>0.22941310000000001</v>
      </c>
      <c r="K32" s="77">
        <f t="shared" si="0"/>
        <v>3.3115459517811481E-4</v>
      </c>
      <c r="L32" s="77">
        <f>J32/'סכום נכסי הקרן'!$C$42*100</f>
        <v>1.8784004450179068E-5</v>
      </c>
    </row>
    <row r="33" spans="2:12">
      <c r="B33" s="82" t="s">
        <v>2702</v>
      </c>
      <c r="C33" t="s">
        <v>248</v>
      </c>
      <c r="D33" t="s">
        <v>220</v>
      </c>
      <c r="E33" t="s">
        <v>212</v>
      </c>
      <c r="F33" t="s">
        <v>213</v>
      </c>
      <c r="G33" t="s">
        <v>116</v>
      </c>
      <c r="H33" s="77">
        <v>0</v>
      </c>
      <c r="I33" s="77">
        <v>0</v>
      </c>
      <c r="J33" s="77">
        <v>117.173209015</v>
      </c>
      <c r="K33" s="77">
        <f t="shared" si="0"/>
        <v>0.16913788531292659</v>
      </c>
      <c r="L33" s="77">
        <f>J33/'סכום נכסי הקרן'!$C$42*100</f>
        <v>9.5939686076319166E-3</v>
      </c>
    </row>
    <row r="34" spans="2:12">
      <c r="B34" s="82" t="s">
        <v>2700</v>
      </c>
      <c r="C34" t="s">
        <v>249</v>
      </c>
      <c r="D34" t="s">
        <v>217</v>
      </c>
      <c r="E34" t="s">
        <v>218</v>
      </c>
      <c r="F34" t="s">
        <v>213</v>
      </c>
      <c r="G34" t="s">
        <v>126</v>
      </c>
      <c r="H34" s="77">
        <v>0</v>
      </c>
      <c r="I34" s="77">
        <v>0</v>
      </c>
      <c r="J34" s="77">
        <v>7.6240136349999998</v>
      </c>
      <c r="K34" s="77">
        <f t="shared" si="0"/>
        <v>1.1005156849939487E-2</v>
      </c>
      <c r="L34" s="77">
        <f>J34/'סכום נכסי הקרן'!$C$42*100</f>
        <v>6.2424293141091715E-4</v>
      </c>
    </row>
    <row r="35" spans="2:12">
      <c r="B35" s="82" t="s">
        <v>2700</v>
      </c>
      <c r="C35" t="s">
        <v>251</v>
      </c>
      <c r="D35" t="s">
        <v>217</v>
      </c>
      <c r="E35" t="s">
        <v>218</v>
      </c>
      <c r="F35" t="s">
        <v>213</v>
      </c>
      <c r="G35" t="s">
        <v>207</v>
      </c>
      <c r="H35" s="77">
        <v>0</v>
      </c>
      <c r="I35" s="77">
        <v>0</v>
      </c>
      <c r="J35" s="77">
        <v>1.3038444E-2</v>
      </c>
      <c r="K35" s="77">
        <f t="shared" si="0"/>
        <v>1.8820811211620084E-5</v>
      </c>
      <c r="L35" s="77">
        <f>J35/'סכום נכסי הקרן'!$C$42*100</f>
        <v>1.0675684610835674E-6</v>
      </c>
    </row>
    <row r="36" spans="2:12">
      <c r="B36" s="78" t="s">
        <v>253</v>
      </c>
      <c r="D36" s="16"/>
      <c r="I36" s="79">
        <v>0</v>
      </c>
      <c r="J36" s="79">
        <v>1.0539400000000001</v>
      </c>
      <c r="K36" s="79">
        <f t="shared" si="0"/>
        <v>1.521347621570095E-3</v>
      </c>
      <c r="L36" s="79">
        <f>J36/'סכום נכסי הקרן'!$C$42*100</f>
        <v>8.6295044399041423E-5</v>
      </c>
    </row>
    <row r="37" spans="2:12">
      <c r="B37" s="82" t="s">
        <v>2701</v>
      </c>
      <c r="C37" t="s">
        <v>254</v>
      </c>
      <c r="D37" t="s">
        <v>215</v>
      </c>
      <c r="E37" t="s">
        <v>212</v>
      </c>
      <c r="F37" t="s">
        <v>213</v>
      </c>
      <c r="G37" t="s">
        <v>105</v>
      </c>
      <c r="H37" s="77">
        <v>0</v>
      </c>
      <c r="I37" s="77">
        <v>0</v>
      </c>
      <c r="J37" s="77">
        <v>1.0539400000000001</v>
      </c>
      <c r="K37" s="77">
        <f t="shared" si="0"/>
        <v>1.521347621570095E-3</v>
      </c>
      <c r="L37" s="77">
        <f>J37/'סכום נכסי הקרן'!$C$42*100</f>
        <v>8.6295044399041423E-5</v>
      </c>
    </row>
    <row r="38" spans="2:12">
      <c r="B38" s="78" t="s">
        <v>255</v>
      </c>
      <c r="D38" s="16"/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256</v>
      </c>
      <c r="C39" t="s">
        <v>256</v>
      </c>
      <c r="D39" s="16"/>
      <c r="E39" t="s">
        <v>256</v>
      </c>
      <c r="G39" t="s">
        <v>256</v>
      </c>
      <c r="H39" s="77">
        <v>0</v>
      </c>
      <c r="I39" s="77">
        <v>0</v>
      </c>
      <c r="J39" s="77">
        <v>0</v>
      </c>
      <c r="K39" s="77">
        <f t="shared" si="0"/>
        <v>0</v>
      </c>
      <c r="L39" s="77">
        <f>J39/'סכום נכסי הקרן'!$C$42*100</f>
        <v>0</v>
      </c>
    </row>
    <row r="40" spans="2:12">
      <c r="B40" s="78" t="s">
        <v>257</v>
      </c>
      <c r="D40" s="16"/>
      <c r="I40" s="79">
        <v>0</v>
      </c>
      <c r="J40" s="79">
        <v>0</v>
      </c>
      <c r="K40" s="79">
        <f t="shared" si="0"/>
        <v>0</v>
      </c>
      <c r="L40" s="79">
        <f>J40/'סכום נכסי הקרן'!$C$42*100</f>
        <v>0</v>
      </c>
    </row>
    <row r="41" spans="2:12">
      <c r="B41" t="s">
        <v>256</v>
      </c>
      <c r="C41" t="s">
        <v>256</v>
      </c>
      <c r="D41" s="16"/>
      <c r="E41" t="s">
        <v>256</v>
      </c>
      <c r="G41" t="s">
        <v>256</v>
      </c>
      <c r="H41" s="77">
        <v>0</v>
      </c>
      <c r="I41" s="77">
        <v>0</v>
      </c>
      <c r="J41" s="77">
        <v>0</v>
      </c>
      <c r="K41" s="77">
        <f t="shared" si="0"/>
        <v>0</v>
      </c>
      <c r="L41" s="77">
        <f>J41/'סכום נכסי הקרן'!$C$42*100</f>
        <v>0</v>
      </c>
    </row>
    <row r="42" spans="2:12">
      <c r="B42" s="78" t="s">
        <v>258</v>
      </c>
      <c r="D42" s="16"/>
      <c r="I42" s="79">
        <v>0</v>
      </c>
      <c r="J42" s="79">
        <v>0</v>
      </c>
      <c r="K42" s="79">
        <f t="shared" si="0"/>
        <v>0</v>
      </c>
      <c r="L42" s="79">
        <f>J42/'סכום נכסי הקרן'!$C$42*100</f>
        <v>0</v>
      </c>
    </row>
    <row r="43" spans="2:12">
      <c r="B43" t="s">
        <v>256</v>
      </c>
      <c r="C43" t="s">
        <v>256</v>
      </c>
      <c r="D43" s="16"/>
      <c r="E43" t="s">
        <v>256</v>
      </c>
      <c r="G43" t="s">
        <v>256</v>
      </c>
      <c r="H43" s="77">
        <v>0</v>
      </c>
      <c r="I43" s="77">
        <v>0</v>
      </c>
      <c r="J43" s="77">
        <v>0</v>
      </c>
      <c r="K43" s="77">
        <f t="shared" si="0"/>
        <v>0</v>
      </c>
      <c r="L43" s="77">
        <f>J43/'סכום נכסי הקרן'!$C$42*100</f>
        <v>0</v>
      </c>
    </row>
    <row r="44" spans="2:12">
      <c r="B44" s="78" t="s">
        <v>259</v>
      </c>
      <c r="D44" s="16"/>
      <c r="I44" s="79">
        <v>0</v>
      </c>
      <c r="J44" s="79">
        <v>0</v>
      </c>
      <c r="K44" s="79">
        <f t="shared" si="0"/>
        <v>0</v>
      </c>
      <c r="L44" s="79">
        <f>J44/'סכום נכסי הקרן'!$C$42*100</f>
        <v>0</v>
      </c>
    </row>
    <row r="45" spans="2:12">
      <c r="B45" t="s">
        <v>256</v>
      </c>
      <c r="C45" t="s">
        <v>256</v>
      </c>
      <c r="D45" s="16"/>
      <c r="E45" t="s">
        <v>256</v>
      </c>
      <c r="G45" t="s">
        <v>256</v>
      </c>
      <c r="H45" s="77">
        <v>0</v>
      </c>
      <c r="I45" s="77">
        <v>0</v>
      </c>
      <c r="J45" s="77">
        <v>0</v>
      </c>
      <c r="K45" s="77">
        <f t="shared" si="0"/>
        <v>0</v>
      </c>
      <c r="L45" s="77">
        <f>J45/'סכום נכסי הקרן'!$C$42*100</f>
        <v>0</v>
      </c>
    </row>
    <row r="46" spans="2:12">
      <c r="B46" s="78" t="s">
        <v>260</v>
      </c>
      <c r="D46" s="16"/>
      <c r="I46" s="79">
        <f>I47+I60</f>
        <v>0</v>
      </c>
      <c r="J46" s="79">
        <f>J47+J60</f>
        <v>4082.7999569775197</v>
      </c>
      <c r="K46" s="79">
        <f t="shared" si="0"/>
        <v>5.8934645272920996</v>
      </c>
      <c r="L46" s="79">
        <f>J46/'סכום נכסי הקרן'!$C$42*100</f>
        <v>0.33429360642899919</v>
      </c>
    </row>
    <row r="47" spans="2:12">
      <c r="B47" s="78" t="s">
        <v>261</v>
      </c>
      <c r="D47" s="16"/>
      <c r="I47" s="79">
        <f>SUM(I48:I59)</f>
        <v>0</v>
      </c>
      <c r="J47" s="79">
        <f>SUM(J48:J59)</f>
        <v>4082.7999569775197</v>
      </c>
      <c r="K47" s="79">
        <f t="shared" si="0"/>
        <v>5.8934645272920996</v>
      </c>
      <c r="L47" s="79">
        <f>J47/'סכום נכסי הקרן'!$C$42*100</f>
        <v>0.33429360642899919</v>
      </c>
    </row>
    <row r="48" spans="2:12">
      <c r="B48" s="82" t="s">
        <v>2698</v>
      </c>
      <c r="C48" t="s">
        <v>222</v>
      </c>
      <c r="D48" t="s">
        <v>223</v>
      </c>
      <c r="E48" t="s">
        <v>224</v>
      </c>
      <c r="F48" t="s">
        <v>225</v>
      </c>
      <c r="G48" t="s">
        <v>123</v>
      </c>
      <c r="H48" s="77">
        <v>0</v>
      </c>
      <c r="I48" s="77">
        <v>0</v>
      </c>
      <c r="J48" s="77">
        <v>16.419124392000001</v>
      </c>
      <c r="K48" s="77">
        <f t="shared" si="0"/>
        <v>2.3700775985381263E-2</v>
      </c>
      <c r="L48" s="77">
        <f>J48/'סכום נכסי הקרן'!$C$42*100</f>
        <v>1.3443735586475738E-3</v>
      </c>
    </row>
    <row r="49" spans="2:12">
      <c r="B49" s="82" t="s">
        <v>2698</v>
      </c>
      <c r="C49" t="s">
        <v>227</v>
      </c>
      <c r="D49" t="s">
        <v>223</v>
      </c>
      <c r="E49" t="s">
        <v>224</v>
      </c>
      <c r="F49" t="s">
        <v>225</v>
      </c>
      <c r="G49" t="s">
        <v>109</v>
      </c>
      <c r="H49" s="77">
        <v>0</v>
      </c>
      <c r="I49" s="77">
        <v>0</v>
      </c>
      <c r="J49" s="77">
        <f>3418.18959781-0.01646825</f>
        <v>3418.1731295600002</v>
      </c>
      <c r="K49" s="77">
        <f t="shared" si="0"/>
        <v>4.9340850150586508</v>
      </c>
      <c r="L49" s="77">
        <f>J49/'סכום נכסי הקרן'!$C$42*100</f>
        <v>0.27987494732052159</v>
      </c>
    </row>
    <row r="50" spans="2:12">
      <c r="B50" s="82" t="s">
        <v>2698</v>
      </c>
      <c r="C50" t="s">
        <v>229</v>
      </c>
      <c r="D50" t="s">
        <v>223</v>
      </c>
      <c r="E50" t="s">
        <v>224</v>
      </c>
      <c r="F50" t="s">
        <v>225</v>
      </c>
      <c r="G50" t="s">
        <v>206</v>
      </c>
      <c r="H50" s="77">
        <v>0</v>
      </c>
      <c r="I50" s="77">
        <v>0</v>
      </c>
      <c r="J50" s="77">
        <v>1.630058118</v>
      </c>
      <c r="K50" s="77">
        <f t="shared" si="0"/>
        <v>2.3529660519956783E-3</v>
      </c>
      <c r="L50" s="77">
        <f>J50/'סכום נכסי הקרן'!$C$42*100</f>
        <v>1.3346674162269948E-4</v>
      </c>
    </row>
    <row r="51" spans="2:12">
      <c r="B51" s="82" t="s">
        <v>2698</v>
      </c>
      <c r="C51" t="s">
        <v>232</v>
      </c>
      <c r="D51" t="s">
        <v>223</v>
      </c>
      <c r="E51" t="s">
        <v>224</v>
      </c>
      <c r="F51" t="s">
        <v>225</v>
      </c>
      <c r="G51" t="s">
        <v>119</v>
      </c>
      <c r="H51" s="77">
        <v>0</v>
      </c>
      <c r="I51" s="77">
        <v>0</v>
      </c>
      <c r="J51" s="77">
        <v>2.8085391359999998</v>
      </c>
      <c r="K51" s="77">
        <f t="shared" si="0"/>
        <v>4.0540868879064542E-3</v>
      </c>
      <c r="L51" s="77">
        <f>J51/'סכום נכסי הקרן'!$C$42*100</f>
        <v>2.299590199039465E-4</v>
      </c>
    </row>
    <row r="52" spans="2:12">
      <c r="B52" s="82" t="s">
        <v>2698</v>
      </c>
      <c r="C52" t="s">
        <v>235</v>
      </c>
      <c r="D52" t="s">
        <v>223</v>
      </c>
      <c r="E52" t="s">
        <v>224</v>
      </c>
      <c r="F52" t="s">
        <v>225</v>
      </c>
      <c r="G52" t="s">
        <v>113</v>
      </c>
      <c r="H52" s="77">
        <v>0</v>
      </c>
      <c r="I52" s="77">
        <v>0</v>
      </c>
      <c r="J52" s="77">
        <v>64.209619025999999</v>
      </c>
      <c r="K52" s="77">
        <f t="shared" si="0"/>
        <v>9.2685685320916755E-2</v>
      </c>
      <c r="L52" s="77">
        <f>J52/'סכום נכסי הקרן'!$C$42*100</f>
        <v>5.2573883946849002E-3</v>
      </c>
    </row>
    <row r="53" spans="2:12">
      <c r="B53" s="82" t="s">
        <v>2698</v>
      </c>
      <c r="C53" t="s">
        <v>239</v>
      </c>
      <c r="D53" t="s">
        <v>223</v>
      </c>
      <c r="E53" t="s">
        <v>224</v>
      </c>
      <c r="F53" t="s">
        <v>225</v>
      </c>
      <c r="G53" t="s">
        <v>203</v>
      </c>
      <c r="H53" s="77">
        <v>0</v>
      </c>
      <c r="I53" s="77">
        <v>0</v>
      </c>
      <c r="J53" s="77">
        <v>23.13779173352</v>
      </c>
      <c r="K53" s="77">
        <f t="shared" si="0"/>
        <v>3.3399078146929474E-2</v>
      </c>
      <c r="L53" s="77">
        <f>J53/'סכום נכסי הקרן'!$C$42*100</f>
        <v>1.8944880780119189E-3</v>
      </c>
    </row>
    <row r="54" spans="2:12">
      <c r="B54" s="82" t="s">
        <v>2698</v>
      </c>
      <c r="C54" t="s">
        <v>243</v>
      </c>
      <c r="D54" t="s">
        <v>223</v>
      </c>
      <c r="E54" t="s">
        <v>224</v>
      </c>
      <c r="F54" t="s">
        <v>225</v>
      </c>
      <c r="G54" t="s">
        <v>205</v>
      </c>
      <c r="H54" s="77">
        <v>0</v>
      </c>
      <c r="I54" s="77">
        <v>0</v>
      </c>
      <c r="J54" s="77">
        <v>3.32506317</v>
      </c>
      <c r="K54" s="77">
        <f t="shared" si="0"/>
        <v>4.799682093145549E-3</v>
      </c>
      <c r="L54" s="77">
        <f>J54/'סכום נכסי הקרן'!$C$42*100</f>
        <v>2.7225124189685118E-4</v>
      </c>
    </row>
    <row r="55" spans="2:12">
      <c r="B55" s="82" t="s">
        <v>2698</v>
      </c>
      <c r="C55" t="s">
        <v>244</v>
      </c>
      <c r="D55" t="s">
        <v>223</v>
      </c>
      <c r="E55" t="s">
        <v>224</v>
      </c>
      <c r="F55" t="s">
        <v>225</v>
      </c>
      <c r="G55" t="s">
        <v>204</v>
      </c>
      <c r="H55" s="77">
        <v>0</v>
      </c>
      <c r="I55" s="77">
        <v>0</v>
      </c>
      <c r="J55" s="77">
        <v>0.61092221400000002</v>
      </c>
      <c r="K55" s="77">
        <f t="shared" si="0"/>
        <v>8.8185765530602927E-4</v>
      </c>
      <c r="L55" s="77">
        <f>J55/'סכום נכסי הקרן'!$C$42*100</f>
        <v>5.0021404996006106E-5</v>
      </c>
    </row>
    <row r="56" spans="2:12">
      <c r="B56" s="82" t="s">
        <v>2698</v>
      </c>
      <c r="C56" t="s">
        <v>245</v>
      </c>
      <c r="D56" t="s">
        <v>223</v>
      </c>
      <c r="E56" t="s">
        <v>224</v>
      </c>
      <c r="F56" t="s">
        <v>225</v>
      </c>
      <c r="G56" t="s">
        <v>116</v>
      </c>
      <c r="H56" s="77">
        <v>0</v>
      </c>
      <c r="I56" s="77">
        <v>0</v>
      </c>
      <c r="J56" s="77">
        <v>552.48330215199996</v>
      </c>
      <c r="K56" s="77">
        <f t="shared" si="0"/>
        <v>0.79750190493399742</v>
      </c>
      <c r="L56" s="77">
        <f>J56/'סכום נכסי הקרן'!$C$42*100</f>
        <v>4.5236513548148706E-2</v>
      </c>
    </row>
    <row r="57" spans="2:12">
      <c r="B57" s="82" t="s">
        <v>2698</v>
      </c>
      <c r="C57" t="s">
        <v>250</v>
      </c>
      <c r="D57" t="s">
        <v>223</v>
      </c>
      <c r="E57" t="s">
        <v>224</v>
      </c>
      <c r="F57" t="s">
        <v>225</v>
      </c>
      <c r="G57" t="s">
        <v>207</v>
      </c>
      <c r="H57" s="77">
        <v>0</v>
      </c>
      <c r="I57" s="77">
        <v>0</v>
      </c>
      <c r="J57" s="77">
        <v>2.7471599999999999E-4</v>
      </c>
      <c r="K57" s="77">
        <f t="shared" si="0"/>
        <v>3.9654869651711692E-7</v>
      </c>
      <c r="L57" s="77">
        <f>J57/'סכום נכסי הקרן'!$C$42*100</f>
        <v>2.2493338726233995E-8</v>
      </c>
    </row>
    <row r="58" spans="2:12">
      <c r="B58" s="82" t="s">
        <v>2698</v>
      </c>
      <c r="C58" t="s">
        <v>252</v>
      </c>
      <c r="D58" t="s">
        <v>223</v>
      </c>
      <c r="E58" t="s">
        <v>224</v>
      </c>
      <c r="F58" t="s">
        <v>225</v>
      </c>
      <c r="G58" t="s">
        <v>202</v>
      </c>
      <c r="H58" s="77">
        <v>0</v>
      </c>
      <c r="I58" s="77">
        <v>0</v>
      </c>
      <c r="J58" s="77">
        <v>2.13276E-3</v>
      </c>
      <c r="K58" s="77">
        <f t="shared" si="0"/>
        <v>3.0786091745069319E-6</v>
      </c>
      <c r="L58" s="77">
        <f>J58/'סכום נכסי הקרן'!$C$42*100</f>
        <v>1.7462722630557674E-7</v>
      </c>
    </row>
    <row r="59" spans="2:12">
      <c r="B59" t="s">
        <v>256</v>
      </c>
      <c r="C59" t="s">
        <v>256</v>
      </c>
      <c r="D59" s="16"/>
      <c r="E59" t="s">
        <v>256</v>
      </c>
      <c r="G59" t="s">
        <v>256</v>
      </c>
      <c r="H59" s="77">
        <v>0</v>
      </c>
      <c r="I59" s="77">
        <v>0</v>
      </c>
      <c r="J59" s="77">
        <v>0</v>
      </c>
      <c r="K59" s="77">
        <f t="shared" si="0"/>
        <v>0</v>
      </c>
      <c r="L59" s="77">
        <f>J59/'סכום נכסי הקרן'!$C$42*100</f>
        <v>0</v>
      </c>
    </row>
    <row r="60" spans="2:12">
      <c r="B60" s="78" t="s">
        <v>259</v>
      </c>
      <c r="D60" s="16"/>
      <c r="I60" s="79">
        <v>0</v>
      </c>
      <c r="J60" s="79">
        <v>0</v>
      </c>
      <c r="K60" s="79">
        <f t="shared" si="0"/>
        <v>0</v>
      </c>
      <c r="L60" s="79">
        <f>J60/'סכום נכסי הקרן'!$C$42*100</f>
        <v>0</v>
      </c>
    </row>
    <row r="61" spans="2:12">
      <c r="B61" t="s">
        <v>256</v>
      </c>
      <c r="C61" t="s">
        <v>256</v>
      </c>
      <c r="D61" s="16"/>
      <c r="E61" t="s">
        <v>256</v>
      </c>
      <c r="G61" t="s">
        <v>256</v>
      </c>
      <c r="H61" s="77">
        <v>0</v>
      </c>
      <c r="I61" s="77">
        <v>0</v>
      </c>
      <c r="J61" s="77">
        <v>0</v>
      </c>
      <c r="K61" s="77">
        <f t="shared" si="0"/>
        <v>0</v>
      </c>
      <c r="L61" s="77">
        <f>J61/'סכום נכסי הקרן'!$C$42*100</f>
        <v>0</v>
      </c>
    </row>
    <row r="62" spans="2:12">
      <c r="B62" t="s">
        <v>262</v>
      </c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6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2628</v>
      </c>
    </row>
    <row r="3" spans="2:49" s="1" customFormat="1">
      <c r="B3" s="2" t="s">
        <v>2</v>
      </c>
      <c r="C3" s="26" t="s">
        <v>2629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-37246653.990000002</v>
      </c>
      <c r="H11" s="7"/>
      <c r="I11" s="76">
        <v>1757.2435575881259</v>
      </c>
      <c r="J11" s="76">
        <v>100</v>
      </c>
      <c r="K11" s="76">
        <f>I11/'סכום נכסי הקרן'!$C$42*100</f>
        <v>0.14388049682334553</v>
      </c>
      <c r="AW11" s="16"/>
    </row>
    <row r="12" spans="2:49">
      <c r="B12" s="78" t="s">
        <v>208</v>
      </c>
      <c r="C12" s="16"/>
      <c r="D12" s="16"/>
      <c r="G12" s="79">
        <v>-37336331.990000002</v>
      </c>
      <c r="I12" s="79">
        <v>1188.566138069626</v>
      </c>
      <c r="J12" s="79">
        <v>67.64</v>
      </c>
      <c r="K12" s="79">
        <f>I12/'סכום נכסי הקרן'!$C$42*100</f>
        <v>9.7318032958152806E-2</v>
      </c>
    </row>
    <row r="13" spans="2:49">
      <c r="B13" s="78" t="s">
        <v>1874</v>
      </c>
      <c r="C13" s="16"/>
      <c r="D13" s="16"/>
      <c r="G13" s="79">
        <v>1000000</v>
      </c>
      <c r="I13" s="79">
        <v>-3.0051899999999998</v>
      </c>
      <c r="J13" s="79">
        <v>-0.17</v>
      </c>
      <c r="K13" s="79">
        <f>I13/'סכום נכסי הקרן'!$C$42*100</f>
        <v>-2.4606050105087124E-4</v>
      </c>
    </row>
    <row r="14" spans="2:49">
      <c r="B14" t="s">
        <v>2178</v>
      </c>
      <c r="C14" t="s">
        <v>2179</v>
      </c>
      <c r="D14" t="s">
        <v>126</v>
      </c>
      <c r="E14" t="s">
        <v>105</v>
      </c>
      <c r="F14" t="s">
        <v>2180</v>
      </c>
      <c r="G14" s="77">
        <v>1000000</v>
      </c>
      <c r="H14" s="77">
        <v>-0.30051899999999998</v>
      </c>
      <c r="I14" s="77">
        <v>-3.0051899999999998</v>
      </c>
      <c r="J14" s="77">
        <v>-0.17</v>
      </c>
      <c r="K14" s="77">
        <f>I14/'סכום נכסי הקרן'!$C$42*100</f>
        <v>-2.4606050105087124E-4</v>
      </c>
    </row>
    <row r="15" spans="2:49">
      <c r="B15" s="78" t="s">
        <v>1875</v>
      </c>
      <c r="C15" s="16"/>
      <c r="D15" s="16"/>
      <c r="G15" s="79">
        <v>-35475000</v>
      </c>
      <c r="I15" s="79">
        <v>1369.8077432421967</v>
      </c>
      <c r="J15" s="79">
        <v>77.95</v>
      </c>
      <c r="K15" s="79">
        <f>I15/'סכום נכסי הקרן'!$C$42*100</f>
        <v>0.11215782684141039</v>
      </c>
    </row>
    <row r="16" spans="2:49">
      <c r="B16" t="s">
        <v>2181</v>
      </c>
      <c r="C16" t="s">
        <v>2182</v>
      </c>
      <c r="D16" t="s">
        <v>126</v>
      </c>
      <c r="E16" t="s">
        <v>113</v>
      </c>
      <c r="F16" t="s">
        <v>356</v>
      </c>
      <c r="G16" s="77">
        <v>-1915000</v>
      </c>
      <c r="H16" s="77">
        <v>-0.38154977404380364</v>
      </c>
      <c r="I16" s="77">
        <v>7.3066781729388399</v>
      </c>
      <c r="J16" s="77">
        <v>0.42</v>
      </c>
      <c r="K16" s="77">
        <f>I16/'סכום נכסי הקרן'!$C$42*100</f>
        <v>5.9825997432801103E-4</v>
      </c>
    </row>
    <row r="17" spans="2:11">
      <c r="B17" t="s">
        <v>2183</v>
      </c>
      <c r="C17" t="s">
        <v>2184</v>
      </c>
      <c r="D17" t="s">
        <v>126</v>
      </c>
      <c r="E17" t="s">
        <v>109</v>
      </c>
      <c r="F17" t="s">
        <v>2185</v>
      </c>
      <c r="G17" s="77">
        <v>-13270000</v>
      </c>
      <c r="H17" s="77">
        <v>-2.8915266767143932</v>
      </c>
      <c r="I17" s="77">
        <v>383.70558999999997</v>
      </c>
      <c r="J17" s="77">
        <v>21.84</v>
      </c>
      <c r="K17" s="77">
        <f>I17/'סכום נכסי הקרן'!$C$42*100</f>
        <v>3.1417244743733398E-2</v>
      </c>
    </row>
    <row r="18" spans="2:11">
      <c r="B18" t="s">
        <v>2186</v>
      </c>
      <c r="C18" t="s">
        <v>2187</v>
      </c>
      <c r="D18" t="s">
        <v>126</v>
      </c>
      <c r="E18" t="s">
        <v>109</v>
      </c>
      <c r="F18" t="s">
        <v>299</v>
      </c>
      <c r="G18" s="77">
        <v>-500000</v>
      </c>
      <c r="H18" s="77">
        <v>-3.5878449367088598</v>
      </c>
      <c r="I18" s="77">
        <v>17.9392246835443</v>
      </c>
      <c r="J18" s="77">
        <v>1.02</v>
      </c>
      <c r="K18" s="77">
        <f>I18/'סכום נכסי הקרן'!$C$42*100</f>
        <v>1.4688371164874993E-3</v>
      </c>
    </row>
    <row r="19" spans="2:11">
      <c r="B19" t="s">
        <v>2188</v>
      </c>
      <c r="C19" t="s">
        <v>2189</v>
      </c>
      <c r="D19" t="s">
        <v>126</v>
      </c>
      <c r="E19" t="s">
        <v>113</v>
      </c>
      <c r="F19" t="s">
        <v>2190</v>
      </c>
      <c r="G19" s="77">
        <v>-390000</v>
      </c>
      <c r="H19" s="77">
        <v>9.3539575757575903</v>
      </c>
      <c r="I19" s="77">
        <v>-36.4804345454546</v>
      </c>
      <c r="J19" s="77">
        <v>-2.08</v>
      </c>
      <c r="K19" s="77">
        <f>I19/'סכום נכסי הקרן'!$C$42*100</f>
        <v>-2.9869638867452879E-3</v>
      </c>
    </row>
    <row r="20" spans="2:11">
      <c r="B20" t="s">
        <v>2191</v>
      </c>
      <c r="C20" t="s">
        <v>2192</v>
      </c>
      <c r="D20" t="s">
        <v>126</v>
      </c>
      <c r="E20" t="s">
        <v>109</v>
      </c>
      <c r="F20" t="s">
        <v>2193</v>
      </c>
      <c r="G20" s="77">
        <v>-5800000</v>
      </c>
      <c r="H20" s="77">
        <v>-7.4511165644171724</v>
      </c>
      <c r="I20" s="77">
        <v>432.164760736196</v>
      </c>
      <c r="J20" s="77">
        <v>24.59</v>
      </c>
      <c r="K20" s="77">
        <f>I20/'סכום נכסי הקרן'!$C$42*100</f>
        <v>3.5385009787493725E-2</v>
      </c>
    </row>
    <row r="21" spans="2:11">
      <c r="B21" t="s">
        <v>2194</v>
      </c>
      <c r="C21" t="s">
        <v>2195</v>
      </c>
      <c r="D21" t="s">
        <v>126</v>
      </c>
      <c r="E21" t="s">
        <v>109</v>
      </c>
      <c r="F21" t="s">
        <v>2196</v>
      </c>
      <c r="G21" s="77">
        <v>-2400000</v>
      </c>
      <c r="H21" s="77">
        <v>-3.8088702127659584</v>
      </c>
      <c r="I21" s="77">
        <v>91.412885106383001</v>
      </c>
      <c r="J21" s="77">
        <v>5.2</v>
      </c>
      <c r="K21" s="77">
        <f>I21/'סכום נכסי הקרן'!$C$42*100</f>
        <v>7.4847514838603645E-3</v>
      </c>
    </row>
    <row r="22" spans="2:11">
      <c r="B22" t="s">
        <v>2197</v>
      </c>
      <c r="C22" t="s">
        <v>2198</v>
      </c>
      <c r="D22" t="s">
        <v>126</v>
      </c>
      <c r="E22" t="s">
        <v>109</v>
      </c>
      <c r="F22" t="s">
        <v>2199</v>
      </c>
      <c r="G22" s="77">
        <v>-2400000</v>
      </c>
      <c r="H22" s="77">
        <v>-4.5771681818181671</v>
      </c>
      <c r="I22" s="77">
        <v>109.852036363636</v>
      </c>
      <c r="J22" s="77">
        <v>6.25</v>
      </c>
      <c r="K22" s="77">
        <f>I22/'סכום נכסי הקרן'!$C$42*100</f>
        <v>8.9945218469031259E-3</v>
      </c>
    </row>
    <row r="23" spans="2:11">
      <c r="B23" t="s">
        <v>2200</v>
      </c>
      <c r="C23" t="s">
        <v>2201</v>
      </c>
      <c r="D23" t="s">
        <v>126</v>
      </c>
      <c r="E23" t="s">
        <v>109</v>
      </c>
      <c r="F23" t="s">
        <v>2202</v>
      </c>
      <c r="G23" s="77">
        <v>-500000</v>
      </c>
      <c r="H23" s="77">
        <v>-4.3547760000000002</v>
      </c>
      <c r="I23" s="77">
        <v>21.773879999999998</v>
      </c>
      <c r="J23" s="77">
        <v>1.24</v>
      </c>
      <c r="K23" s="77">
        <f>I23/'סכום נכסי הקרן'!$C$42*100</f>
        <v>1.7828130077038537E-3</v>
      </c>
    </row>
    <row r="24" spans="2:11">
      <c r="B24" t="s">
        <v>2203</v>
      </c>
      <c r="C24" t="s">
        <v>2204</v>
      </c>
      <c r="D24" t="s">
        <v>126</v>
      </c>
      <c r="E24" t="s">
        <v>109</v>
      </c>
      <c r="F24" t="s">
        <v>2125</v>
      </c>
      <c r="G24" s="77">
        <v>-1000000</v>
      </c>
      <c r="H24" s="77">
        <v>-3.77960608695652</v>
      </c>
      <c r="I24" s="77">
        <v>37.796060869565203</v>
      </c>
      <c r="J24" s="77">
        <v>2.15</v>
      </c>
      <c r="K24" s="77">
        <f>I24/'סכום נכסי הקרן'!$C$42*100</f>
        <v>3.0946854193293748E-3</v>
      </c>
    </row>
    <row r="25" spans="2:11">
      <c r="B25" t="s">
        <v>2205</v>
      </c>
      <c r="C25" t="s">
        <v>2206</v>
      </c>
      <c r="D25" t="s">
        <v>126</v>
      </c>
      <c r="E25" t="s">
        <v>109</v>
      </c>
      <c r="F25" t="s">
        <v>2207</v>
      </c>
      <c r="G25" s="77">
        <v>-2550000</v>
      </c>
      <c r="H25" s="77">
        <v>-6.0166372549019611</v>
      </c>
      <c r="I25" s="77">
        <v>153.42425</v>
      </c>
      <c r="J25" s="77">
        <v>8.73</v>
      </c>
      <c r="K25" s="77">
        <f>I25/'סכום נכסי הקרן'!$C$42*100</f>
        <v>1.2562150089796031E-2</v>
      </c>
    </row>
    <row r="26" spans="2:11">
      <c r="B26" t="s">
        <v>2208</v>
      </c>
      <c r="C26" t="s">
        <v>2209</v>
      </c>
      <c r="D26" t="s">
        <v>126</v>
      </c>
      <c r="E26" t="s">
        <v>109</v>
      </c>
      <c r="F26" t="s">
        <v>2210</v>
      </c>
      <c r="G26" s="77">
        <v>-300000</v>
      </c>
      <c r="H26" s="77">
        <v>-5.5798411053540669</v>
      </c>
      <c r="I26" s="77">
        <v>16.739523316062201</v>
      </c>
      <c r="J26" s="77">
        <v>0.95</v>
      </c>
      <c r="K26" s="77">
        <f>I26/'סכום נכסי הקרן'!$C$42*100</f>
        <v>1.3706073474565692E-3</v>
      </c>
    </row>
    <row r="27" spans="2:11">
      <c r="B27" t="s">
        <v>2211</v>
      </c>
      <c r="C27" t="s">
        <v>2212</v>
      </c>
      <c r="D27" t="s">
        <v>126</v>
      </c>
      <c r="E27" t="s">
        <v>109</v>
      </c>
      <c r="F27" t="s">
        <v>2056</v>
      </c>
      <c r="G27" s="77">
        <v>-1700000</v>
      </c>
      <c r="H27" s="77">
        <v>-4.2634105882352884</v>
      </c>
      <c r="I27" s="77">
        <v>72.477979999999903</v>
      </c>
      <c r="J27" s="77">
        <v>4.12</v>
      </c>
      <c r="K27" s="77">
        <f>I27/'סכום נכסי הקרן'!$C$42*100</f>
        <v>5.9343895307634462E-3</v>
      </c>
    </row>
    <row r="28" spans="2:11">
      <c r="B28" t="s">
        <v>2213</v>
      </c>
      <c r="C28" t="s">
        <v>2214</v>
      </c>
      <c r="D28" t="s">
        <v>126</v>
      </c>
      <c r="E28" t="s">
        <v>109</v>
      </c>
      <c r="F28" t="s">
        <v>607</v>
      </c>
      <c r="G28" s="77">
        <v>-550000</v>
      </c>
      <c r="H28" s="77">
        <v>-2.3968254545454544</v>
      </c>
      <c r="I28" s="77">
        <v>13.182539999999999</v>
      </c>
      <c r="J28" s="77">
        <v>0.75</v>
      </c>
      <c r="K28" s="77">
        <f>I28/'סכום נכסי הקרן'!$C$42*100</f>
        <v>1.0793668278954581E-3</v>
      </c>
    </row>
    <row r="29" spans="2:11">
      <c r="B29" t="s">
        <v>2215</v>
      </c>
      <c r="C29" t="s">
        <v>2216</v>
      </c>
      <c r="D29" t="s">
        <v>126</v>
      </c>
      <c r="E29" t="s">
        <v>109</v>
      </c>
      <c r="F29" t="s">
        <v>2217</v>
      </c>
      <c r="G29" s="77">
        <v>-2200000</v>
      </c>
      <c r="H29" s="77">
        <v>-2.2051258426966318</v>
      </c>
      <c r="I29" s="77">
        <v>48.512768539325897</v>
      </c>
      <c r="J29" s="77">
        <v>2.76</v>
      </c>
      <c r="K29" s="77">
        <f>I29/'סכום נכסי הקרן'!$C$42*100</f>
        <v>3.972153552404831E-3</v>
      </c>
    </row>
    <row r="30" spans="2:11">
      <c r="B30" s="78" t="s">
        <v>2177</v>
      </c>
      <c r="C30" s="16"/>
      <c r="D30" s="16"/>
      <c r="G30" s="79">
        <v>-2861331.99</v>
      </c>
      <c r="I30" s="79">
        <v>-178.23641517257079</v>
      </c>
      <c r="J30" s="79">
        <v>-10.14</v>
      </c>
      <c r="K30" s="79">
        <f>I30/'סכום נכסי הקרן'!$C$42*100</f>
        <v>-1.4593733382206741E-2</v>
      </c>
    </row>
    <row r="31" spans="2:11">
      <c r="B31" t="s">
        <v>2218</v>
      </c>
      <c r="C31" t="s">
        <v>2219</v>
      </c>
      <c r="D31" t="s">
        <v>126</v>
      </c>
      <c r="E31" t="s">
        <v>113</v>
      </c>
      <c r="F31" t="s">
        <v>324</v>
      </c>
      <c r="G31" s="77">
        <v>-430000</v>
      </c>
      <c r="H31" s="77">
        <v>11.481870203501186</v>
      </c>
      <c r="I31" s="77">
        <v>-49.372041875055103</v>
      </c>
      <c r="J31" s="77">
        <v>-2.81</v>
      </c>
      <c r="K31" s="77">
        <f>I31/'סכום נכסי הקרן'!$C$42*100</f>
        <v>-4.0425095789885677E-3</v>
      </c>
    </row>
    <row r="32" spans="2:11">
      <c r="B32" t="s">
        <v>2220</v>
      </c>
      <c r="C32" t="s">
        <v>2221</v>
      </c>
      <c r="D32" t="s">
        <v>126</v>
      </c>
      <c r="E32" t="s">
        <v>113</v>
      </c>
      <c r="F32" t="s">
        <v>2134</v>
      </c>
      <c r="G32" s="77">
        <v>115000</v>
      </c>
      <c r="H32" s="77">
        <v>1.7293724738980609</v>
      </c>
      <c r="I32" s="77">
        <v>1.9887783449827701</v>
      </c>
      <c r="J32" s="77">
        <v>0.11</v>
      </c>
      <c r="K32" s="77">
        <f>I32/'סכום נכסי הקרן'!$C$42*100</f>
        <v>1.6283822189132232E-4</v>
      </c>
    </row>
    <row r="33" spans="2:11">
      <c r="B33" t="s">
        <v>2222</v>
      </c>
      <c r="C33" t="s">
        <v>2223</v>
      </c>
      <c r="D33" t="s">
        <v>126</v>
      </c>
      <c r="E33" t="s">
        <v>113</v>
      </c>
      <c r="F33" t="s">
        <v>2224</v>
      </c>
      <c r="G33" s="77">
        <v>-100000</v>
      </c>
      <c r="H33" s="77">
        <v>0.55228719591974595</v>
      </c>
      <c r="I33" s="77">
        <v>-0.55228719591974595</v>
      </c>
      <c r="J33" s="77">
        <v>-0.03</v>
      </c>
      <c r="K33" s="77">
        <f>I33/'סכום נכסי הקרן'!$C$42*100</f>
        <v>-4.5220456660641556E-5</v>
      </c>
    </row>
    <row r="34" spans="2:11">
      <c r="B34" t="s">
        <v>2225</v>
      </c>
      <c r="C34" t="s">
        <v>2226</v>
      </c>
      <c r="D34" t="s">
        <v>126</v>
      </c>
      <c r="E34" t="s">
        <v>116</v>
      </c>
      <c r="F34" t="s">
        <v>2227</v>
      </c>
      <c r="G34" s="77">
        <v>-100000</v>
      </c>
      <c r="H34" s="77">
        <v>-3.0064099999999998</v>
      </c>
      <c r="I34" s="77">
        <v>3.0064099999999998</v>
      </c>
      <c r="J34" s="77">
        <v>0.17</v>
      </c>
      <c r="K34" s="77">
        <f>I34/'סכום נכסי הקרן'!$C$42*100</f>
        <v>2.461603928418336E-4</v>
      </c>
    </row>
    <row r="35" spans="2:11">
      <c r="B35" t="s">
        <v>2228</v>
      </c>
      <c r="C35" t="s">
        <v>2229</v>
      </c>
      <c r="D35" t="s">
        <v>126</v>
      </c>
      <c r="E35" t="s">
        <v>109</v>
      </c>
      <c r="F35" t="s">
        <v>2230</v>
      </c>
      <c r="G35" s="77">
        <v>782668.01</v>
      </c>
      <c r="H35" s="77">
        <v>1.3176736327833305</v>
      </c>
      <c r="I35" s="77">
        <v>10.31301</v>
      </c>
      <c r="J35" s="77">
        <v>0.59</v>
      </c>
      <c r="K35" s="77">
        <f>I35/'סכום נכסי הקרן'!$C$42*100</f>
        <v>8.4441396648552857E-4</v>
      </c>
    </row>
    <row r="36" spans="2:11">
      <c r="B36" t="s">
        <v>2231</v>
      </c>
      <c r="C36" t="s">
        <v>2232</v>
      </c>
      <c r="D36" t="s">
        <v>126</v>
      </c>
      <c r="E36" t="s">
        <v>116</v>
      </c>
      <c r="F36" t="s">
        <v>391</v>
      </c>
      <c r="G36" s="77">
        <v>-230000</v>
      </c>
      <c r="H36" s="77">
        <v>3.0760869565217392</v>
      </c>
      <c r="I36" s="77">
        <v>-7.0750000000000002</v>
      </c>
      <c r="J36" s="77">
        <v>-0.4</v>
      </c>
      <c r="K36" s="77">
        <f>I36/'סכום נכסי הקרן'!$C$42*100</f>
        <v>-5.7929050906429017E-4</v>
      </c>
    </row>
    <row r="37" spans="2:11">
      <c r="B37" t="s">
        <v>2233</v>
      </c>
      <c r="C37" t="s">
        <v>2234</v>
      </c>
      <c r="D37" t="s">
        <v>126</v>
      </c>
      <c r="E37" t="s">
        <v>109</v>
      </c>
      <c r="F37" t="s">
        <v>296</v>
      </c>
      <c r="G37" s="77">
        <v>400000</v>
      </c>
      <c r="H37" s="77">
        <v>0.81130000000000002</v>
      </c>
      <c r="I37" s="77">
        <v>3.2452000000000001</v>
      </c>
      <c r="J37" s="77">
        <v>0.18</v>
      </c>
      <c r="K37" s="77">
        <f>I37/'סכום נכסי הקרן'!$C$42*100</f>
        <v>2.6571216395977873E-4</v>
      </c>
    </row>
    <row r="38" spans="2:11">
      <c r="B38" t="s">
        <v>2235</v>
      </c>
      <c r="C38" t="s">
        <v>2236</v>
      </c>
      <c r="D38" t="s">
        <v>126</v>
      </c>
      <c r="E38" t="s">
        <v>109</v>
      </c>
      <c r="F38" t="s">
        <v>2237</v>
      </c>
      <c r="G38" s="77">
        <v>200000</v>
      </c>
      <c r="H38" s="77">
        <v>-1.070805</v>
      </c>
      <c r="I38" s="77">
        <v>-2.14161</v>
      </c>
      <c r="J38" s="77">
        <v>-0.12</v>
      </c>
      <c r="K38" s="77">
        <f>I38/'סכום נכסי הקרן'!$C$42*100</f>
        <v>-1.753518511826395E-4</v>
      </c>
    </row>
    <row r="39" spans="2:11">
      <c r="B39" t="s">
        <v>2238</v>
      </c>
      <c r="C39" t="s">
        <v>2239</v>
      </c>
      <c r="D39" t="s">
        <v>126</v>
      </c>
      <c r="E39" t="s">
        <v>113</v>
      </c>
      <c r="F39" t="s">
        <v>324</v>
      </c>
      <c r="G39" s="77">
        <v>-200000</v>
      </c>
      <c r="H39" s="77">
        <v>12.754015000000001</v>
      </c>
      <c r="I39" s="77">
        <v>-25.508030000000002</v>
      </c>
      <c r="J39" s="77">
        <v>-1.45</v>
      </c>
      <c r="K39" s="77">
        <f>I39/'סכום נכסי הקרן'!$C$42*100</f>
        <v>-2.088559672639885E-3</v>
      </c>
    </row>
    <row r="40" spans="2:11">
      <c r="B40" t="s">
        <v>2240</v>
      </c>
      <c r="C40" t="s">
        <v>2241</v>
      </c>
      <c r="D40" t="s">
        <v>126</v>
      </c>
      <c r="E40" t="s">
        <v>109</v>
      </c>
      <c r="F40" t="s">
        <v>2190</v>
      </c>
      <c r="G40" s="77">
        <v>200000</v>
      </c>
      <c r="H40" s="77">
        <v>-2.1920649999999999</v>
      </c>
      <c r="I40" s="77">
        <v>-4.3841299999999999</v>
      </c>
      <c r="J40" s="77">
        <v>-0.25</v>
      </c>
      <c r="K40" s="77">
        <f>I40/'סכום נכסי הקרן'!$C$42*100</f>
        <v>-3.5896606353413797E-4</v>
      </c>
    </row>
    <row r="41" spans="2:11">
      <c r="B41" t="s">
        <v>2242</v>
      </c>
      <c r="C41" t="s">
        <v>2243</v>
      </c>
      <c r="D41" t="s">
        <v>126</v>
      </c>
      <c r="E41" t="s">
        <v>113</v>
      </c>
      <c r="F41" t="s">
        <v>2244</v>
      </c>
      <c r="G41" s="77">
        <v>-200000</v>
      </c>
      <c r="H41" s="77">
        <v>3.7220399999999998</v>
      </c>
      <c r="I41" s="77">
        <v>-7.4440799999999996</v>
      </c>
      <c r="J41" s="77">
        <v>-0.42</v>
      </c>
      <c r="K41" s="77">
        <f>I41/'סכום נכסי הקרן'!$C$42*100</f>
        <v>-6.0951023218590826E-4</v>
      </c>
    </row>
    <row r="42" spans="2:11">
      <c r="B42" t="s">
        <v>2245</v>
      </c>
      <c r="C42" t="s">
        <v>2246</v>
      </c>
      <c r="D42" t="s">
        <v>126</v>
      </c>
      <c r="E42" t="s">
        <v>116</v>
      </c>
      <c r="F42" t="s">
        <v>2224</v>
      </c>
      <c r="G42" s="77">
        <v>-188000</v>
      </c>
      <c r="H42" s="77">
        <v>5.8004873294346808</v>
      </c>
      <c r="I42" s="77">
        <v>-10.904916179337199</v>
      </c>
      <c r="J42" s="77">
        <v>-0.62</v>
      </c>
      <c r="K42" s="77">
        <f>I42/'סכום נכסי הקרן'!$C$42*100</f>
        <v>-8.9287836676065868E-4</v>
      </c>
    </row>
    <row r="43" spans="2:11">
      <c r="B43" t="s">
        <v>2247</v>
      </c>
      <c r="C43" t="s">
        <v>2248</v>
      </c>
      <c r="D43" t="s">
        <v>126</v>
      </c>
      <c r="E43" t="s">
        <v>113</v>
      </c>
      <c r="F43" t="s">
        <v>2249</v>
      </c>
      <c r="G43" s="77">
        <v>-175000</v>
      </c>
      <c r="H43" s="77">
        <v>2.4069250000000002</v>
      </c>
      <c r="I43" s="77">
        <v>-4.2121187500000001</v>
      </c>
      <c r="J43" s="77">
        <v>-0.24</v>
      </c>
      <c r="K43" s="77">
        <f>I43/'סכום נכסי הקרן'!$C$42*100</f>
        <v>-3.4488203744547583E-4</v>
      </c>
    </row>
    <row r="44" spans="2:11">
      <c r="B44" t="s">
        <v>2250</v>
      </c>
      <c r="C44" t="s">
        <v>2251</v>
      </c>
      <c r="D44" t="s">
        <v>126</v>
      </c>
      <c r="E44" t="s">
        <v>113</v>
      </c>
      <c r="F44" t="s">
        <v>356</v>
      </c>
      <c r="G44" s="77">
        <v>-500000</v>
      </c>
      <c r="H44" s="77">
        <v>5.59368</v>
      </c>
      <c r="I44" s="77">
        <v>-27.968399999999999</v>
      </c>
      <c r="J44" s="77">
        <v>-1.59</v>
      </c>
      <c r="K44" s="77">
        <f>I44/'סכום נכסי הקרן'!$C$42*100</f>
        <v>-2.2900111199595321E-3</v>
      </c>
    </row>
    <row r="45" spans="2:11">
      <c r="B45" t="s">
        <v>2252</v>
      </c>
      <c r="C45" t="s">
        <v>2253</v>
      </c>
      <c r="D45" t="s">
        <v>126</v>
      </c>
      <c r="E45" t="s">
        <v>109</v>
      </c>
      <c r="F45" t="s">
        <v>2056</v>
      </c>
      <c r="G45" s="77">
        <v>1600000</v>
      </c>
      <c r="H45" s="77">
        <v>0.79590000000000005</v>
      </c>
      <c r="I45" s="77">
        <v>12.734400000000001</v>
      </c>
      <c r="J45" s="77">
        <v>0.72</v>
      </c>
      <c r="K45" s="77">
        <f>I45/'סכום נכסי הקרן'!$C$42*100</f>
        <v>1.0426737892054131E-3</v>
      </c>
    </row>
    <row r="46" spans="2:11">
      <c r="B46" t="s">
        <v>2254</v>
      </c>
      <c r="C46" t="s">
        <v>2255</v>
      </c>
      <c r="D46" t="s">
        <v>126</v>
      </c>
      <c r="E46" t="s">
        <v>113</v>
      </c>
      <c r="F46" t="s">
        <v>2256</v>
      </c>
      <c r="G46" s="77">
        <v>-1036000</v>
      </c>
      <c r="H46" s="77">
        <v>5.3303310344827608</v>
      </c>
      <c r="I46" s="77">
        <v>-55.222229517241402</v>
      </c>
      <c r="J46" s="77">
        <v>-3.14</v>
      </c>
      <c r="K46" s="77">
        <f>I46/'סכום נכסי הקרן'!$C$42*100</f>
        <v>-4.521514268368599E-3</v>
      </c>
    </row>
    <row r="47" spans="2:11">
      <c r="B47" t="s">
        <v>2257</v>
      </c>
      <c r="C47" t="s">
        <v>2258</v>
      </c>
      <c r="D47" t="s">
        <v>126</v>
      </c>
      <c r="E47" t="s">
        <v>113</v>
      </c>
      <c r="F47" t="s">
        <v>2256</v>
      </c>
      <c r="G47" s="77">
        <v>-1000000</v>
      </c>
      <c r="H47" s="77">
        <v>2.552092</v>
      </c>
      <c r="I47" s="77">
        <v>-25.52092</v>
      </c>
      <c r="J47" s="77">
        <v>-1.45</v>
      </c>
      <c r="K47" s="77">
        <f>I47/'סכום נכסי הקרן'!$C$42*100</f>
        <v>-2.0896150867263639E-3</v>
      </c>
    </row>
    <row r="48" spans="2:11">
      <c r="B48" t="s">
        <v>2259</v>
      </c>
      <c r="C48" t="s">
        <v>2260</v>
      </c>
      <c r="D48" t="s">
        <v>126</v>
      </c>
      <c r="E48" t="s">
        <v>113</v>
      </c>
      <c r="F48" t="s">
        <v>2217</v>
      </c>
      <c r="G48" s="77">
        <v>-350000</v>
      </c>
      <c r="H48" s="77">
        <v>3.302942857142857</v>
      </c>
      <c r="I48" s="77">
        <v>-11.5603</v>
      </c>
      <c r="J48" s="77">
        <v>-0.66</v>
      </c>
      <c r="K48" s="77">
        <f>I48/'סכום נכסי הקרן'!$C$42*100</f>
        <v>-9.465402221817546E-4</v>
      </c>
    </row>
    <row r="49" spans="2:11">
      <c r="B49" t="s">
        <v>2261</v>
      </c>
      <c r="C49" t="s">
        <v>2262</v>
      </c>
      <c r="D49" t="s">
        <v>126</v>
      </c>
      <c r="E49" t="s">
        <v>109</v>
      </c>
      <c r="F49" t="s">
        <v>2217</v>
      </c>
      <c r="G49" s="77">
        <v>-1300000</v>
      </c>
      <c r="H49" s="77">
        <v>-2.0318853846153768</v>
      </c>
      <c r="I49" s="77">
        <v>26.4145099999999</v>
      </c>
      <c r="J49" s="77">
        <v>1.5</v>
      </c>
      <c r="K49" s="77">
        <f>I49/'סכום נכסי הקרן'!$C$42*100</f>
        <v>2.162780910895226E-3</v>
      </c>
    </row>
    <row r="50" spans="2:11">
      <c r="B50" t="s">
        <v>2263</v>
      </c>
      <c r="C50" t="s">
        <v>2264</v>
      </c>
      <c r="D50" t="s">
        <v>126</v>
      </c>
      <c r="E50" t="s">
        <v>116</v>
      </c>
      <c r="F50" t="s">
        <v>2134</v>
      </c>
      <c r="G50" s="77">
        <v>-200000</v>
      </c>
      <c r="H50" s="77">
        <v>2.9341550000000001</v>
      </c>
      <c r="I50" s="77">
        <v>-5.8683100000000001</v>
      </c>
      <c r="J50" s="77">
        <v>-0.33</v>
      </c>
      <c r="K50" s="77">
        <f>I50/'סכום נכסי הקרן'!$C$42*100</f>
        <v>-4.8048852116566287E-4</v>
      </c>
    </row>
    <row r="51" spans="2:11">
      <c r="B51" t="s">
        <v>2265</v>
      </c>
      <c r="C51" t="s">
        <v>2266</v>
      </c>
      <c r="D51" t="s">
        <v>126</v>
      </c>
      <c r="E51" t="s">
        <v>109</v>
      </c>
      <c r="F51" t="s">
        <v>2267</v>
      </c>
      <c r="G51" s="77">
        <v>-150000</v>
      </c>
      <c r="H51" s="77">
        <v>-1.1971000000000001</v>
      </c>
      <c r="I51" s="77">
        <v>1.79565</v>
      </c>
      <c r="J51" s="77">
        <v>0.1</v>
      </c>
      <c r="K51" s="77">
        <f>I51/'סכום נכסי הקרן'!$C$42*100</f>
        <v>1.4702515937827456E-4</v>
      </c>
    </row>
    <row r="52" spans="2:11">
      <c r="B52" s="78" t="s">
        <v>1876</v>
      </c>
      <c r="C52" s="16"/>
      <c r="D52" s="16"/>
      <c r="G52" s="79">
        <v>0</v>
      </c>
      <c r="I52" s="79">
        <v>0</v>
      </c>
      <c r="J52" s="79">
        <v>0</v>
      </c>
      <c r="K52" s="79">
        <f>I52/'סכום נכסי הקרן'!$C$42*100</f>
        <v>0</v>
      </c>
    </row>
    <row r="53" spans="2:11">
      <c r="B53" t="s">
        <v>256</v>
      </c>
      <c r="C53" t="s">
        <v>256</v>
      </c>
      <c r="D53" t="s">
        <v>256</v>
      </c>
      <c r="E53" t="s">
        <v>256</v>
      </c>
      <c r="G53" s="77">
        <v>0</v>
      </c>
      <c r="H53" s="77">
        <v>0</v>
      </c>
      <c r="I53" s="77">
        <v>0</v>
      </c>
      <c r="J53" s="77">
        <v>0</v>
      </c>
      <c r="K53" s="77">
        <f>I53/'סכום נכסי הקרן'!$C$42*100</f>
        <v>0</v>
      </c>
    </row>
    <row r="54" spans="2:11">
      <c r="B54" s="78" t="s">
        <v>1028</v>
      </c>
      <c r="C54" s="16"/>
      <c r="D54" s="16"/>
      <c r="G54" s="79">
        <v>0</v>
      </c>
      <c r="I54" s="79">
        <v>0</v>
      </c>
      <c r="J54" s="79">
        <v>0</v>
      </c>
      <c r="K54" s="79">
        <f>I54/'סכום נכסי הקרן'!$C$42*100</f>
        <v>0</v>
      </c>
    </row>
    <row r="55" spans="2:11">
      <c r="B55" t="s">
        <v>256</v>
      </c>
      <c r="C55" t="s">
        <v>256</v>
      </c>
      <c r="D55" t="s">
        <v>256</v>
      </c>
      <c r="E55" t="s">
        <v>256</v>
      </c>
      <c r="G55" s="77">
        <v>0</v>
      </c>
      <c r="H55" s="77">
        <v>0</v>
      </c>
      <c r="I55" s="77">
        <v>0</v>
      </c>
      <c r="J55" s="77">
        <v>0</v>
      </c>
      <c r="K55" s="77">
        <f>I55/'סכום נכסי הקרן'!$C$42*100</f>
        <v>0</v>
      </c>
    </row>
    <row r="56" spans="2:11">
      <c r="B56" s="78" t="s">
        <v>260</v>
      </c>
      <c r="C56" s="16"/>
      <c r="D56" s="16"/>
      <c r="G56" s="79">
        <v>89678</v>
      </c>
      <c r="I56" s="79">
        <v>568.67741951849996</v>
      </c>
      <c r="J56" s="79">
        <v>32.36</v>
      </c>
      <c r="K56" s="79">
        <f>I56/'סכום נכסי הקרן'!$C$42*100</f>
        <v>4.6562463865192756E-2</v>
      </c>
    </row>
    <row r="57" spans="2:11">
      <c r="B57" s="78" t="s">
        <v>1874</v>
      </c>
      <c r="C57" s="16"/>
      <c r="D57" s="16"/>
      <c r="G57" s="79">
        <v>89678</v>
      </c>
      <c r="I57" s="79">
        <v>568.67741951849996</v>
      </c>
      <c r="J57" s="79">
        <v>32.36</v>
      </c>
      <c r="K57" s="79">
        <f>I57/'סכום נכסי הקרן'!$C$42*100</f>
        <v>4.6562463865192756E-2</v>
      </c>
    </row>
    <row r="58" spans="2:11">
      <c r="B58" t="s">
        <v>2268</v>
      </c>
      <c r="C58" t="s">
        <v>2269</v>
      </c>
      <c r="D58" t="s">
        <v>1490</v>
      </c>
      <c r="E58" t="s">
        <v>109</v>
      </c>
      <c r="F58" t="s">
        <v>2270</v>
      </c>
      <c r="G58" s="77">
        <v>1645460.18</v>
      </c>
      <c r="H58" s="77">
        <v>104.77239599999997</v>
      </c>
      <c r="I58" s="77">
        <v>5977.0665894999001</v>
      </c>
      <c r="J58" s="77">
        <v>340.14</v>
      </c>
      <c r="K58" s="77">
        <f>I58/'סכום נכסי הקרן'!$C$42*100</f>
        <v>0.48939334944771135</v>
      </c>
    </row>
    <row r="59" spans="2:11">
      <c r="B59" t="s">
        <v>2271</v>
      </c>
      <c r="C59" t="s">
        <v>2272</v>
      </c>
      <c r="D59" t="s">
        <v>1490</v>
      </c>
      <c r="E59" t="s">
        <v>109</v>
      </c>
      <c r="F59" t="s">
        <v>2270</v>
      </c>
      <c r="G59" s="77">
        <v>-1555782.18</v>
      </c>
      <c r="H59" s="77">
        <v>100.26868055526899</v>
      </c>
      <c r="I59" s="77">
        <v>-5408.3891699814003</v>
      </c>
      <c r="J59" s="77">
        <v>-307.77999999999997</v>
      </c>
      <c r="K59" s="77">
        <f>I59/'סכום נכסי הקרן'!$C$42*100</f>
        <v>-0.44283088558251854</v>
      </c>
    </row>
    <row r="60" spans="2:11">
      <c r="B60" s="78" t="s">
        <v>1881</v>
      </c>
      <c r="C60" s="16"/>
      <c r="D60" s="16"/>
      <c r="G60" s="79">
        <v>0</v>
      </c>
      <c r="I60" s="79">
        <v>0</v>
      </c>
      <c r="J60" s="79">
        <v>0</v>
      </c>
      <c r="K60" s="79">
        <f>I60/'סכום נכסי הקרן'!$C$42*100</f>
        <v>0</v>
      </c>
    </row>
    <row r="61" spans="2:11">
      <c r="B61" t="s">
        <v>256</v>
      </c>
      <c r="C61" t="s">
        <v>256</v>
      </c>
      <c r="D61" t="s">
        <v>256</v>
      </c>
      <c r="E61" t="s">
        <v>256</v>
      </c>
      <c r="G61" s="77">
        <v>0</v>
      </c>
      <c r="H61" s="77">
        <v>0</v>
      </c>
      <c r="I61" s="77">
        <v>0</v>
      </c>
      <c r="J61" s="77">
        <v>0</v>
      </c>
      <c r="K61" s="77">
        <f>I61/'סכום נכסי הקרן'!$C$42*100</f>
        <v>0</v>
      </c>
    </row>
    <row r="62" spans="2:11">
      <c r="B62" s="78" t="s">
        <v>1876</v>
      </c>
      <c r="C62" s="16"/>
      <c r="D62" s="16"/>
      <c r="G62" s="79">
        <v>0</v>
      </c>
      <c r="I62" s="79">
        <v>0</v>
      </c>
      <c r="J62" s="79">
        <v>0</v>
      </c>
      <c r="K62" s="79">
        <f>I62/'סכום נכסי הקרן'!$C$42*100</f>
        <v>0</v>
      </c>
    </row>
    <row r="63" spans="2:11">
      <c r="B63" t="s">
        <v>256</v>
      </c>
      <c r="C63" t="s">
        <v>256</v>
      </c>
      <c r="D63" t="s">
        <v>256</v>
      </c>
      <c r="E63" t="s">
        <v>256</v>
      </c>
      <c r="G63" s="77">
        <v>0</v>
      </c>
      <c r="H63" s="77">
        <v>0</v>
      </c>
      <c r="I63" s="77">
        <v>0</v>
      </c>
      <c r="J63" s="77">
        <v>0</v>
      </c>
      <c r="K63" s="77">
        <f>I63/'סכום נכסי הקרן'!$C$42*100</f>
        <v>0</v>
      </c>
    </row>
    <row r="64" spans="2:11">
      <c r="B64" s="78" t="s">
        <v>1028</v>
      </c>
      <c r="C64" s="16"/>
      <c r="D64" s="16"/>
      <c r="G64" s="79">
        <v>0</v>
      </c>
      <c r="I64" s="79">
        <v>0</v>
      </c>
      <c r="J64" s="79">
        <v>0</v>
      </c>
      <c r="K64" s="79">
        <f>I64/'סכום נכסי הקרן'!$C$42*100</f>
        <v>0</v>
      </c>
    </row>
    <row r="65" spans="2:11">
      <c r="B65" t="s">
        <v>256</v>
      </c>
      <c r="C65" t="s">
        <v>256</v>
      </c>
      <c r="D65" t="s">
        <v>256</v>
      </c>
      <c r="E65" t="s">
        <v>256</v>
      </c>
      <c r="G65" s="77">
        <v>0</v>
      </c>
      <c r="H65" s="77">
        <v>0</v>
      </c>
      <c r="I65" s="77">
        <v>0</v>
      </c>
      <c r="J65" s="77">
        <v>0</v>
      </c>
      <c r="K65" s="77">
        <f>I65/'סכום נכסי הקרן'!$C$42*100</f>
        <v>0</v>
      </c>
    </row>
    <row r="66" spans="2:11">
      <c r="B66" t="s">
        <v>262</v>
      </c>
      <c r="C66" s="16"/>
      <c r="D66" s="16"/>
    </row>
    <row r="67" spans="2:11">
      <c r="B67" t="s">
        <v>367</v>
      </c>
      <c r="C67" s="16"/>
      <c r="D67" s="16"/>
    </row>
    <row r="68" spans="2:11">
      <c r="B68" t="s">
        <v>368</v>
      </c>
      <c r="C68" s="16"/>
      <c r="D68" s="16"/>
    </row>
    <row r="69" spans="2:11">
      <c r="B69" t="s">
        <v>369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C1:C4 A5:J1048576 L5:XFD1048576 K5:K10 K66:K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D1" workbookViewId="0">
      <selection activeCell="Q11" sqref="Q1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2628</v>
      </c>
    </row>
    <row r="3" spans="2:78" s="1" customFormat="1">
      <c r="B3" s="2" t="s">
        <v>2</v>
      </c>
      <c r="C3" s="26" t="s">
        <v>2629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66.77</v>
      </c>
      <c r="I11" s="7"/>
      <c r="J11" s="7"/>
      <c r="K11" s="76">
        <v>6.49</v>
      </c>
      <c r="L11" s="76">
        <v>100000</v>
      </c>
      <c r="M11" s="7"/>
      <c r="N11" s="76">
        <v>4.9831200000000004</v>
      </c>
      <c r="O11" s="7"/>
      <c r="P11" s="76">
        <v>100</v>
      </c>
      <c r="Q11" s="76">
        <f>N11/'סכום נכסי הקרן'!$C$42*100</f>
        <v>4.0801047654112307E-4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f>N12/'סכום נכסי הקרן'!$C$42*100</f>
        <v>0</v>
      </c>
    </row>
    <row r="13" spans="2:78">
      <c r="B13" s="78" t="s">
        <v>1899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f>N13/'סכום נכסי הקרן'!$C$42*100</f>
        <v>0</v>
      </c>
    </row>
    <row r="14" spans="2:78">
      <c r="B14" t="s">
        <v>256</v>
      </c>
      <c r="C14" t="s">
        <v>256</v>
      </c>
      <c r="D14" s="16"/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f>N14/'סכום נכסי הקרן'!$C$42*100</f>
        <v>0</v>
      </c>
    </row>
    <row r="15" spans="2:78">
      <c r="B15" s="78" t="s">
        <v>1900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f>N15/'סכום נכסי הקרן'!$C$42*100</f>
        <v>0</v>
      </c>
    </row>
    <row r="16" spans="2:78">
      <c r="B16" t="s">
        <v>256</v>
      </c>
      <c r="C16" t="s">
        <v>256</v>
      </c>
      <c r="D16" s="16"/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f>N16/'סכום נכסי הקרן'!$C$42*100</f>
        <v>0</v>
      </c>
    </row>
    <row r="17" spans="2:17">
      <c r="B17" s="78" t="s">
        <v>1905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f>N17/'סכום נכסי הקרן'!$C$42*100</f>
        <v>0</v>
      </c>
    </row>
    <row r="18" spans="2:17">
      <c r="B18" s="78" t="s">
        <v>1906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f>N18/'סכום נכסי הקרן'!$C$42*100</f>
        <v>0</v>
      </c>
    </row>
    <row r="19" spans="2:17">
      <c r="B19" t="s">
        <v>256</v>
      </c>
      <c r="C19" t="s">
        <v>256</v>
      </c>
      <c r="D19" s="16"/>
      <c r="E19" t="s">
        <v>256</v>
      </c>
      <c r="H19" s="77">
        <v>0</v>
      </c>
      <c r="I19" t="s">
        <v>256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f>N19/'סכום נכסי הקרן'!$C$42*100</f>
        <v>0</v>
      </c>
    </row>
    <row r="20" spans="2:17">
      <c r="B20" s="78" t="s">
        <v>1907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f>N20/'סכום נכסי הקרן'!$C$42*100</f>
        <v>0</v>
      </c>
    </row>
    <row r="21" spans="2:17">
      <c r="B21" t="s">
        <v>256</v>
      </c>
      <c r="C21" t="s">
        <v>256</v>
      </c>
      <c r="D21" s="16"/>
      <c r="E21" t="s">
        <v>256</v>
      </c>
      <c r="H21" s="77">
        <v>0</v>
      </c>
      <c r="I21" t="s">
        <v>256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f>N21/'סכום נכסי הקרן'!$C$42*100</f>
        <v>0</v>
      </c>
    </row>
    <row r="22" spans="2:17">
      <c r="B22" s="78" t="s">
        <v>1908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f>N22/'סכום נכסי הקרן'!$C$42*100</f>
        <v>0</v>
      </c>
    </row>
    <row r="23" spans="2:17">
      <c r="B23" t="s">
        <v>256</v>
      </c>
      <c r="C23" t="s">
        <v>256</v>
      </c>
      <c r="D23" s="16"/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f>N23/'סכום נכסי הקרן'!$C$42*100</f>
        <v>0</v>
      </c>
    </row>
    <row r="24" spans="2:17">
      <c r="B24" s="78" t="s">
        <v>1909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f>N24/'סכום נכסי הקרן'!$C$42*100</f>
        <v>0</v>
      </c>
    </row>
    <row r="25" spans="2:17">
      <c r="B25" t="s">
        <v>256</v>
      </c>
      <c r="C25" t="s">
        <v>256</v>
      </c>
      <c r="D25" s="16"/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f>N25/'סכום נכסי הקרן'!$C$42*100</f>
        <v>0</v>
      </c>
    </row>
    <row r="26" spans="2:17">
      <c r="B26" s="78" t="s">
        <v>260</v>
      </c>
      <c r="D26" s="16"/>
      <c r="H26" s="79">
        <v>66.77</v>
      </c>
      <c r="K26" s="79">
        <v>6.49</v>
      </c>
      <c r="L26" s="79">
        <v>100000</v>
      </c>
      <c r="N26" s="79">
        <v>4.9831200000000004</v>
      </c>
      <c r="P26" s="79">
        <v>100</v>
      </c>
      <c r="Q26" s="79">
        <f>N26/'סכום נכסי הקרן'!$C$42*100</f>
        <v>4.0801047654112307E-4</v>
      </c>
    </row>
    <row r="27" spans="2:17">
      <c r="B27" s="78" t="s">
        <v>1899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f>N27/'סכום נכסי הקרן'!$C$42*100</f>
        <v>0</v>
      </c>
    </row>
    <row r="28" spans="2:17">
      <c r="B28" t="s">
        <v>256</v>
      </c>
      <c r="C28" t="s">
        <v>256</v>
      </c>
      <c r="D28" s="16"/>
      <c r="E28" t="s">
        <v>256</v>
      </c>
      <c r="H28" s="77">
        <v>0</v>
      </c>
      <c r="I28" t="s">
        <v>256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f>N28/'סכום נכסי הקרן'!$C$42*100</f>
        <v>0</v>
      </c>
    </row>
    <row r="29" spans="2:17">
      <c r="B29" s="78" t="s">
        <v>1900</v>
      </c>
      <c r="D29" s="16"/>
      <c r="H29" s="79">
        <v>66.77</v>
      </c>
      <c r="K29" s="79">
        <v>6.49</v>
      </c>
      <c r="L29" s="79">
        <v>100000</v>
      </c>
      <c r="N29" s="79">
        <v>4.9831200000000004</v>
      </c>
      <c r="P29" s="79">
        <v>100</v>
      </c>
      <c r="Q29" s="79">
        <f>N29/'סכום נכסי הקרן'!$C$42*100</f>
        <v>4.0801047654112307E-4</v>
      </c>
    </row>
    <row r="30" spans="2:17">
      <c r="B30" t="s">
        <v>2273</v>
      </c>
      <c r="C30" t="s">
        <v>2274</v>
      </c>
      <c r="D30" t="s">
        <v>1903</v>
      </c>
      <c r="E30" t="s">
        <v>256</v>
      </c>
      <c r="F30" t="s">
        <v>823</v>
      </c>
      <c r="G30" t="s">
        <v>271</v>
      </c>
      <c r="H30" s="77">
        <v>66.77</v>
      </c>
      <c r="I30" t="s">
        <v>113</v>
      </c>
      <c r="J30" s="77">
        <v>0</v>
      </c>
      <c r="K30" s="77">
        <v>6.49</v>
      </c>
      <c r="L30" s="77">
        <v>100000</v>
      </c>
      <c r="M30" s="77">
        <v>1.2</v>
      </c>
      <c r="N30" s="77">
        <v>4.9831200000000004</v>
      </c>
      <c r="O30" s="77">
        <v>0.34</v>
      </c>
      <c r="P30" s="77">
        <v>100</v>
      </c>
      <c r="Q30" s="77">
        <f>N30/'סכום נכסי הקרן'!$C$42*100</f>
        <v>4.0801047654112307E-4</v>
      </c>
    </row>
    <row r="31" spans="2:17">
      <c r="B31" s="78" t="s">
        <v>1905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f>N31/'סכום נכסי הקרן'!$C$42*100</f>
        <v>0</v>
      </c>
    </row>
    <row r="32" spans="2:17">
      <c r="B32" s="78" t="s">
        <v>1906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f>N32/'סכום נכסי הקרן'!$C$42*100</f>
        <v>0</v>
      </c>
    </row>
    <row r="33" spans="2:17">
      <c r="B33" t="s">
        <v>256</v>
      </c>
      <c r="C33" t="s">
        <v>256</v>
      </c>
      <c r="D33" s="16"/>
      <c r="E33" t="s">
        <v>256</v>
      </c>
      <c r="H33" s="77">
        <v>0</v>
      </c>
      <c r="I33" t="s">
        <v>256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f>N33/'סכום נכסי הקרן'!$C$42*100</f>
        <v>0</v>
      </c>
    </row>
    <row r="34" spans="2:17">
      <c r="B34" s="78" t="s">
        <v>1907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f>N34/'סכום נכסי הקרן'!$C$42*100</f>
        <v>0</v>
      </c>
    </row>
    <row r="35" spans="2:17">
      <c r="B35" t="s">
        <v>256</v>
      </c>
      <c r="C35" t="s">
        <v>256</v>
      </c>
      <c r="D35" s="16"/>
      <c r="E35" t="s">
        <v>256</v>
      </c>
      <c r="H35" s="77">
        <v>0</v>
      </c>
      <c r="I35" t="s">
        <v>256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f>N35/'סכום נכסי הקרן'!$C$42*100</f>
        <v>0</v>
      </c>
    </row>
    <row r="36" spans="2:17">
      <c r="B36" s="78" t="s">
        <v>1908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f>N36/'סכום נכסי הקרן'!$C$42*100</f>
        <v>0</v>
      </c>
    </row>
    <row r="37" spans="2:17">
      <c r="B37" t="s">
        <v>256</v>
      </c>
      <c r="C37" t="s">
        <v>256</v>
      </c>
      <c r="D37" s="16"/>
      <c r="E37" t="s">
        <v>256</v>
      </c>
      <c r="H37" s="77">
        <v>0</v>
      </c>
      <c r="I37" t="s">
        <v>256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f>N37/'סכום נכסי הקרן'!$C$42*100</f>
        <v>0</v>
      </c>
    </row>
    <row r="38" spans="2:17">
      <c r="B38" s="78" t="s">
        <v>1909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f>N38/'סכום נכסי הקרן'!$C$42*100</f>
        <v>0</v>
      </c>
    </row>
    <row r="39" spans="2:17">
      <c r="B39" t="s">
        <v>256</v>
      </c>
      <c r="C39" t="s">
        <v>256</v>
      </c>
      <c r="D39" s="16"/>
      <c r="E39" t="s">
        <v>256</v>
      </c>
      <c r="H39" s="77">
        <v>0</v>
      </c>
      <c r="I39" t="s">
        <v>256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f>N39/'סכום נכסי הקרן'!$C$42*100</f>
        <v>0</v>
      </c>
    </row>
    <row r="40" spans="2:17">
      <c r="B40" t="s">
        <v>262</v>
      </c>
      <c r="D40" s="16"/>
    </row>
    <row r="41" spans="2:17">
      <c r="B41" t="s">
        <v>367</v>
      </c>
      <c r="D41" s="16"/>
    </row>
    <row r="42" spans="2:17">
      <c r="B42" t="s">
        <v>368</v>
      </c>
      <c r="D42" s="16"/>
    </row>
    <row r="43" spans="2:17">
      <c r="B43" t="s">
        <v>369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C1:C4 A5:P1048576 R5:XFD1048576 Q5:Q10 Q40:Q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89"/>
  <sheetViews>
    <sheetView rightToLeft="1" topLeftCell="I7" workbookViewId="0">
      <selection activeCell="Q11" sqref="Q1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2628</v>
      </c>
    </row>
    <row r="3" spans="2:59" s="1" customFormat="1">
      <c r="B3" s="2" t="s">
        <v>2</v>
      </c>
      <c r="C3" s="26" t="s">
        <v>2629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7.76</v>
      </c>
      <c r="J11" s="18"/>
      <c r="K11" s="18"/>
      <c r="L11" s="76">
        <v>2.3199999999999998</v>
      </c>
      <c r="M11" s="76">
        <v>95028061.099999994</v>
      </c>
      <c r="N11" s="7"/>
      <c r="O11" s="76">
        <v>112972.66565617456</v>
      </c>
      <c r="P11" s="76">
        <v>100</v>
      </c>
      <c r="Q11" s="76">
        <f>O11/'סכום נכסי הקרן'!$C$42*100</f>
        <v>9.2500343460516188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8.14</v>
      </c>
      <c r="L12" s="79">
        <v>2.0099999999999998</v>
      </c>
      <c r="M12" s="79">
        <v>91537879.640000001</v>
      </c>
      <c r="O12" s="79">
        <v>100003.40934777011</v>
      </c>
      <c r="P12" s="79">
        <v>88.52</v>
      </c>
      <c r="Q12" s="79">
        <f>O12/'סכום נכסי הקרן'!$C$42*100</f>
        <v>8.1881308705631586</v>
      </c>
    </row>
    <row r="13" spans="2:59">
      <c r="B13" s="78" t="s">
        <v>2275</v>
      </c>
      <c r="I13" s="79">
        <v>2.2999999999999998</v>
      </c>
      <c r="L13" s="79">
        <v>1.08</v>
      </c>
      <c r="M13" s="79">
        <v>16985637.329999998</v>
      </c>
      <c r="O13" s="79">
        <v>17158.890830765999</v>
      </c>
      <c r="P13" s="79">
        <v>15.19</v>
      </c>
      <c r="Q13" s="79">
        <f>O13/'סכום נכסי הקרן'!$C$42*100</f>
        <v>1.4049445377149139</v>
      </c>
    </row>
    <row r="14" spans="2:59">
      <c r="B14" t="s">
        <v>2276</v>
      </c>
      <c r="C14" t="s">
        <v>2277</v>
      </c>
      <c r="D14" t="s">
        <v>2278</v>
      </c>
      <c r="E14" t="s">
        <v>2279</v>
      </c>
      <c r="F14" t="s">
        <v>2280</v>
      </c>
      <c r="G14" t="s">
        <v>2281</v>
      </c>
      <c r="H14" t="s">
        <v>154</v>
      </c>
      <c r="I14" s="77">
        <v>2.2999999999999998</v>
      </c>
      <c r="J14" t="s">
        <v>105</v>
      </c>
      <c r="K14" s="77">
        <v>0</v>
      </c>
      <c r="L14" s="77">
        <v>1.08</v>
      </c>
      <c r="M14" s="77">
        <v>16985637.329999998</v>
      </c>
      <c r="N14" s="77">
        <v>101.02</v>
      </c>
      <c r="O14" s="77">
        <v>17158.890830765999</v>
      </c>
      <c r="P14" s="77">
        <v>15.19</v>
      </c>
      <c r="Q14" s="77">
        <f>O14/'סכום נכסי הקרן'!$C$42*100</f>
        <v>1.4049445377149139</v>
      </c>
    </row>
    <row r="15" spans="2:59">
      <c r="B15" s="78" t="s">
        <v>2282</v>
      </c>
      <c r="I15" s="79">
        <v>27.36</v>
      </c>
      <c r="L15" s="79">
        <v>4.18</v>
      </c>
      <c r="M15" s="79">
        <v>15445715.65</v>
      </c>
      <c r="O15" s="79">
        <v>15363.286897980001</v>
      </c>
      <c r="P15" s="79">
        <v>13.6</v>
      </c>
      <c r="Q15" s="79">
        <f>O15/'סכום נכסי הקרן'!$C$42*100</f>
        <v>1.2579231502518127</v>
      </c>
    </row>
    <row r="16" spans="2:59">
      <c r="B16" t="s">
        <v>2283</v>
      </c>
      <c r="C16" t="s">
        <v>2277</v>
      </c>
      <c r="D16" t="s">
        <v>2284</v>
      </c>
      <c r="E16" t="s">
        <v>664</v>
      </c>
      <c r="F16" t="s">
        <v>212</v>
      </c>
      <c r="G16" t="s">
        <v>2047</v>
      </c>
      <c r="H16" t="s">
        <v>213</v>
      </c>
      <c r="I16" s="77">
        <v>27.1</v>
      </c>
      <c r="J16" t="s">
        <v>105</v>
      </c>
      <c r="K16" s="77">
        <v>1.6</v>
      </c>
      <c r="L16" s="77">
        <v>4.99</v>
      </c>
      <c r="M16" s="77">
        <v>1310525.8600000001</v>
      </c>
      <c r="N16" s="77">
        <v>102.82</v>
      </c>
      <c r="O16" s="77">
        <v>1347.482689252</v>
      </c>
      <c r="P16" s="77">
        <v>1.19</v>
      </c>
      <c r="Q16" s="77">
        <f>O16/'סכום נכסי הקרן'!$C$42*100</f>
        <v>0.11032988452467983</v>
      </c>
    </row>
    <row r="17" spans="2:17">
      <c r="B17" t="s">
        <v>2283</v>
      </c>
      <c r="C17" t="s">
        <v>2277</v>
      </c>
      <c r="D17" t="s">
        <v>2285</v>
      </c>
      <c r="E17" t="s">
        <v>664</v>
      </c>
      <c r="F17" t="s">
        <v>212</v>
      </c>
      <c r="G17" t="s">
        <v>2047</v>
      </c>
      <c r="H17" t="s">
        <v>213</v>
      </c>
      <c r="I17" s="77">
        <v>27.1</v>
      </c>
      <c r="J17" t="s">
        <v>105</v>
      </c>
      <c r="K17" s="77">
        <v>1.6</v>
      </c>
      <c r="L17" s="77">
        <v>6.35</v>
      </c>
      <c r="M17" s="77">
        <v>1593929.86</v>
      </c>
      <c r="N17" s="77">
        <v>95.93</v>
      </c>
      <c r="O17" s="77">
        <v>1529.0569146979999</v>
      </c>
      <c r="P17" s="77">
        <v>1.35</v>
      </c>
      <c r="Q17" s="77">
        <f>O17/'סכום נכסי הקרן'!$C$42*100</f>
        <v>0.12519691286271056</v>
      </c>
    </row>
    <row r="18" spans="2:17">
      <c r="B18" t="s">
        <v>2283</v>
      </c>
      <c r="C18" t="s">
        <v>2277</v>
      </c>
      <c r="D18" t="s">
        <v>2286</v>
      </c>
      <c r="E18" t="s">
        <v>664</v>
      </c>
      <c r="F18" t="s">
        <v>212</v>
      </c>
      <c r="G18" t="s">
        <v>460</v>
      </c>
      <c r="H18" t="s">
        <v>213</v>
      </c>
      <c r="I18" s="77">
        <v>27.1</v>
      </c>
      <c r="J18" t="s">
        <v>105</v>
      </c>
      <c r="K18" s="77">
        <v>1.6</v>
      </c>
      <c r="L18" s="77">
        <v>4.97</v>
      </c>
      <c r="M18" s="77">
        <v>1695533.08</v>
      </c>
      <c r="N18" s="77">
        <v>101.85</v>
      </c>
      <c r="O18" s="77">
        <v>1726.9004419800001</v>
      </c>
      <c r="P18" s="77">
        <v>1.53</v>
      </c>
      <c r="Q18" s="77">
        <f>O18/'סכום נכסי הקרן'!$C$42*100</f>
        <v>0.14139604751066318</v>
      </c>
    </row>
    <row r="19" spans="2:17">
      <c r="B19" t="s">
        <v>2283</v>
      </c>
      <c r="C19" t="s">
        <v>2277</v>
      </c>
      <c r="D19" t="s">
        <v>2287</v>
      </c>
      <c r="E19" t="s">
        <v>664</v>
      </c>
      <c r="F19" t="s">
        <v>212</v>
      </c>
      <c r="G19" t="s">
        <v>460</v>
      </c>
      <c r="H19" t="s">
        <v>213</v>
      </c>
      <c r="I19" s="77">
        <v>27.1</v>
      </c>
      <c r="J19" t="s">
        <v>105</v>
      </c>
      <c r="K19" s="77">
        <v>1.6</v>
      </c>
      <c r="L19" s="77">
        <v>6.36</v>
      </c>
      <c r="M19" s="77">
        <v>1604826.88</v>
      </c>
      <c r="N19" s="77">
        <v>97.66</v>
      </c>
      <c r="O19" s="77">
        <v>1567.2739310080001</v>
      </c>
      <c r="P19" s="77">
        <v>1.39</v>
      </c>
      <c r="Q19" s="77">
        <f>O19/'סכום נכסי הקרן'!$C$42*100</f>
        <v>0.12832606548930256</v>
      </c>
    </row>
    <row r="20" spans="2:17">
      <c r="B20" t="s">
        <v>2283</v>
      </c>
      <c r="C20" t="s">
        <v>2277</v>
      </c>
      <c r="D20" t="s">
        <v>2288</v>
      </c>
      <c r="E20" t="s">
        <v>664</v>
      </c>
      <c r="F20" t="s">
        <v>701</v>
      </c>
      <c r="G20" t="s">
        <v>2047</v>
      </c>
      <c r="H20" t="s">
        <v>213</v>
      </c>
      <c r="I20" s="77">
        <v>27.02</v>
      </c>
      <c r="J20" t="s">
        <v>105</v>
      </c>
      <c r="K20" s="77">
        <v>1.6</v>
      </c>
      <c r="L20" s="77">
        <v>3.18</v>
      </c>
      <c r="M20" s="77">
        <v>1077172.02</v>
      </c>
      <c r="N20" s="77">
        <v>97.99</v>
      </c>
      <c r="O20" s="77">
        <v>1055.520862398</v>
      </c>
      <c r="P20" s="77">
        <v>0.93</v>
      </c>
      <c r="Q20" s="77">
        <f>O20/'סכום נכסי הקרן'!$C$42*100</f>
        <v>8.6424483068058791E-2</v>
      </c>
    </row>
    <row r="21" spans="2:17">
      <c r="B21" t="s">
        <v>2283</v>
      </c>
      <c r="C21" t="s">
        <v>2277</v>
      </c>
      <c r="D21" t="s">
        <v>2289</v>
      </c>
      <c r="E21" t="s">
        <v>664</v>
      </c>
      <c r="F21" t="s">
        <v>701</v>
      </c>
      <c r="G21" t="s">
        <v>2047</v>
      </c>
      <c r="H21" t="s">
        <v>213</v>
      </c>
      <c r="I21" s="77">
        <v>27.1</v>
      </c>
      <c r="J21" t="s">
        <v>105</v>
      </c>
      <c r="K21" s="77">
        <v>1.6</v>
      </c>
      <c r="L21" s="77">
        <v>3.19</v>
      </c>
      <c r="M21" s="77">
        <v>1433967.38</v>
      </c>
      <c r="N21" s="77">
        <v>95.3</v>
      </c>
      <c r="O21" s="77">
        <v>1366.5709131399999</v>
      </c>
      <c r="P21" s="77">
        <v>1.21</v>
      </c>
      <c r="Q21" s="77">
        <f>O21/'סכום נכסי הקרן'!$C$42*100</f>
        <v>0.11189279999227171</v>
      </c>
    </row>
    <row r="22" spans="2:17">
      <c r="B22" t="s">
        <v>2283</v>
      </c>
      <c r="C22" t="s">
        <v>2277</v>
      </c>
      <c r="D22" t="s">
        <v>2290</v>
      </c>
      <c r="E22" t="s">
        <v>664</v>
      </c>
      <c r="F22" t="s">
        <v>701</v>
      </c>
      <c r="G22" t="s">
        <v>2095</v>
      </c>
      <c r="H22" t="s">
        <v>213</v>
      </c>
      <c r="I22" s="77">
        <v>28.02</v>
      </c>
      <c r="J22" t="s">
        <v>105</v>
      </c>
      <c r="K22" s="77">
        <v>2.59</v>
      </c>
      <c r="L22" s="77">
        <v>3.19</v>
      </c>
      <c r="M22" s="77">
        <v>565425</v>
      </c>
      <c r="N22" s="77">
        <v>100</v>
      </c>
      <c r="O22" s="77">
        <v>565.42499999999995</v>
      </c>
      <c r="P22" s="77">
        <v>0.5</v>
      </c>
      <c r="Q22" s="77">
        <f>O22/'סכום נכסי הקרן'!$C$42*100</f>
        <v>4.6296160577763423E-2</v>
      </c>
    </row>
    <row r="23" spans="2:17">
      <c r="B23" t="s">
        <v>2283</v>
      </c>
      <c r="C23" t="s">
        <v>2277</v>
      </c>
      <c r="D23" t="s">
        <v>2291</v>
      </c>
      <c r="E23" t="s">
        <v>664</v>
      </c>
      <c r="F23" t="s">
        <v>701</v>
      </c>
      <c r="G23" t="s">
        <v>2095</v>
      </c>
      <c r="H23" t="s">
        <v>213</v>
      </c>
      <c r="I23" s="77">
        <v>28.02</v>
      </c>
      <c r="J23" t="s">
        <v>105</v>
      </c>
      <c r="K23" s="77">
        <v>2.11</v>
      </c>
      <c r="L23" s="77">
        <v>3.19</v>
      </c>
      <c r="M23" s="77">
        <v>708900</v>
      </c>
      <c r="N23" s="77">
        <v>100</v>
      </c>
      <c r="O23" s="77">
        <v>708.9</v>
      </c>
      <c r="P23" s="77">
        <v>0.63</v>
      </c>
      <c r="Q23" s="77">
        <f>O23/'סכום נכסי הקרן'!$C$42*100</f>
        <v>5.804368083048414E-2</v>
      </c>
    </row>
    <row r="24" spans="2:17">
      <c r="B24" t="s">
        <v>2283</v>
      </c>
      <c r="C24" t="s">
        <v>2277</v>
      </c>
      <c r="D24" t="s">
        <v>2292</v>
      </c>
      <c r="E24" t="s">
        <v>664</v>
      </c>
      <c r="F24" t="s">
        <v>701</v>
      </c>
      <c r="G24" t="s">
        <v>2095</v>
      </c>
      <c r="H24" t="s">
        <v>213</v>
      </c>
      <c r="I24" s="77">
        <v>28.02</v>
      </c>
      <c r="J24" t="s">
        <v>105</v>
      </c>
      <c r="K24" s="77">
        <v>3.6</v>
      </c>
      <c r="L24" s="77">
        <v>3.19</v>
      </c>
      <c r="M24" s="77">
        <v>1747110</v>
      </c>
      <c r="N24" s="77">
        <v>100</v>
      </c>
      <c r="O24" s="77">
        <v>1747.11</v>
      </c>
      <c r="P24" s="77">
        <v>1.55</v>
      </c>
      <c r="Q24" s="77">
        <f>O24/'סכום נכסי הקרן'!$C$42*100</f>
        <v>0.14305077615424902</v>
      </c>
    </row>
    <row r="25" spans="2:17">
      <c r="B25" t="s">
        <v>2283</v>
      </c>
      <c r="C25" t="s">
        <v>2277</v>
      </c>
      <c r="D25" t="s">
        <v>2293</v>
      </c>
      <c r="E25" t="s">
        <v>664</v>
      </c>
      <c r="F25" t="s">
        <v>701</v>
      </c>
      <c r="G25" t="s">
        <v>2095</v>
      </c>
      <c r="H25" t="s">
        <v>213</v>
      </c>
      <c r="I25" s="77">
        <v>28.02</v>
      </c>
      <c r="J25" t="s">
        <v>105</v>
      </c>
      <c r="K25" s="77">
        <v>0.84</v>
      </c>
      <c r="L25" s="77">
        <v>3.19</v>
      </c>
      <c r="M25" s="77">
        <v>1243791</v>
      </c>
      <c r="N25" s="77">
        <v>100</v>
      </c>
      <c r="O25" s="77">
        <v>1243.7909999999999</v>
      </c>
      <c r="P25" s="77">
        <v>1.1000000000000001</v>
      </c>
      <c r="Q25" s="77">
        <f>O25/'סכום נכסי הקרן'!$C$42*100</f>
        <v>0.10183976276460531</v>
      </c>
    </row>
    <row r="26" spans="2:17">
      <c r="B26" t="s">
        <v>2283</v>
      </c>
      <c r="C26" t="s">
        <v>2277</v>
      </c>
      <c r="D26" t="s">
        <v>2294</v>
      </c>
      <c r="E26" t="s">
        <v>664</v>
      </c>
      <c r="F26" t="s">
        <v>701</v>
      </c>
      <c r="G26" t="s">
        <v>2095</v>
      </c>
      <c r="H26" t="s">
        <v>213</v>
      </c>
      <c r="I26" s="77">
        <v>28.02</v>
      </c>
      <c r="J26" t="s">
        <v>105</v>
      </c>
      <c r="K26" s="77">
        <v>3.09</v>
      </c>
      <c r="L26" s="77">
        <v>3.19</v>
      </c>
      <c r="M26" s="77">
        <v>328768</v>
      </c>
      <c r="N26" s="77">
        <v>100</v>
      </c>
      <c r="O26" s="77">
        <v>328.76799999999997</v>
      </c>
      <c r="P26" s="77">
        <v>0.28999999999999998</v>
      </c>
      <c r="Q26" s="77">
        <f>O26/'סכום נכסי הקרן'!$C$42*100</f>
        <v>2.6919036336967989E-2</v>
      </c>
    </row>
    <row r="27" spans="2:17">
      <c r="B27" t="s">
        <v>2283</v>
      </c>
      <c r="C27" t="s">
        <v>2277</v>
      </c>
      <c r="D27" t="s">
        <v>2295</v>
      </c>
      <c r="E27" t="s">
        <v>664</v>
      </c>
      <c r="F27" t="s">
        <v>701</v>
      </c>
      <c r="G27" t="s">
        <v>460</v>
      </c>
      <c r="H27" t="s">
        <v>213</v>
      </c>
      <c r="I27" s="77">
        <v>27.02</v>
      </c>
      <c r="J27" t="s">
        <v>105</v>
      </c>
      <c r="K27" s="77">
        <v>1.6</v>
      </c>
      <c r="L27" s="77">
        <v>3.17</v>
      </c>
      <c r="M27" s="77">
        <v>956019.73</v>
      </c>
      <c r="N27" s="77">
        <v>99.52</v>
      </c>
      <c r="O27" s="77">
        <v>951.43083529600005</v>
      </c>
      <c r="P27" s="77">
        <v>0.84</v>
      </c>
      <c r="Q27" s="77">
        <f>O27/'סכום נכסי הקרן'!$C$42*100</f>
        <v>7.7901745995488714E-2</v>
      </c>
    </row>
    <row r="28" spans="2:17">
      <c r="B28" t="s">
        <v>2283</v>
      </c>
      <c r="C28" t="s">
        <v>2277</v>
      </c>
      <c r="D28" t="s">
        <v>2296</v>
      </c>
      <c r="E28" t="s">
        <v>664</v>
      </c>
      <c r="F28" t="s">
        <v>701</v>
      </c>
      <c r="G28" t="s">
        <v>460</v>
      </c>
      <c r="H28" t="s">
        <v>213</v>
      </c>
      <c r="I28" s="77">
        <v>27.1</v>
      </c>
      <c r="J28" t="s">
        <v>105</v>
      </c>
      <c r="K28" s="77">
        <v>1.6</v>
      </c>
      <c r="L28" s="77">
        <v>3.16</v>
      </c>
      <c r="M28" s="77">
        <v>1179934.1200000001</v>
      </c>
      <c r="N28" s="77">
        <v>103.84</v>
      </c>
      <c r="O28" s="77">
        <v>1225.2435902079999</v>
      </c>
      <c r="P28" s="77">
        <v>1.08</v>
      </c>
      <c r="Q28" s="77">
        <f>O28/'סכום נכסי הקרן'!$C$42*100</f>
        <v>0.10032112835326513</v>
      </c>
    </row>
    <row r="29" spans="2:17">
      <c r="B29" t="s">
        <v>2297</v>
      </c>
      <c r="C29" t="s">
        <v>2277</v>
      </c>
      <c r="D29" t="s">
        <v>2298</v>
      </c>
      <c r="F29" t="s">
        <v>256</v>
      </c>
      <c r="G29" t="s">
        <v>2299</v>
      </c>
      <c r="H29" t="s">
        <v>823</v>
      </c>
      <c r="J29" t="s">
        <v>126</v>
      </c>
      <c r="K29" s="77">
        <v>0</v>
      </c>
      <c r="L29" s="77">
        <v>0</v>
      </c>
      <c r="M29" s="77">
        <v>-187.28</v>
      </c>
      <c r="N29" s="77">
        <v>100</v>
      </c>
      <c r="O29" s="77">
        <v>-0.18728</v>
      </c>
      <c r="P29" s="77">
        <v>0</v>
      </c>
      <c r="Q29" s="77">
        <f>O29/'סכום נכסי הקרן'!$C$42*100</f>
        <v>-1.5334208697888377E-5</v>
      </c>
    </row>
    <row r="30" spans="2:17">
      <c r="B30" s="78" t="s">
        <v>2300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f>O30/'סכום נכסי הקרן'!$C$42*100</f>
        <v>0</v>
      </c>
    </row>
    <row r="31" spans="2:17">
      <c r="B31" t="s">
        <v>256</v>
      </c>
      <c r="D31" t="s">
        <v>256</v>
      </c>
      <c r="F31" t="s">
        <v>256</v>
      </c>
      <c r="I31" s="77">
        <v>0</v>
      </c>
      <c r="J31" t="s">
        <v>256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f>O31/'סכום נכסי הקרן'!$C$42*100</f>
        <v>0</v>
      </c>
    </row>
    <row r="32" spans="2:17">
      <c r="B32" s="78" t="s">
        <v>2301</v>
      </c>
      <c r="I32" s="79">
        <v>5.28</v>
      </c>
      <c r="L32" s="79">
        <v>1.76</v>
      </c>
      <c r="M32" s="79">
        <v>58686014.350000001</v>
      </c>
      <c r="O32" s="79">
        <v>67052.720052549106</v>
      </c>
      <c r="P32" s="79">
        <v>59.35</v>
      </c>
      <c r="Q32" s="79">
        <f>O32/'סכום נכסי הקרן'!$C$42*100</f>
        <v>5.4901772909380222</v>
      </c>
    </row>
    <row r="33" spans="2:17">
      <c r="B33" t="s">
        <v>2302</v>
      </c>
      <c r="C33" t="s">
        <v>2277</v>
      </c>
      <c r="D33" t="s">
        <v>2303</v>
      </c>
      <c r="E33" t="s">
        <v>700</v>
      </c>
      <c r="F33" t="s">
        <v>2280</v>
      </c>
      <c r="G33" t="s">
        <v>2304</v>
      </c>
      <c r="H33" t="s">
        <v>154</v>
      </c>
      <c r="I33" s="77">
        <v>7.99</v>
      </c>
      <c r="J33" t="s">
        <v>105</v>
      </c>
      <c r="K33" s="77">
        <v>3.19</v>
      </c>
      <c r="L33" s="77">
        <v>1.35</v>
      </c>
      <c r="M33" s="77">
        <v>268025.11</v>
      </c>
      <c r="N33" s="77">
        <v>110.61</v>
      </c>
      <c r="O33" s="77">
        <v>296.46257417100003</v>
      </c>
      <c r="P33" s="77">
        <v>0.26</v>
      </c>
      <c r="Q33" s="77">
        <f>O33/'סכום נכסי הקרן'!$C$42*100</f>
        <v>2.4273915973148902E-2</v>
      </c>
    </row>
    <row r="34" spans="2:17">
      <c r="B34" t="s">
        <v>2302</v>
      </c>
      <c r="C34" t="s">
        <v>2277</v>
      </c>
      <c r="D34" t="s">
        <v>2305</v>
      </c>
      <c r="E34" t="s">
        <v>700</v>
      </c>
      <c r="F34" t="s">
        <v>2280</v>
      </c>
      <c r="G34" t="s">
        <v>2306</v>
      </c>
      <c r="H34" t="s">
        <v>154</v>
      </c>
      <c r="I34" s="77">
        <v>7.99</v>
      </c>
      <c r="J34" t="s">
        <v>105</v>
      </c>
      <c r="K34" s="77">
        <v>3.19</v>
      </c>
      <c r="L34" s="77">
        <v>1.35</v>
      </c>
      <c r="M34" s="77">
        <v>38289</v>
      </c>
      <c r="N34" s="77">
        <v>112.12</v>
      </c>
      <c r="O34" s="77">
        <v>42.929626800000001</v>
      </c>
      <c r="P34" s="77">
        <v>0.04</v>
      </c>
      <c r="Q34" s="77">
        <f>O34/'סכום נכסי הקרן'!$C$42*100</f>
        <v>3.5150141855705996E-3</v>
      </c>
    </row>
    <row r="35" spans="2:17">
      <c r="B35" t="s">
        <v>2302</v>
      </c>
      <c r="C35" t="s">
        <v>2277</v>
      </c>
      <c r="D35" t="s">
        <v>2307</v>
      </c>
      <c r="E35" t="s">
        <v>700</v>
      </c>
      <c r="F35" t="s">
        <v>2280</v>
      </c>
      <c r="G35" t="s">
        <v>2052</v>
      </c>
      <c r="H35" t="s">
        <v>154</v>
      </c>
      <c r="I35" s="77">
        <v>7.84</v>
      </c>
      <c r="J35" t="s">
        <v>105</v>
      </c>
      <c r="K35" s="77">
        <v>3.17</v>
      </c>
      <c r="L35" s="77">
        <v>1.59</v>
      </c>
      <c r="M35" s="77">
        <v>191446.5</v>
      </c>
      <c r="N35" s="77">
        <v>115.75</v>
      </c>
      <c r="O35" s="77">
        <v>221.59932375</v>
      </c>
      <c r="P35" s="77">
        <v>0.2</v>
      </c>
      <c r="Q35" s="77">
        <f>O35/'סכום נכסי הקרן'!$C$42*100</f>
        <v>1.8144224037235326E-2</v>
      </c>
    </row>
    <row r="36" spans="2:17">
      <c r="B36" t="s">
        <v>2302</v>
      </c>
      <c r="C36" t="s">
        <v>2277</v>
      </c>
      <c r="D36" t="s">
        <v>2308</v>
      </c>
      <c r="E36" t="s">
        <v>700</v>
      </c>
      <c r="F36" t="s">
        <v>2280</v>
      </c>
      <c r="G36" t="s">
        <v>2309</v>
      </c>
      <c r="H36" t="s">
        <v>154</v>
      </c>
      <c r="I36" s="77">
        <v>7.84</v>
      </c>
      <c r="J36" t="s">
        <v>105</v>
      </c>
      <c r="K36" s="77">
        <v>3.17</v>
      </c>
      <c r="L36" s="77">
        <v>1.56</v>
      </c>
      <c r="M36" s="77">
        <v>268025</v>
      </c>
      <c r="N36" s="77">
        <v>116.06</v>
      </c>
      <c r="O36" s="77">
        <v>311.06981500000001</v>
      </c>
      <c r="P36" s="77">
        <v>0.28000000000000003</v>
      </c>
      <c r="Q36" s="77">
        <f>O36/'סכום נכסי הקרן'!$C$42*100</f>
        <v>2.5469935192351176E-2</v>
      </c>
    </row>
    <row r="37" spans="2:17">
      <c r="B37" t="s">
        <v>2302</v>
      </c>
      <c r="C37" t="s">
        <v>2277</v>
      </c>
      <c r="D37" t="s">
        <v>2310</v>
      </c>
      <c r="E37" t="s">
        <v>700</v>
      </c>
      <c r="F37" t="s">
        <v>2280</v>
      </c>
      <c r="G37" t="s">
        <v>2311</v>
      </c>
      <c r="H37" t="s">
        <v>154</v>
      </c>
      <c r="I37" s="77">
        <v>7.76</v>
      </c>
      <c r="J37" t="s">
        <v>105</v>
      </c>
      <c r="K37" s="77">
        <v>3.15</v>
      </c>
      <c r="L37" s="77">
        <v>2.35</v>
      </c>
      <c r="M37" s="77">
        <v>191446.5</v>
      </c>
      <c r="N37" s="77">
        <v>107.78</v>
      </c>
      <c r="O37" s="77">
        <v>206.34103769999999</v>
      </c>
      <c r="P37" s="77">
        <v>0.18</v>
      </c>
      <c r="Q37" s="77">
        <f>O37/'סכום נכסי הקרן'!$C$42*100</f>
        <v>1.6894898200718992E-2</v>
      </c>
    </row>
    <row r="38" spans="2:17">
      <c r="B38" t="s">
        <v>2312</v>
      </c>
      <c r="C38" t="s">
        <v>2277</v>
      </c>
      <c r="D38" t="s">
        <v>2313</v>
      </c>
      <c r="E38" t="s">
        <v>1023</v>
      </c>
      <c r="F38" t="s">
        <v>447</v>
      </c>
      <c r="G38" t="s">
        <v>2314</v>
      </c>
      <c r="H38" t="s">
        <v>213</v>
      </c>
      <c r="I38" s="77">
        <v>1.0900000000000001</v>
      </c>
      <c r="J38" t="s">
        <v>109</v>
      </c>
      <c r="K38" s="77">
        <v>4.9400000000000004</v>
      </c>
      <c r="L38" s="77">
        <v>2.97</v>
      </c>
      <c r="M38" s="77">
        <v>156144.25</v>
      </c>
      <c r="N38" s="77">
        <v>103.56</v>
      </c>
      <c r="O38" s="77">
        <v>560.62425003509998</v>
      </c>
      <c r="P38" s="77">
        <v>0.5</v>
      </c>
      <c r="Q38" s="77">
        <f>O38/'סכום נכסי הקרן'!$C$42*100</f>
        <v>4.5903082289274762E-2</v>
      </c>
    </row>
    <row r="39" spans="2:17">
      <c r="B39" t="s">
        <v>2315</v>
      </c>
      <c r="C39" t="s">
        <v>2277</v>
      </c>
      <c r="D39" t="s">
        <v>2316</v>
      </c>
      <c r="E39" t="s">
        <v>2317</v>
      </c>
      <c r="F39" t="s">
        <v>519</v>
      </c>
      <c r="G39" t="s">
        <v>2052</v>
      </c>
      <c r="H39" t="s">
        <v>153</v>
      </c>
      <c r="I39" s="77">
        <v>4.78</v>
      </c>
      <c r="J39" t="s">
        <v>105</v>
      </c>
      <c r="K39" s="77">
        <v>7.05</v>
      </c>
      <c r="L39" s="77">
        <v>0.25</v>
      </c>
      <c r="M39" s="77">
        <v>524910.81000000006</v>
      </c>
      <c r="N39" s="77">
        <v>147.37</v>
      </c>
      <c r="O39" s="77">
        <v>773.56106069700002</v>
      </c>
      <c r="P39" s="77">
        <v>0.68</v>
      </c>
      <c r="Q39" s="77">
        <f>O39/'סכום נכסי הקרן'!$C$42*100</f>
        <v>6.3338032599784794E-2</v>
      </c>
    </row>
    <row r="40" spans="2:17">
      <c r="B40" t="s">
        <v>2315</v>
      </c>
      <c r="C40" t="s">
        <v>2277</v>
      </c>
      <c r="D40" t="s">
        <v>2318</v>
      </c>
      <c r="E40" t="s">
        <v>2317</v>
      </c>
      <c r="F40" t="s">
        <v>2319</v>
      </c>
      <c r="G40" t="s">
        <v>2079</v>
      </c>
      <c r="H40" t="s">
        <v>225</v>
      </c>
      <c r="I40" s="77">
        <v>4.7300000000000004</v>
      </c>
      <c r="J40" t="s">
        <v>109</v>
      </c>
      <c r="K40" s="77">
        <v>9.85</v>
      </c>
      <c r="L40" s="77">
        <v>3.72</v>
      </c>
      <c r="M40" s="77">
        <v>404475.02</v>
      </c>
      <c r="N40" s="77">
        <v>130.8599999999997</v>
      </c>
      <c r="O40" s="77">
        <v>1835.0692707333201</v>
      </c>
      <c r="P40" s="77">
        <v>1.62</v>
      </c>
      <c r="Q40" s="77">
        <f>O40/'סכום נכסי הקרן'!$C$42*100</f>
        <v>0.15025275081432377</v>
      </c>
    </row>
    <row r="41" spans="2:17">
      <c r="B41" t="s">
        <v>2320</v>
      </c>
      <c r="C41" t="s">
        <v>2277</v>
      </c>
      <c r="D41" t="s">
        <v>2321</v>
      </c>
      <c r="E41" t="s">
        <v>2322</v>
      </c>
      <c r="F41" t="s">
        <v>2323</v>
      </c>
      <c r="G41" t="s">
        <v>2324</v>
      </c>
      <c r="H41" t="s">
        <v>154</v>
      </c>
      <c r="I41" s="77">
        <v>5.83</v>
      </c>
      <c r="J41" t="s">
        <v>105</v>
      </c>
      <c r="K41" s="77">
        <v>4.5</v>
      </c>
      <c r="L41" s="77">
        <v>0.76</v>
      </c>
      <c r="M41" s="77">
        <v>2287071.83</v>
      </c>
      <c r="N41" s="77">
        <v>127.16</v>
      </c>
      <c r="O41" s="77">
        <v>2908.2405390280001</v>
      </c>
      <c r="P41" s="77">
        <v>2.57</v>
      </c>
      <c r="Q41" s="77">
        <f>O41/'סכום נכסי הקרן'!$C$42*100</f>
        <v>0.23812242294486721</v>
      </c>
    </row>
    <row r="42" spans="2:17">
      <c r="B42" t="s">
        <v>2320</v>
      </c>
      <c r="C42" t="s">
        <v>2277</v>
      </c>
      <c r="D42" t="s">
        <v>2325</v>
      </c>
      <c r="E42" t="s">
        <v>2322</v>
      </c>
      <c r="F42" t="s">
        <v>2323</v>
      </c>
      <c r="G42" t="s">
        <v>2326</v>
      </c>
      <c r="H42" t="s">
        <v>154</v>
      </c>
      <c r="I42" s="77">
        <v>5.81</v>
      </c>
      <c r="J42" t="s">
        <v>105</v>
      </c>
      <c r="K42" s="77">
        <v>4.2</v>
      </c>
      <c r="L42" s="77">
        <v>0.98</v>
      </c>
      <c r="M42" s="77">
        <v>174677.28</v>
      </c>
      <c r="N42" s="77">
        <v>120.38</v>
      </c>
      <c r="O42" s="77">
        <v>210.276509664</v>
      </c>
      <c r="P42" s="77">
        <v>0.19</v>
      </c>
      <c r="Q42" s="77">
        <f>O42/'סכום נכסי הקרן'!$C$42*100</f>
        <v>1.7217128809543559E-2</v>
      </c>
    </row>
    <row r="43" spans="2:17">
      <c r="B43" t="s">
        <v>2327</v>
      </c>
      <c r="C43" t="s">
        <v>2277</v>
      </c>
      <c r="D43" t="s">
        <v>2328</v>
      </c>
      <c r="E43" t="s">
        <v>2329</v>
      </c>
      <c r="F43" t="s">
        <v>447</v>
      </c>
      <c r="G43" t="s">
        <v>2330</v>
      </c>
      <c r="H43" t="s">
        <v>213</v>
      </c>
      <c r="I43" s="77">
        <v>1</v>
      </c>
      <c r="J43" t="s">
        <v>105</v>
      </c>
      <c r="K43" s="77">
        <v>2.0099999999999998</v>
      </c>
      <c r="L43" s="77">
        <v>1.24</v>
      </c>
      <c r="M43" s="77">
        <v>3341085.2</v>
      </c>
      <c r="N43" s="77">
        <v>100.84</v>
      </c>
      <c r="O43" s="77">
        <v>3369.1503156799999</v>
      </c>
      <c r="P43" s="77">
        <v>2.98</v>
      </c>
      <c r="Q43" s="77">
        <f>O43/'סכום נכסי הקרן'!$C$42*100</f>
        <v>0.27586103201192663</v>
      </c>
    </row>
    <row r="44" spans="2:17">
      <c r="B44" t="s">
        <v>2315</v>
      </c>
      <c r="C44" t="s">
        <v>2277</v>
      </c>
      <c r="D44" t="s">
        <v>2331</v>
      </c>
      <c r="E44" t="s">
        <v>2317</v>
      </c>
      <c r="F44" t="s">
        <v>542</v>
      </c>
      <c r="G44" t="s">
        <v>271</v>
      </c>
      <c r="H44" t="s">
        <v>213</v>
      </c>
      <c r="I44" s="77">
        <v>5.05</v>
      </c>
      <c r="J44" t="s">
        <v>105</v>
      </c>
      <c r="K44" s="77">
        <v>6.58</v>
      </c>
      <c r="L44" s="77">
        <v>0.57999999999999996</v>
      </c>
      <c r="M44" s="77">
        <v>466642.95</v>
      </c>
      <c r="N44" s="77">
        <v>145.47999999999999</v>
      </c>
      <c r="O44" s="77">
        <v>678.87216365999996</v>
      </c>
      <c r="P44" s="77">
        <v>0.6</v>
      </c>
      <c r="Q44" s="77">
        <f>O44/'סכום נכסי הקרן'!$C$42*100</f>
        <v>5.55850461167742E-2</v>
      </c>
    </row>
    <row r="45" spans="2:17">
      <c r="B45" t="s">
        <v>2332</v>
      </c>
      <c r="C45" t="s">
        <v>2277</v>
      </c>
      <c r="D45" t="s">
        <v>2333</v>
      </c>
      <c r="E45" t="s">
        <v>2334</v>
      </c>
      <c r="F45" t="s">
        <v>542</v>
      </c>
      <c r="G45" t="s">
        <v>283</v>
      </c>
      <c r="H45" t="s">
        <v>213</v>
      </c>
      <c r="I45" s="77">
        <v>5.89</v>
      </c>
      <c r="J45" t="s">
        <v>105</v>
      </c>
      <c r="K45" s="77">
        <v>2.36</v>
      </c>
      <c r="L45" s="77">
        <v>0.95</v>
      </c>
      <c r="M45" s="77">
        <v>1960967.29</v>
      </c>
      <c r="N45" s="77">
        <v>108.5</v>
      </c>
      <c r="O45" s="77">
        <v>2127.6495096499998</v>
      </c>
      <c r="P45" s="77">
        <v>1.88</v>
      </c>
      <c r="Q45" s="77">
        <f>O45/'סכום נכסי הקרן'!$C$42*100</f>
        <v>0.17420878693364461</v>
      </c>
    </row>
    <row r="46" spans="2:17">
      <c r="B46" t="s">
        <v>2335</v>
      </c>
      <c r="C46" t="s">
        <v>2277</v>
      </c>
      <c r="D46" t="s">
        <v>2336</v>
      </c>
      <c r="E46" t="s">
        <v>2337</v>
      </c>
      <c r="F46" t="s">
        <v>535</v>
      </c>
      <c r="G46" t="s">
        <v>353</v>
      </c>
      <c r="H46" t="s">
        <v>153</v>
      </c>
      <c r="I46" s="77">
        <v>6.99</v>
      </c>
      <c r="J46" t="s">
        <v>105</v>
      </c>
      <c r="K46" s="77">
        <v>5.35</v>
      </c>
      <c r="L46" s="77">
        <v>1.69</v>
      </c>
      <c r="M46" s="77">
        <v>32140.66</v>
      </c>
      <c r="N46" s="77">
        <v>128.93</v>
      </c>
      <c r="O46" s="77">
        <v>41.438952938</v>
      </c>
      <c r="P46" s="77">
        <v>0.04</v>
      </c>
      <c r="Q46" s="77">
        <f>O46/'סכום נכסי הקרן'!$C$42*100</f>
        <v>3.392960020147729E-3</v>
      </c>
    </row>
    <row r="47" spans="2:17">
      <c r="B47" t="s">
        <v>2335</v>
      </c>
      <c r="C47" t="s">
        <v>2277</v>
      </c>
      <c r="D47" t="s">
        <v>2338</v>
      </c>
      <c r="E47" t="s">
        <v>2337</v>
      </c>
      <c r="F47" t="s">
        <v>535</v>
      </c>
      <c r="G47" t="s">
        <v>353</v>
      </c>
      <c r="H47" t="s">
        <v>153</v>
      </c>
      <c r="I47" s="77">
        <v>6.99</v>
      </c>
      <c r="J47" t="s">
        <v>105</v>
      </c>
      <c r="K47" s="77">
        <v>5.35</v>
      </c>
      <c r="L47" s="77">
        <v>1.69</v>
      </c>
      <c r="M47" s="77">
        <v>41069.269999999997</v>
      </c>
      <c r="N47" s="77">
        <v>128.93</v>
      </c>
      <c r="O47" s="77">
        <v>52.950609811</v>
      </c>
      <c r="P47" s="77">
        <v>0.05</v>
      </c>
      <c r="Q47" s="77">
        <f>O47/'סכום נכסי הקרן'!$C$42*100</f>
        <v>4.3355174152196162E-3</v>
      </c>
    </row>
    <row r="48" spans="2:17">
      <c r="B48" t="s">
        <v>2335</v>
      </c>
      <c r="C48" t="s">
        <v>2277</v>
      </c>
      <c r="D48" t="s">
        <v>2339</v>
      </c>
      <c r="E48" t="s">
        <v>2337</v>
      </c>
      <c r="F48" t="s">
        <v>535</v>
      </c>
      <c r="G48" t="s">
        <v>2340</v>
      </c>
      <c r="H48" t="s">
        <v>153</v>
      </c>
      <c r="I48" s="77">
        <v>7.1</v>
      </c>
      <c r="J48" t="s">
        <v>105</v>
      </c>
      <c r="K48" s="77">
        <v>5.35</v>
      </c>
      <c r="L48" s="77">
        <v>1.1200000000000001</v>
      </c>
      <c r="M48" s="77">
        <v>273035.19</v>
      </c>
      <c r="N48" s="77">
        <v>135.4</v>
      </c>
      <c r="O48" s="77">
        <v>369.68964726000002</v>
      </c>
      <c r="P48" s="77">
        <v>0.33</v>
      </c>
      <c r="Q48" s="77">
        <f>O48/'סכום נכסי הקרן'!$C$42*100</f>
        <v>3.0269640135271135E-2</v>
      </c>
    </row>
    <row r="49" spans="2:17">
      <c r="B49" t="s">
        <v>2335</v>
      </c>
      <c r="C49" t="s">
        <v>2277</v>
      </c>
      <c r="D49" t="s">
        <v>2341</v>
      </c>
      <c r="E49" t="s">
        <v>2337</v>
      </c>
      <c r="F49" t="s">
        <v>535</v>
      </c>
      <c r="G49" t="s">
        <v>353</v>
      </c>
      <c r="H49" t="s">
        <v>153</v>
      </c>
      <c r="I49" s="77">
        <v>6.99</v>
      </c>
      <c r="J49" t="s">
        <v>105</v>
      </c>
      <c r="K49" s="77">
        <v>5.35</v>
      </c>
      <c r="L49" s="77">
        <v>1.69</v>
      </c>
      <c r="M49" s="77">
        <v>48211.44</v>
      </c>
      <c r="N49" s="77">
        <v>128.93</v>
      </c>
      <c r="O49" s="77">
        <v>62.159009591999997</v>
      </c>
      <c r="P49" s="77">
        <v>0.06</v>
      </c>
      <c r="Q49" s="77">
        <f>O49/'סכום נכסי הקרן'!$C$42*100</f>
        <v>5.0894875349090842E-3</v>
      </c>
    </row>
    <row r="50" spans="2:17">
      <c r="B50" t="s">
        <v>2335</v>
      </c>
      <c r="C50" t="s">
        <v>2277</v>
      </c>
      <c r="D50" t="s">
        <v>2342</v>
      </c>
      <c r="E50" t="s">
        <v>2337</v>
      </c>
      <c r="F50" t="s">
        <v>535</v>
      </c>
      <c r="G50" t="s">
        <v>2340</v>
      </c>
      <c r="H50" t="s">
        <v>153</v>
      </c>
      <c r="I50" s="77">
        <v>7.1</v>
      </c>
      <c r="J50" t="s">
        <v>105</v>
      </c>
      <c r="K50" s="77">
        <v>5.35</v>
      </c>
      <c r="L50" s="77">
        <v>1.1200000000000001</v>
      </c>
      <c r="M50" s="77">
        <v>196677.89</v>
      </c>
      <c r="N50" s="77">
        <v>135.4</v>
      </c>
      <c r="O50" s="77">
        <v>266.30186306000002</v>
      </c>
      <c r="P50" s="77">
        <v>0.24</v>
      </c>
      <c r="Q50" s="77">
        <f>O50/'סכום נכסי הקרן'!$C$42*100</f>
        <v>2.1804401670218555E-2</v>
      </c>
    </row>
    <row r="51" spans="2:17">
      <c r="B51" t="s">
        <v>2335</v>
      </c>
      <c r="C51" t="s">
        <v>2277</v>
      </c>
      <c r="D51" t="s">
        <v>2343</v>
      </c>
      <c r="E51" t="s">
        <v>2337</v>
      </c>
      <c r="F51" t="s">
        <v>535</v>
      </c>
      <c r="G51" t="s">
        <v>353</v>
      </c>
      <c r="H51" t="s">
        <v>153</v>
      </c>
      <c r="I51" s="77">
        <v>6.99</v>
      </c>
      <c r="J51" t="s">
        <v>105</v>
      </c>
      <c r="K51" s="77">
        <v>5.35</v>
      </c>
      <c r="L51" s="77">
        <v>1.69</v>
      </c>
      <c r="M51" s="77">
        <v>39282.83</v>
      </c>
      <c r="N51" s="77">
        <v>128.93</v>
      </c>
      <c r="O51" s="77">
        <v>50.647352718999997</v>
      </c>
      <c r="P51" s="77">
        <v>0.04</v>
      </c>
      <c r="Q51" s="77">
        <f>O51/'סכום נכסי הקרן'!$C$42*100</f>
        <v>4.1469301398371974E-3</v>
      </c>
    </row>
    <row r="52" spans="2:17">
      <c r="B52" t="s">
        <v>2335</v>
      </c>
      <c r="C52" t="s">
        <v>2277</v>
      </c>
      <c r="D52" t="s">
        <v>2344</v>
      </c>
      <c r="E52" t="s">
        <v>2337</v>
      </c>
      <c r="F52" t="s">
        <v>535</v>
      </c>
      <c r="G52" t="s">
        <v>2340</v>
      </c>
      <c r="H52" t="s">
        <v>153</v>
      </c>
      <c r="I52" s="77">
        <v>7.1</v>
      </c>
      <c r="J52" t="s">
        <v>105</v>
      </c>
      <c r="K52" s="77">
        <v>5.35</v>
      </c>
      <c r="L52" s="77">
        <v>1.1200000000000001</v>
      </c>
      <c r="M52" s="77">
        <v>236206.32</v>
      </c>
      <c r="N52" s="77">
        <v>135.4</v>
      </c>
      <c r="O52" s="77">
        <v>319.82335727999998</v>
      </c>
      <c r="P52" s="77">
        <v>0.28000000000000003</v>
      </c>
      <c r="Q52" s="77">
        <f>O52/'סכום נכסי הקרן'!$C$42*100</f>
        <v>2.618666225432955E-2</v>
      </c>
    </row>
    <row r="53" spans="2:17">
      <c r="B53" t="s">
        <v>2335</v>
      </c>
      <c r="C53" t="s">
        <v>2277</v>
      </c>
      <c r="D53" t="s">
        <v>2345</v>
      </c>
      <c r="E53" t="s">
        <v>2337</v>
      </c>
      <c r="F53" t="s">
        <v>535</v>
      </c>
      <c r="G53" t="s">
        <v>353</v>
      </c>
      <c r="H53" t="s">
        <v>153</v>
      </c>
      <c r="I53" s="77">
        <v>6.99</v>
      </c>
      <c r="J53" t="s">
        <v>105</v>
      </c>
      <c r="K53" s="77">
        <v>5.35</v>
      </c>
      <c r="L53" s="77">
        <v>1.69</v>
      </c>
      <c r="M53" s="77">
        <v>41069.269999999997</v>
      </c>
      <c r="N53" s="77">
        <v>128.93</v>
      </c>
      <c r="O53" s="77">
        <v>52.950609811</v>
      </c>
      <c r="P53" s="77">
        <v>0.05</v>
      </c>
      <c r="Q53" s="77">
        <f>O53/'סכום נכסי הקרן'!$C$42*100</f>
        <v>4.3355174152196162E-3</v>
      </c>
    </row>
    <row r="54" spans="2:17">
      <c r="B54" t="s">
        <v>2335</v>
      </c>
      <c r="C54" t="s">
        <v>2277</v>
      </c>
      <c r="D54" t="s">
        <v>2346</v>
      </c>
      <c r="E54" t="s">
        <v>2337</v>
      </c>
      <c r="F54" t="s">
        <v>535</v>
      </c>
      <c r="G54" t="s">
        <v>2347</v>
      </c>
      <c r="H54" t="s">
        <v>153</v>
      </c>
      <c r="I54" s="77">
        <v>7.05</v>
      </c>
      <c r="J54" t="s">
        <v>105</v>
      </c>
      <c r="K54" s="77">
        <v>5.35</v>
      </c>
      <c r="L54" s="77">
        <v>1.36</v>
      </c>
      <c r="M54" s="77">
        <v>216719.35</v>
      </c>
      <c r="N54" s="77">
        <v>135.49</v>
      </c>
      <c r="O54" s="77">
        <v>293.633047315</v>
      </c>
      <c r="P54" s="77">
        <v>0.26</v>
      </c>
      <c r="Q54" s="77">
        <f>O54/'סכום נכסי הקרן'!$C$42*100</f>
        <v>2.4042238509852317E-2</v>
      </c>
    </row>
    <row r="55" spans="2:17">
      <c r="B55" t="s">
        <v>2335</v>
      </c>
      <c r="C55" t="s">
        <v>2277</v>
      </c>
      <c r="D55" t="s">
        <v>2348</v>
      </c>
      <c r="E55" t="s">
        <v>2337</v>
      </c>
      <c r="F55" t="s">
        <v>535</v>
      </c>
      <c r="G55" t="s">
        <v>2347</v>
      </c>
      <c r="H55" t="s">
        <v>153</v>
      </c>
      <c r="I55" s="77">
        <v>7.05</v>
      </c>
      <c r="J55" t="s">
        <v>105</v>
      </c>
      <c r="K55" s="77">
        <v>5.35</v>
      </c>
      <c r="L55" s="77">
        <v>1.36</v>
      </c>
      <c r="M55" s="77">
        <v>203971.20000000001</v>
      </c>
      <c r="N55" s="77">
        <v>135.49</v>
      </c>
      <c r="O55" s="77">
        <v>276.36057887999999</v>
      </c>
      <c r="P55" s="77">
        <v>0.24</v>
      </c>
      <c r="Q55" s="77">
        <f>O55/'סכום נכסי הקרן'!$C$42*100</f>
        <v>2.2627994406317613E-2</v>
      </c>
    </row>
    <row r="56" spans="2:17">
      <c r="B56" t="s">
        <v>2349</v>
      </c>
      <c r="C56" t="s">
        <v>2277</v>
      </c>
      <c r="D56" t="s">
        <v>2350</v>
      </c>
      <c r="E56" t="s">
        <v>2351</v>
      </c>
      <c r="F56" t="s">
        <v>535</v>
      </c>
      <c r="G56" t="s">
        <v>2029</v>
      </c>
      <c r="H56" t="s">
        <v>153</v>
      </c>
      <c r="I56" s="77">
        <v>6.58</v>
      </c>
      <c r="J56" t="s">
        <v>105</v>
      </c>
      <c r="K56" s="77">
        <v>2.56</v>
      </c>
      <c r="L56" s="77">
        <v>1.37</v>
      </c>
      <c r="M56" s="77">
        <v>5628453.3300000001</v>
      </c>
      <c r="N56" s="77">
        <v>105.85</v>
      </c>
      <c r="O56" s="77">
        <v>5957.7178498049998</v>
      </c>
      <c r="P56" s="77">
        <v>5.27</v>
      </c>
      <c r="Q56" s="77">
        <f>O56/'סכום נכסי הקרן'!$C$42*100</f>
        <v>0.48780910333214794</v>
      </c>
    </row>
    <row r="57" spans="2:17">
      <c r="B57" t="s">
        <v>2352</v>
      </c>
      <c r="C57" t="s">
        <v>2277</v>
      </c>
      <c r="D57" t="s">
        <v>2353</v>
      </c>
      <c r="E57" t="s">
        <v>2354</v>
      </c>
      <c r="F57" t="s">
        <v>2355</v>
      </c>
      <c r="G57" t="s">
        <v>283</v>
      </c>
      <c r="H57" t="s">
        <v>154</v>
      </c>
      <c r="I57" s="77">
        <v>4.72</v>
      </c>
      <c r="J57" t="s">
        <v>105</v>
      </c>
      <c r="K57" s="77">
        <v>3.76</v>
      </c>
      <c r="L57" s="77">
        <v>3.56</v>
      </c>
      <c r="M57" s="77">
        <v>1076925.3700000001</v>
      </c>
      <c r="N57" s="77">
        <v>105.28</v>
      </c>
      <c r="O57" s="77">
        <v>1133.7870295360001</v>
      </c>
      <c r="P57" s="77">
        <v>1</v>
      </c>
      <c r="Q57" s="77">
        <f>O57/'סכום נכסי הקרן'!$C$42*100</f>
        <v>9.283280077885496E-2</v>
      </c>
    </row>
    <row r="58" spans="2:17">
      <c r="B58" t="s">
        <v>2356</v>
      </c>
      <c r="C58" t="s">
        <v>2277</v>
      </c>
      <c r="D58" t="s">
        <v>2357</v>
      </c>
      <c r="E58" t="s">
        <v>479</v>
      </c>
      <c r="F58" t="s">
        <v>2355</v>
      </c>
      <c r="G58" t="s">
        <v>2358</v>
      </c>
      <c r="H58" t="s">
        <v>154</v>
      </c>
      <c r="I58" s="77">
        <v>4.13</v>
      </c>
      <c r="J58" t="s">
        <v>105</v>
      </c>
      <c r="K58" s="77">
        <v>4.1500000000000004</v>
      </c>
      <c r="L58" s="77">
        <v>2.63</v>
      </c>
      <c r="M58" s="77">
        <v>5262115</v>
      </c>
      <c r="N58" s="77">
        <v>109.53</v>
      </c>
      <c r="O58" s="77">
        <v>5763.5945595000003</v>
      </c>
      <c r="P58" s="77">
        <v>5.0999999999999996</v>
      </c>
      <c r="Q58" s="77">
        <f>O58/'סכום נכסי הקרן'!$C$42*100</f>
        <v>0.47191457617143862</v>
      </c>
    </row>
    <row r="59" spans="2:17">
      <c r="B59" t="s">
        <v>2356</v>
      </c>
      <c r="C59" t="s">
        <v>2277</v>
      </c>
      <c r="D59" t="s">
        <v>2359</v>
      </c>
      <c r="E59" t="s">
        <v>479</v>
      </c>
      <c r="F59" t="s">
        <v>2355</v>
      </c>
      <c r="G59" t="s">
        <v>2360</v>
      </c>
      <c r="H59" t="s">
        <v>154</v>
      </c>
      <c r="I59" s="77">
        <v>4.13</v>
      </c>
      <c r="J59" t="s">
        <v>105</v>
      </c>
      <c r="K59" s="77">
        <v>4</v>
      </c>
      <c r="L59" s="77">
        <v>2.14</v>
      </c>
      <c r="M59" s="77">
        <v>2055320</v>
      </c>
      <c r="N59" s="77">
        <v>107.92</v>
      </c>
      <c r="O59" s="77">
        <v>2218.1013440000002</v>
      </c>
      <c r="P59" s="77">
        <v>1.96</v>
      </c>
      <c r="Q59" s="77">
        <f>O59/'סכום נכסי הקרן'!$C$42*100</f>
        <v>0.18161484900663552</v>
      </c>
    </row>
    <row r="60" spans="2:17">
      <c r="B60" t="s">
        <v>2361</v>
      </c>
      <c r="C60" t="s">
        <v>2362</v>
      </c>
      <c r="D60" t="s">
        <v>2363</v>
      </c>
      <c r="E60" t="s">
        <v>2364</v>
      </c>
      <c r="F60" t="s">
        <v>542</v>
      </c>
      <c r="G60" t="s">
        <v>2365</v>
      </c>
      <c r="H60" t="s">
        <v>213</v>
      </c>
      <c r="I60" s="77">
        <v>6.24</v>
      </c>
      <c r="J60" t="s">
        <v>105</v>
      </c>
      <c r="K60" s="77">
        <v>2.33</v>
      </c>
      <c r="L60" s="77">
        <v>1.34</v>
      </c>
      <c r="M60" s="77">
        <v>1784363.77</v>
      </c>
      <c r="N60" s="77">
        <v>107.02</v>
      </c>
      <c r="O60" s="77">
        <v>1909.6261066540001</v>
      </c>
      <c r="P60" s="77">
        <v>1.69</v>
      </c>
      <c r="Q60" s="77">
        <f>O60/'סכום נכסי הקרן'!$C$42*100</f>
        <v>0.15635735398530801</v>
      </c>
    </row>
    <row r="61" spans="2:17">
      <c r="B61" t="s">
        <v>2302</v>
      </c>
      <c r="C61" t="s">
        <v>2277</v>
      </c>
      <c r="D61" t="s">
        <v>2366</v>
      </c>
      <c r="E61" t="s">
        <v>700</v>
      </c>
      <c r="F61" t="s">
        <v>637</v>
      </c>
      <c r="G61" t="s">
        <v>2367</v>
      </c>
      <c r="H61" t="s">
        <v>213</v>
      </c>
      <c r="I61" s="77">
        <v>5.48</v>
      </c>
      <c r="J61" t="s">
        <v>105</v>
      </c>
      <c r="K61" s="77">
        <v>5</v>
      </c>
      <c r="L61" s="77">
        <v>0.92</v>
      </c>
      <c r="M61" s="77">
        <v>585279.68000000005</v>
      </c>
      <c r="N61" s="77">
        <v>122.53</v>
      </c>
      <c r="O61" s="77">
        <v>717.14319190399999</v>
      </c>
      <c r="P61" s="77">
        <v>0.63</v>
      </c>
      <c r="Q61" s="77">
        <f>O61/'סכום נכסי הקרן'!$C$42*100</f>
        <v>5.8718621160432236E-2</v>
      </c>
    </row>
    <row r="62" spans="2:17">
      <c r="B62" t="s">
        <v>2302</v>
      </c>
      <c r="C62" t="s">
        <v>2277</v>
      </c>
      <c r="D62" t="s">
        <v>2368</v>
      </c>
      <c r="E62" t="s">
        <v>700</v>
      </c>
      <c r="F62" t="s">
        <v>637</v>
      </c>
      <c r="G62" t="s">
        <v>2367</v>
      </c>
      <c r="H62" t="s">
        <v>213</v>
      </c>
      <c r="I62" s="77">
        <v>5.48</v>
      </c>
      <c r="J62" t="s">
        <v>105</v>
      </c>
      <c r="K62" s="77">
        <v>5</v>
      </c>
      <c r="L62" s="77">
        <v>0.91</v>
      </c>
      <c r="M62" s="77">
        <v>188237.57</v>
      </c>
      <c r="N62" s="77">
        <v>122.53</v>
      </c>
      <c r="O62" s="77">
        <v>230.647494521</v>
      </c>
      <c r="P62" s="77">
        <v>0.2</v>
      </c>
      <c r="Q62" s="77">
        <f>O62/'סכום נכסי הקרן'!$C$42*100</f>
        <v>1.8885074843176419E-2</v>
      </c>
    </row>
    <row r="63" spans="2:17">
      <c r="B63" t="s">
        <v>2302</v>
      </c>
      <c r="C63" t="s">
        <v>2277</v>
      </c>
      <c r="D63" t="s">
        <v>2369</v>
      </c>
      <c r="E63" t="s">
        <v>700</v>
      </c>
      <c r="F63" t="s">
        <v>637</v>
      </c>
      <c r="G63" t="s">
        <v>473</v>
      </c>
      <c r="H63" t="s">
        <v>213</v>
      </c>
      <c r="I63" s="77">
        <v>9.4</v>
      </c>
      <c r="J63" t="s">
        <v>105</v>
      </c>
      <c r="K63" s="77">
        <v>4.0999999999999996</v>
      </c>
      <c r="L63" s="77">
        <v>2.61</v>
      </c>
      <c r="M63" s="77">
        <v>407871.71</v>
      </c>
      <c r="N63" s="77">
        <v>114.87</v>
      </c>
      <c r="O63" s="77">
        <v>468.522233277</v>
      </c>
      <c r="P63" s="77">
        <v>0.41</v>
      </c>
      <c r="Q63" s="77">
        <f>O63/'סכום נכסי הקרן'!$C$42*100</f>
        <v>3.8361905727628473E-2</v>
      </c>
    </row>
    <row r="64" spans="2:17">
      <c r="B64" t="s">
        <v>2302</v>
      </c>
      <c r="C64" t="s">
        <v>2277</v>
      </c>
      <c r="D64" t="s">
        <v>2370</v>
      </c>
      <c r="E64" t="s">
        <v>700</v>
      </c>
      <c r="F64" t="s">
        <v>637</v>
      </c>
      <c r="G64" t="s">
        <v>2371</v>
      </c>
      <c r="H64" t="s">
        <v>213</v>
      </c>
      <c r="I64" s="77">
        <v>7.49</v>
      </c>
      <c r="J64" t="s">
        <v>105</v>
      </c>
      <c r="K64" s="77">
        <v>5</v>
      </c>
      <c r="L64" s="77">
        <v>1.87</v>
      </c>
      <c r="M64" s="77">
        <v>531709.81999999995</v>
      </c>
      <c r="N64" s="77">
        <v>124.58</v>
      </c>
      <c r="O64" s="77">
        <v>662.40409375599995</v>
      </c>
      <c r="P64" s="77">
        <v>0.59</v>
      </c>
      <c r="Q64" s="77">
        <f>O64/'סכום נכסי הקרן'!$C$42*100</f>
        <v>5.4236664972181339E-2</v>
      </c>
    </row>
    <row r="65" spans="2:17">
      <c r="B65" t="s">
        <v>2302</v>
      </c>
      <c r="C65" t="s">
        <v>2277</v>
      </c>
      <c r="D65" t="s">
        <v>2372</v>
      </c>
      <c r="E65" t="s">
        <v>700</v>
      </c>
      <c r="F65" t="s">
        <v>637</v>
      </c>
      <c r="G65" t="s">
        <v>2373</v>
      </c>
      <c r="H65" t="s">
        <v>213</v>
      </c>
      <c r="I65" s="77">
        <v>8.6999999999999993</v>
      </c>
      <c r="J65" t="s">
        <v>105</v>
      </c>
      <c r="K65" s="77">
        <v>4.0999999999999996</v>
      </c>
      <c r="L65" s="77">
        <v>1.86</v>
      </c>
      <c r="M65" s="77">
        <v>1374458.14</v>
      </c>
      <c r="N65" s="77">
        <v>121.38</v>
      </c>
      <c r="O65" s="77">
        <v>1668.3172903320001</v>
      </c>
      <c r="P65" s="77">
        <v>1.48</v>
      </c>
      <c r="Q65" s="77">
        <f>O65/'סכום נכסי הקרן'!$C$42*100</f>
        <v>0.1365993459218631</v>
      </c>
    </row>
    <row r="66" spans="2:17">
      <c r="B66" t="s">
        <v>2320</v>
      </c>
      <c r="C66" t="s">
        <v>2277</v>
      </c>
      <c r="D66" t="s">
        <v>2374</v>
      </c>
      <c r="E66" t="s">
        <v>2322</v>
      </c>
      <c r="F66" t="s">
        <v>637</v>
      </c>
      <c r="G66" t="s">
        <v>2324</v>
      </c>
      <c r="H66" t="s">
        <v>213</v>
      </c>
      <c r="I66" s="77">
        <v>8.74</v>
      </c>
      <c r="J66" t="s">
        <v>105</v>
      </c>
      <c r="K66" s="77">
        <v>6</v>
      </c>
      <c r="L66" s="77">
        <v>1.18</v>
      </c>
      <c r="M66" s="77">
        <v>2118314.62</v>
      </c>
      <c r="N66" s="77">
        <v>154.19</v>
      </c>
      <c r="O66" s="77">
        <v>3266.2293125780002</v>
      </c>
      <c r="P66" s="77">
        <v>2.89</v>
      </c>
      <c r="Q66" s="77">
        <f>O66/'סכום נכסי הקרן'!$C$42*100</f>
        <v>0.26743401289102703</v>
      </c>
    </row>
    <row r="67" spans="2:17">
      <c r="B67" t="s">
        <v>2375</v>
      </c>
      <c r="C67" t="s">
        <v>2277</v>
      </c>
      <c r="D67" t="s">
        <v>2376</v>
      </c>
      <c r="E67" t="s">
        <v>2377</v>
      </c>
      <c r="F67" t="s">
        <v>637</v>
      </c>
      <c r="G67" t="s">
        <v>2378</v>
      </c>
      <c r="H67" t="s">
        <v>213</v>
      </c>
      <c r="I67" s="77">
        <v>3.01</v>
      </c>
      <c r="J67" t="s">
        <v>105</v>
      </c>
      <c r="K67" s="77">
        <v>3.18</v>
      </c>
      <c r="L67" s="77">
        <v>1.93</v>
      </c>
      <c r="M67" s="77">
        <v>371131.52</v>
      </c>
      <c r="N67" s="77">
        <v>101.66</v>
      </c>
      <c r="O67" s="77">
        <v>377.29230323199999</v>
      </c>
      <c r="P67" s="77">
        <v>0.33</v>
      </c>
      <c r="Q67" s="77">
        <f>O67/'סכום נכסי הקרן'!$C$42*100</f>
        <v>3.0892134332905132E-2</v>
      </c>
    </row>
    <row r="68" spans="2:17">
      <c r="B68" t="s">
        <v>2375</v>
      </c>
      <c r="C68" t="s">
        <v>2277</v>
      </c>
      <c r="D68" t="s">
        <v>2379</v>
      </c>
      <c r="E68" t="s">
        <v>2377</v>
      </c>
      <c r="F68" t="s">
        <v>637</v>
      </c>
      <c r="G68" t="s">
        <v>2378</v>
      </c>
      <c r="H68" t="s">
        <v>213</v>
      </c>
      <c r="I68" s="77">
        <v>4.01</v>
      </c>
      <c r="J68" t="s">
        <v>105</v>
      </c>
      <c r="K68" s="77">
        <v>3.37</v>
      </c>
      <c r="L68" s="77">
        <v>2.2400000000000002</v>
      </c>
      <c r="M68" s="77">
        <v>83780.52</v>
      </c>
      <c r="N68" s="77">
        <v>102.42</v>
      </c>
      <c r="O68" s="77">
        <v>85.808008584000007</v>
      </c>
      <c r="P68" s="77">
        <v>0.08</v>
      </c>
      <c r="Q68" s="77">
        <f>O68/'סכום נכסי הקרן'!$C$42*100</f>
        <v>7.02583250521814E-3</v>
      </c>
    </row>
    <row r="69" spans="2:17">
      <c r="B69" t="s">
        <v>2375</v>
      </c>
      <c r="C69" t="s">
        <v>2277</v>
      </c>
      <c r="D69" t="s">
        <v>2380</v>
      </c>
      <c r="E69" t="s">
        <v>2377</v>
      </c>
      <c r="F69" t="s">
        <v>637</v>
      </c>
      <c r="G69" t="s">
        <v>2378</v>
      </c>
      <c r="H69" t="s">
        <v>213</v>
      </c>
      <c r="I69" s="77">
        <v>4.8099999999999996</v>
      </c>
      <c r="J69" t="s">
        <v>105</v>
      </c>
      <c r="K69" s="77">
        <v>3.67</v>
      </c>
      <c r="L69" s="77">
        <v>2.5</v>
      </c>
      <c r="M69" s="77">
        <v>268876.17</v>
      </c>
      <c r="N69" s="77">
        <v>102.39</v>
      </c>
      <c r="O69" s="77">
        <v>275.30231046300003</v>
      </c>
      <c r="P69" s="77">
        <v>0.24</v>
      </c>
      <c r="Q69" s="77">
        <f>O69/'סכום נכסי הקרן'!$C$42*100</f>
        <v>2.2541344957552868E-2</v>
      </c>
    </row>
    <row r="70" spans="2:17">
      <c r="B70" t="s">
        <v>2375</v>
      </c>
      <c r="C70" t="s">
        <v>2277</v>
      </c>
      <c r="D70" t="s">
        <v>2381</v>
      </c>
      <c r="E70" t="s">
        <v>2377</v>
      </c>
      <c r="F70" t="s">
        <v>637</v>
      </c>
      <c r="G70" t="s">
        <v>2378</v>
      </c>
      <c r="H70" t="s">
        <v>213</v>
      </c>
      <c r="I70" s="77">
        <v>3.04</v>
      </c>
      <c r="J70" t="s">
        <v>105</v>
      </c>
      <c r="K70" s="77">
        <v>2.2000000000000002</v>
      </c>
      <c r="L70" s="77">
        <v>1.96</v>
      </c>
      <c r="M70" s="77">
        <v>367611.48</v>
      </c>
      <c r="N70" s="77">
        <v>102.72</v>
      </c>
      <c r="O70" s="77">
        <v>377.61051225599999</v>
      </c>
      <c r="P70" s="77">
        <v>0.33</v>
      </c>
      <c r="Q70" s="77">
        <f>O70/'סכום נכסי הקרן'!$C$42*100</f>
        <v>3.0918188815944252E-2</v>
      </c>
    </row>
    <row r="71" spans="2:17">
      <c r="B71" t="s">
        <v>2375</v>
      </c>
      <c r="C71" t="s">
        <v>2277</v>
      </c>
      <c r="D71" t="s">
        <v>2382</v>
      </c>
      <c r="E71" t="s">
        <v>2377</v>
      </c>
      <c r="F71" t="s">
        <v>637</v>
      </c>
      <c r="G71" t="s">
        <v>2378</v>
      </c>
      <c r="H71" t="s">
        <v>213</v>
      </c>
      <c r="I71" s="77">
        <v>4.12</v>
      </c>
      <c r="J71" t="s">
        <v>105</v>
      </c>
      <c r="K71" s="77">
        <v>2.2999999999999998</v>
      </c>
      <c r="L71" s="77">
        <v>1.25</v>
      </c>
      <c r="M71" s="77">
        <v>165913.85</v>
      </c>
      <c r="N71" s="77">
        <v>102.82</v>
      </c>
      <c r="O71" s="77">
        <v>170.59262057000001</v>
      </c>
      <c r="P71" s="77">
        <v>0.15</v>
      </c>
      <c r="Q71" s="77">
        <f>O71/'סכום נכסי הקרן'!$C$42*100</f>
        <v>1.39678708145027E-2</v>
      </c>
    </row>
    <row r="72" spans="2:17">
      <c r="B72" t="s">
        <v>2375</v>
      </c>
      <c r="C72" t="s">
        <v>2277</v>
      </c>
      <c r="D72" t="s">
        <v>2383</v>
      </c>
      <c r="E72" t="s">
        <v>2377</v>
      </c>
      <c r="F72" t="s">
        <v>637</v>
      </c>
      <c r="G72" t="s">
        <v>2384</v>
      </c>
      <c r="H72" t="s">
        <v>213</v>
      </c>
      <c r="I72" s="77">
        <v>4.12</v>
      </c>
      <c r="J72" t="s">
        <v>105</v>
      </c>
      <c r="K72" s="77">
        <v>3.84</v>
      </c>
      <c r="L72" s="77">
        <v>2.42</v>
      </c>
      <c r="M72" s="77">
        <v>70195.37</v>
      </c>
      <c r="N72" s="77">
        <v>101.44</v>
      </c>
      <c r="O72" s="77">
        <v>71.206183327999995</v>
      </c>
      <c r="P72" s="77">
        <v>0.06</v>
      </c>
      <c r="Q72" s="77">
        <f>O72/'סכום נכסי הקרן'!$C$42*100</f>
        <v>5.8302567051027963E-3</v>
      </c>
    </row>
    <row r="73" spans="2:17">
      <c r="B73" t="s">
        <v>2375</v>
      </c>
      <c r="C73" t="s">
        <v>2277</v>
      </c>
      <c r="D73" t="s">
        <v>2385</v>
      </c>
      <c r="E73" t="s">
        <v>2377</v>
      </c>
      <c r="F73" t="s">
        <v>637</v>
      </c>
      <c r="G73" t="s">
        <v>2386</v>
      </c>
      <c r="H73" t="s">
        <v>213</v>
      </c>
      <c r="I73" s="77">
        <v>4.12</v>
      </c>
      <c r="J73" t="s">
        <v>105</v>
      </c>
      <c r="K73" s="77">
        <v>3.85</v>
      </c>
      <c r="L73" s="77">
        <v>2.42</v>
      </c>
      <c r="M73" s="77">
        <v>23478.86</v>
      </c>
      <c r="N73" s="77">
        <v>100.94</v>
      </c>
      <c r="O73" s="77">
        <v>23.699561284000001</v>
      </c>
      <c r="P73" s="77">
        <v>0.02</v>
      </c>
      <c r="Q73" s="77">
        <f>O73/'סכום נכסי הקרן'!$C$42*100</f>
        <v>1.9404849358033503E-3</v>
      </c>
    </row>
    <row r="74" spans="2:17">
      <c r="B74" t="s">
        <v>2387</v>
      </c>
      <c r="C74" t="s">
        <v>2277</v>
      </c>
      <c r="D74" t="s">
        <v>2388</v>
      </c>
      <c r="E74" t="s">
        <v>2389</v>
      </c>
      <c r="F74" t="s">
        <v>1970</v>
      </c>
      <c r="G74" t="s">
        <v>2390</v>
      </c>
      <c r="H74" t="s">
        <v>154</v>
      </c>
      <c r="I74" s="77">
        <v>2.86</v>
      </c>
      <c r="J74" t="s">
        <v>105</v>
      </c>
      <c r="K74" s="77">
        <v>3.7</v>
      </c>
      <c r="L74" s="77">
        <v>0.7</v>
      </c>
      <c r="M74" s="77">
        <v>2720654.25</v>
      </c>
      <c r="N74" s="77">
        <v>110.69</v>
      </c>
      <c r="O74" s="77">
        <v>3011.4921893249998</v>
      </c>
      <c r="P74" s="77">
        <v>2.67</v>
      </c>
      <c r="Q74" s="77">
        <f>O74/'סכום נכסי הקרן'!$C$42*100</f>
        <v>0.24657651496780394</v>
      </c>
    </row>
    <row r="75" spans="2:17">
      <c r="B75" t="s">
        <v>2387</v>
      </c>
      <c r="C75" t="s">
        <v>2277</v>
      </c>
      <c r="D75" t="s">
        <v>2391</v>
      </c>
      <c r="E75" t="s">
        <v>2389</v>
      </c>
      <c r="F75" t="s">
        <v>1970</v>
      </c>
      <c r="G75" t="s">
        <v>2392</v>
      </c>
      <c r="H75" t="s">
        <v>154</v>
      </c>
      <c r="I75" s="77">
        <v>5.16</v>
      </c>
      <c r="J75" t="s">
        <v>105</v>
      </c>
      <c r="K75" s="77">
        <v>3.7</v>
      </c>
      <c r="L75" s="77">
        <v>1.17</v>
      </c>
      <c r="M75" s="77">
        <v>992785.72</v>
      </c>
      <c r="N75" s="77">
        <v>111.68</v>
      </c>
      <c r="O75" s="77">
        <v>1108.7430920960001</v>
      </c>
      <c r="P75" s="77">
        <v>0.98</v>
      </c>
      <c r="Q75" s="77">
        <f>O75/'סכום נכסי הקרן'!$C$42*100</f>
        <v>9.0782240316863175E-2</v>
      </c>
    </row>
    <row r="76" spans="2:17">
      <c r="B76" t="s">
        <v>2387</v>
      </c>
      <c r="C76" t="s">
        <v>2277</v>
      </c>
      <c r="D76" t="s">
        <v>2393</v>
      </c>
      <c r="E76" t="s">
        <v>2389</v>
      </c>
      <c r="F76" t="s">
        <v>637</v>
      </c>
      <c r="G76" t="s">
        <v>2394</v>
      </c>
      <c r="H76" t="s">
        <v>213</v>
      </c>
      <c r="I76" s="77">
        <v>2.64</v>
      </c>
      <c r="J76" t="s">
        <v>105</v>
      </c>
      <c r="K76" s="77">
        <v>3.88</v>
      </c>
      <c r="L76" s="77">
        <v>2.98</v>
      </c>
      <c r="M76" s="77">
        <v>385167.75</v>
      </c>
      <c r="N76" s="77">
        <v>108.33</v>
      </c>
      <c r="O76" s="77">
        <v>417.25222357500002</v>
      </c>
      <c r="P76" s="77">
        <v>0.37</v>
      </c>
      <c r="Q76" s="77">
        <f>O76/'סכום נכסי הקרן'!$C$42*100</f>
        <v>3.4163993357310074E-2</v>
      </c>
    </row>
    <row r="77" spans="2:17">
      <c r="B77" t="s">
        <v>2387</v>
      </c>
      <c r="C77" t="s">
        <v>2277</v>
      </c>
      <c r="D77" t="s">
        <v>2395</v>
      </c>
      <c r="E77" t="s">
        <v>2389</v>
      </c>
      <c r="F77" t="s">
        <v>637</v>
      </c>
      <c r="G77" t="s">
        <v>2394</v>
      </c>
      <c r="H77" t="s">
        <v>213</v>
      </c>
      <c r="I77" s="77">
        <v>0.75</v>
      </c>
      <c r="J77" t="s">
        <v>105</v>
      </c>
      <c r="K77" s="77">
        <v>2.2999999999999998</v>
      </c>
      <c r="L77" s="77">
        <v>0.97</v>
      </c>
      <c r="M77" s="77">
        <v>385167.75</v>
      </c>
      <c r="N77" s="77">
        <v>107.15</v>
      </c>
      <c r="O77" s="77">
        <v>412.70724412499999</v>
      </c>
      <c r="P77" s="77">
        <v>0.37</v>
      </c>
      <c r="Q77" s="77">
        <f>O77/'סכום נכסי הקרן'!$C$42*100</f>
        <v>3.3791857179320352E-2</v>
      </c>
    </row>
    <row r="78" spans="2:17">
      <c r="B78" t="s">
        <v>2396</v>
      </c>
      <c r="C78" t="s">
        <v>2277</v>
      </c>
      <c r="D78" t="s">
        <v>2397</v>
      </c>
      <c r="E78" t="s">
        <v>2398</v>
      </c>
      <c r="F78" t="s">
        <v>1970</v>
      </c>
      <c r="G78" t="s">
        <v>430</v>
      </c>
      <c r="H78" t="s">
        <v>154</v>
      </c>
      <c r="I78" s="77">
        <v>2.79</v>
      </c>
      <c r="J78" t="s">
        <v>105</v>
      </c>
      <c r="K78" s="77">
        <v>3.4</v>
      </c>
      <c r="L78" s="77">
        <v>0.76</v>
      </c>
      <c r="M78" s="77">
        <v>223613.23</v>
      </c>
      <c r="N78" s="77">
        <v>105.79</v>
      </c>
      <c r="O78" s="77">
        <v>236.560436017</v>
      </c>
      <c r="P78" s="77">
        <v>0.21</v>
      </c>
      <c r="Q78" s="77">
        <f>O78/'סכום נכסי הקרן'!$C$42*100</f>
        <v>1.9369217725054184E-2</v>
      </c>
    </row>
    <row r="79" spans="2:17">
      <c r="B79" t="s">
        <v>2396</v>
      </c>
      <c r="C79" t="s">
        <v>2277</v>
      </c>
      <c r="D79" t="s">
        <v>2399</v>
      </c>
      <c r="E79" t="s">
        <v>2398</v>
      </c>
      <c r="F79" t="s">
        <v>1970</v>
      </c>
      <c r="G79" t="s">
        <v>430</v>
      </c>
      <c r="H79" t="s">
        <v>154</v>
      </c>
      <c r="I79" s="77">
        <v>2.69</v>
      </c>
      <c r="J79" t="s">
        <v>105</v>
      </c>
      <c r="K79" s="77">
        <v>3.45</v>
      </c>
      <c r="L79" s="77">
        <v>1.1499999999999999</v>
      </c>
      <c r="M79" s="77">
        <v>89999</v>
      </c>
      <c r="N79" s="77">
        <v>116.87</v>
      </c>
      <c r="O79" s="77">
        <v>105.1818313</v>
      </c>
      <c r="P79" s="77">
        <v>0.09</v>
      </c>
      <c r="Q79" s="77">
        <f>O79/'סכום נכסי הקרן'!$C$42*100</f>
        <v>8.6121323813556586E-3</v>
      </c>
    </row>
    <row r="80" spans="2:17">
      <c r="B80" t="s">
        <v>2396</v>
      </c>
      <c r="C80" t="s">
        <v>2277</v>
      </c>
      <c r="D80" t="s">
        <v>2400</v>
      </c>
      <c r="E80" t="s">
        <v>2398</v>
      </c>
      <c r="F80" t="s">
        <v>1970</v>
      </c>
      <c r="G80" t="s">
        <v>2401</v>
      </c>
      <c r="H80" t="s">
        <v>154</v>
      </c>
      <c r="I80" s="77">
        <v>2.15</v>
      </c>
      <c r="J80" t="s">
        <v>105</v>
      </c>
      <c r="K80" s="77">
        <v>4.4000000000000004</v>
      </c>
      <c r="L80" s="77">
        <v>1.45</v>
      </c>
      <c r="M80" s="77">
        <v>98355.92</v>
      </c>
      <c r="N80" s="77">
        <v>103.24</v>
      </c>
      <c r="O80" s="77">
        <v>101.542651808</v>
      </c>
      <c r="P80" s="77">
        <v>0.09</v>
      </c>
      <c r="Q80" s="77">
        <f>O80/'סכום נכסי הקרן'!$C$42*100</f>
        <v>8.3141617607907121E-3</v>
      </c>
    </row>
    <row r="81" spans="2:17">
      <c r="B81" t="s">
        <v>2396</v>
      </c>
      <c r="C81" t="s">
        <v>2277</v>
      </c>
      <c r="D81" t="s">
        <v>2402</v>
      </c>
      <c r="E81" t="s">
        <v>2398</v>
      </c>
      <c r="F81" t="s">
        <v>1970</v>
      </c>
      <c r="G81" t="s">
        <v>2401</v>
      </c>
      <c r="H81" t="s">
        <v>154</v>
      </c>
      <c r="I81" s="77">
        <v>2.15</v>
      </c>
      <c r="J81" t="s">
        <v>105</v>
      </c>
      <c r="K81" s="77">
        <v>4.4000000000000004</v>
      </c>
      <c r="L81" s="77">
        <v>1.45</v>
      </c>
      <c r="M81" s="77">
        <v>43713.67</v>
      </c>
      <c r="N81" s="77">
        <v>103.24</v>
      </c>
      <c r="O81" s="77">
        <v>45.129992907999998</v>
      </c>
      <c r="P81" s="77">
        <v>0.04</v>
      </c>
      <c r="Q81" s="77">
        <f>O81/'סכום נכסי הקרן'!$C$42*100</f>
        <v>3.6951768997516782E-3</v>
      </c>
    </row>
    <row r="82" spans="2:17">
      <c r="B82" t="s">
        <v>2396</v>
      </c>
      <c r="C82" t="s">
        <v>2277</v>
      </c>
      <c r="D82" t="s">
        <v>2403</v>
      </c>
      <c r="E82" t="s">
        <v>2398</v>
      </c>
      <c r="F82" t="s">
        <v>1970</v>
      </c>
      <c r="G82" t="s">
        <v>2404</v>
      </c>
      <c r="H82" t="s">
        <v>154</v>
      </c>
      <c r="I82" s="77">
        <v>2.14</v>
      </c>
      <c r="J82" t="s">
        <v>105</v>
      </c>
      <c r="K82" s="77">
        <v>4.45</v>
      </c>
      <c r="L82" s="77">
        <v>1.49</v>
      </c>
      <c r="M82" s="77">
        <v>57856.47</v>
      </c>
      <c r="N82" s="77">
        <v>104.34</v>
      </c>
      <c r="O82" s="77">
        <v>60.367440797999997</v>
      </c>
      <c r="P82" s="77">
        <v>0.05</v>
      </c>
      <c r="Q82" s="77">
        <f>O82/'סכום נכסי הקרן'!$C$42*100</f>
        <v>4.9427965386264049E-3</v>
      </c>
    </row>
    <row r="83" spans="2:17">
      <c r="B83" t="s">
        <v>2396</v>
      </c>
      <c r="C83" t="s">
        <v>2277</v>
      </c>
      <c r="D83" t="s">
        <v>2405</v>
      </c>
      <c r="E83" t="s">
        <v>2398</v>
      </c>
      <c r="F83" t="s">
        <v>1970</v>
      </c>
      <c r="G83" t="s">
        <v>2406</v>
      </c>
      <c r="H83" t="s">
        <v>154</v>
      </c>
      <c r="I83" s="77">
        <v>2.14</v>
      </c>
      <c r="J83" t="s">
        <v>105</v>
      </c>
      <c r="K83" s="77">
        <v>4.4000000000000004</v>
      </c>
      <c r="L83" s="77">
        <v>2.23</v>
      </c>
      <c r="M83" s="77">
        <v>52224.09</v>
      </c>
      <c r="N83" s="77">
        <v>103.24</v>
      </c>
      <c r="O83" s="77">
        <v>53.916150516000002</v>
      </c>
      <c r="P83" s="77">
        <v>0.05</v>
      </c>
      <c r="Q83" s="77">
        <f>O83/'סכום נכסי הקרן'!$C$42*100</f>
        <v>4.4145744564241026E-3</v>
      </c>
    </row>
    <row r="84" spans="2:17">
      <c r="B84" t="s">
        <v>2396</v>
      </c>
      <c r="C84" t="s">
        <v>2277</v>
      </c>
      <c r="D84" t="s">
        <v>2407</v>
      </c>
      <c r="E84" t="s">
        <v>2398</v>
      </c>
      <c r="F84" t="s">
        <v>1970</v>
      </c>
      <c r="G84" t="s">
        <v>2406</v>
      </c>
      <c r="H84" t="s">
        <v>154</v>
      </c>
      <c r="I84" s="77">
        <v>2.13</v>
      </c>
      <c r="J84" t="s">
        <v>105</v>
      </c>
      <c r="K84" s="77">
        <v>4.45</v>
      </c>
      <c r="L84" s="77">
        <v>2.2400000000000002</v>
      </c>
      <c r="M84" s="77">
        <v>66240.13</v>
      </c>
      <c r="N84" s="77">
        <v>104.34</v>
      </c>
      <c r="O84" s="77">
        <v>69.114951641999994</v>
      </c>
      <c r="P84" s="77">
        <v>0.06</v>
      </c>
      <c r="Q84" s="77">
        <f>O84/'סכום נכסי הקרן'!$C$42*100</f>
        <v>5.6590297555686175E-3</v>
      </c>
    </row>
    <row r="85" spans="2:17">
      <c r="B85" t="s">
        <v>2396</v>
      </c>
      <c r="C85" t="s">
        <v>2277</v>
      </c>
      <c r="D85" t="s">
        <v>2408</v>
      </c>
      <c r="E85" t="s">
        <v>2398</v>
      </c>
      <c r="F85" t="s">
        <v>1970</v>
      </c>
      <c r="G85" t="s">
        <v>2406</v>
      </c>
      <c r="H85" t="s">
        <v>154</v>
      </c>
      <c r="I85" s="77">
        <v>2.14</v>
      </c>
      <c r="J85" t="s">
        <v>105</v>
      </c>
      <c r="K85" s="77">
        <v>4.4000000000000004</v>
      </c>
      <c r="L85" s="77">
        <v>2.23</v>
      </c>
      <c r="M85" s="77">
        <v>117504.24</v>
      </c>
      <c r="N85" s="77">
        <v>103.24</v>
      </c>
      <c r="O85" s="77">
        <v>121.311377376</v>
      </c>
      <c r="P85" s="77">
        <v>0.11</v>
      </c>
      <c r="Q85" s="77">
        <f>O85/'סכום נכסי הקרן'!$C$42*100</f>
        <v>9.9327956968810246E-3</v>
      </c>
    </row>
    <row r="86" spans="2:17">
      <c r="B86" t="s">
        <v>2396</v>
      </c>
      <c r="C86" t="s">
        <v>2277</v>
      </c>
      <c r="D86" t="s">
        <v>2409</v>
      </c>
      <c r="E86" t="s">
        <v>2398</v>
      </c>
      <c r="F86" t="s">
        <v>1970</v>
      </c>
      <c r="G86" t="s">
        <v>2406</v>
      </c>
      <c r="H86" t="s">
        <v>154</v>
      </c>
      <c r="I86" s="77">
        <v>2.78</v>
      </c>
      <c r="J86" t="s">
        <v>105</v>
      </c>
      <c r="K86" s="77">
        <v>3.4</v>
      </c>
      <c r="L86" s="77">
        <v>1.31</v>
      </c>
      <c r="M86" s="77">
        <v>245926.04</v>
      </c>
      <c r="N86" s="77">
        <v>105.79</v>
      </c>
      <c r="O86" s="77">
        <v>260.16515771600001</v>
      </c>
      <c r="P86" s="77">
        <v>0.23</v>
      </c>
      <c r="Q86" s="77">
        <f>O86/'סכום נכסי הקרן'!$C$42*100</f>
        <v>2.1301937336267559E-2</v>
      </c>
    </row>
    <row r="87" spans="2:17">
      <c r="B87" t="s">
        <v>2396</v>
      </c>
      <c r="C87" t="s">
        <v>2277</v>
      </c>
      <c r="D87" t="s">
        <v>2410</v>
      </c>
      <c r="E87" t="s">
        <v>2398</v>
      </c>
      <c r="F87" t="s">
        <v>1970</v>
      </c>
      <c r="G87" t="s">
        <v>2406</v>
      </c>
      <c r="H87" t="s">
        <v>154</v>
      </c>
      <c r="I87" s="77">
        <v>0.02</v>
      </c>
      <c r="J87" t="s">
        <v>105</v>
      </c>
      <c r="K87" s="77">
        <v>3.45</v>
      </c>
      <c r="L87" s="77">
        <v>1.93</v>
      </c>
      <c r="M87" s="77">
        <v>88320.19</v>
      </c>
      <c r="N87" s="77">
        <v>116.87</v>
      </c>
      <c r="O87" s="77">
        <v>103.219806053</v>
      </c>
      <c r="P87" s="77">
        <v>0.09</v>
      </c>
      <c r="Q87" s="77">
        <f>O87/'סכום נכסי הקרן'!$C$42*100</f>
        <v>8.4514846634571959E-3</v>
      </c>
    </row>
    <row r="88" spans="2:17">
      <c r="B88" t="s">
        <v>2396</v>
      </c>
      <c r="C88" t="s">
        <v>2277</v>
      </c>
      <c r="D88" t="s">
        <v>2411</v>
      </c>
      <c r="E88" t="s">
        <v>2398</v>
      </c>
      <c r="F88" t="s">
        <v>1970</v>
      </c>
      <c r="G88" t="s">
        <v>2412</v>
      </c>
      <c r="H88" t="s">
        <v>154</v>
      </c>
      <c r="I88" s="77">
        <v>0.23</v>
      </c>
      <c r="J88" t="s">
        <v>105</v>
      </c>
      <c r="K88" s="77">
        <v>1.5</v>
      </c>
      <c r="L88" s="77">
        <v>1.47</v>
      </c>
      <c r="M88" s="77">
        <v>445798.17</v>
      </c>
      <c r="N88" s="77">
        <v>100.24</v>
      </c>
      <c r="O88" s="77">
        <v>446.868085608</v>
      </c>
      <c r="P88" s="77">
        <v>0.4</v>
      </c>
      <c r="Q88" s="77">
        <f>O88/'סכום נכסי הקרן'!$C$42*100</f>
        <v>3.6588896225645665E-2</v>
      </c>
    </row>
    <row r="89" spans="2:17">
      <c r="B89" t="s">
        <v>2396</v>
      </c>
      <c r="C89" t="s">
        <v>2277</v>
      </c>
      <c r="D89" t="s">
        <v>2413</v>
      </c>
      <c r="E89" t="s">
        <v>2398</v>
      </c>
      <c r="F89" t="s">
        <v>1970</v>
      </c>
      <c r="G89" t="s">
        <v>2412</v>
      </c>
      <c r="H89" t="s">
        <v>154</v>
      </c>
      <c r="I89" s="77">
        <v>2.56</v>
      </c>
      <c r="J89" t="s">
        <v>105</v>
      </c>
      <c r="K89" s="77">
        <v>4.7</v>
      </c>
      <c r="L89" s="77">
        <v>3.7</v>
      </c>
      <c r="M89" s="77">
        <v>535009.28000000003</v>
      </c>
      <c r="N89" s="77">
        <v>103.88</v>
      </c>
      <c r="O89" s="77">
        <v>555.76764006400003</v>
      </c>
      <c r="P89" s="77">
        <v>0.49</v>
      </c>
      <c r="Q89" s="77">
        <f>O89/'סכום נכסי הקרן'!$C$42*100</f>
        <v>4.5505430266308655E-2</v>
      </c>
    </row>
    <row r="90" spans="2:17">
      <c r="B90" t="s">
        <v>2414</v>
      </c>
      <c r="C90" t="s">
        <v>2277</v>
      </c>
      <c r="D90" t="s">
        <v>2415</v>
      </c>
      <c r="E90" t="s">
        <v>2416</v>
      </c>
      <c r="F90" t="s">
        <v>1970</v>
      </c>
      <c r="G90" t="s">
        <v>2417</v>
      </c>
      <c r="H90" t="s">
        <v>154</v>
      </c>
      <c r="I90" s="77">
        <v>6.29</v>
      </c>
      <c r="J90" t="s">
        <v>105</v>
      </c>
      <c r="K90" s="77">
        <v>2.98</v>
      </c>
      <c r="L90" s="77">
        <v>1.41</v>
      </c>
      <c r="M90" s="77">
        <v>663301.82999999996</v>
      </c>
      <c r="N90" s="77">
        <v>112.26</v>
      </c>
      <c r="O90" s="77">
        <v>744.62263435800003</v>
      </c>
      <c r="P90" s="77">
        <v>0.66</v>
      </c>
      <c r="Q90" s="77">
        <f>O90/'סכום נכסי הקרן'!$C$42*100</f>
        <v>6.096859716156023E-2</v>
      </c>
    </row>
    <row r="91" spans="2:17">
      <c r="B91" t="s">
        <v>2414</v>
      </c>
      <c r="C91" t="s">
        <v>2277</v>
      </c>
      <c r="D91" t="s">
        <v>2418</v>
      </c>
      <c r="E91" t="s">
        <v>2416</v>
      </c>
      <c r="F91" t="s">
        <v>1970</v>
      </c>
      <c r="G91" t="s">
        <v>2419</v>
      </c>
      <c r="H91" t="s">
        <v>154</v>
      </c>
      <c r="I91" s="77">
        <v>6.29</v>
      </c>
      <c r="J91" t="s">
        <v>105</v>
      </c>
      <c r="K91" s="77">
        <v>2.98</v>
      </c>
      <c r="L91" s="77">
        <v>1.41</v>
      </c>
      <c r="M91" s="77">
        <v>18758.53</v>
      </c>
      <c r="N91" s="77">
        <v>112.22</v>
      </c>
      <c r="O91" s="77">
        <v>21.050822365999998</v>
      </c>
      <c r="P91" s="77">
        <v>0.02</v>
      </c>
      <c r="Q91" s="77">
        <f>O91/'סכום נכסי הקרן'!$C$42*100</f>
        <v>1.7236101207946408E-3</v>
      </c>
    </row>
    <row r="92" spans="2:17">
      <c r="B92" t="s">
        <v>2420</v>
      </c>
      <c r="C92" t="s">
        <v>2277</v>
      </c>
      <c r="D92" t="s">
        <v>2421</v>
      </c>
      <c r="E92" t="s">
        <v>2422</v>
      </c>
      <c r="F92" t="s">
        <v>1970</v>
      </c>
      <c r="G92" t="s">
        <v>2417</v>
      </c>
      <c r="H92" t="s">
        <v>154</v>
      </c>
      <c r="I92" s="77">
        <v>6.3</v>
      </c>
      <c r="J92" t="s">
        <v>105</v>
      </c>
      <c r="K92" s="77">
        <v>2.98</v>
      </c>
      <c r="L92" s="77">
        <v>1.41</v>
      </c>
      <c r="M92" s="77">
        <v>900515.3</v>
      </c>
      <c r="N92" s="77">
        <v>112.3</v>
      </c>
      <c r="O92" s="77">
        <v>1011.2786819</v>
      </c>
      <c r="P92" s="77">
        <v>0.9</v>
      </c>
      <c r="Q92" s="77">
        <f>O92/'סכום נכסי הקרן'!$C$42*100</f>
        <v>8.2801998931973902E-2</v>
      </c>
    </row>
    <row r="93" spans="2:17">
      <c r="B93" t="s">
        <v>2423</v>
      </c>
      <c r="C93" t="s">
        <v>2277</v>
      </c>
      <c r="D93" t="s">
        <v>2424</v>
      </c>
      <c r="E93" t="s">
        <v>2425</v>
      </c>
      <c r="F93" t="s">
        <v>1970</v>
      </c>
      <c r="G93" t="s">
        <v>2417</v>
      </c>
      <c r="H93" t="s">
        <v>154</v>
      </c>
      <c r="I93" s="77">
        <v>6.28</v>
      </c>
      <c r="J93" t="s">
        <v>105</v>
      </c>
      <c r="K93" s="77">
        <v>2.98</v>
      </c>
      <c r="L93" s="77">
        <v>1.41</v>
      </c>
      <c r="M93" s="77">
        <v>755600.22</v>
      </c>
      <c r="N93" s="77">
        <v>112.25</v>
      </c>
      <c r="O93" s="77">
        <v>848.16124694999996</v>
      </c>
      <c r="P93" s="77">
        <v>0.75</v>
      </c>
      <c r="Q93" s="77">
        <f>O93/'סכום נכסי הקרן'!$C$42*100</f>
        <v>6.9446185231698751E-2</v>
      </c>
    </row>
    <row r="94" spans="2:17">
      <c r="B94" t="s">
        <v>2426</v>
      </c>
      <c r="C94" t="s">
        <v>2277</v>
      </c>
      <c r="D94" t="s">
        <v>2427</v>
      </c>
      <c r="E94" t="s">
        <v>2428</v>
      </c>
      <c r="F94" t="s">
        <v>637</v>
      </c>
      <c r="G94" t="s">
        <v>2429</v>
      </c>
      <c r="H94" t="s">
        <v>213</v>
      </c>
      <c r="I94" s="77">
        <v>1.59</v>
      </c>
      <c r="J94" t="s">
        <v>105</v>
      </c>
      <c r="K94" s="77">
        <v>2.27</v>
      </c>
      <c r="L94" s="77">
        <v>1.61</v>
      </c>
      <c r="M94" s="77">
        <v>365431.29</v>
      </c>
      <c r="N94" s="77">
        <v>101.49</v>
      </c>
      <c r="O94" s="77">
        <v>370.87621622099999</v>
      </c>
      <c r="P94" s="77">
        <v>0.33</v>
      </c>
      <c r="Q94" s="77">
        <f>O94/'סכום נכסי הקרן'!$C$42*100</f>
        <v>3.0366794642332273E-2</v>
      </c>
    </row>
    <row r="95" spans="2:17">
      <c r="B95" t="s">
        <v>2426</v>
      </c>
      <c r="C95" t="s">
        <v>2277</v>
      </c>
      <c r="D95" t="s">
        <v>2430</v>
      </c>
      <c r="E95" t="s">
        <v>2428</v>
      </c>
      <c r="F95" t="s">
        <v>637</v>
      </c>
      <c r="G95" t="s">
        <v>2431</v>
      </c>
      <c r="H95" t="s">
        <v>213</v>
      </c>
      <c r="I95" s="77">
        <v>1.83</v>
      </c>
      <c r="J95" t="s">
        <v>105</v>
      </c>
      <c r="K95" s="77">
        <v>2.27</v>
      </c>
      <c r="L95" s="77">
        <v>1.7</v>
      </c>
      <c r="M95" s="77">
        <v>365431.29</v>
      </c>
      <c r="N95" s="77">
        <v>101.34</v>
      </c>
      <c r="O95" s="77">
        <v>370.32806928600002</v>
      </c>
      <c r="P95" s="77">
        <v>0.33</v>
      </c>
      <c r="Q95" s="77">
        <f>O95/'סכום נכסי הקרן'!$C$42*100</f>
        <v>3.0321913184096487E-2</v>
      </c>
    </row>
    <row r="96" spans="2:17">
      <c r="B96" t="s">
        <v>2426</v>
      </c>
      <c r="C96" t="s">
        <v>2277</v>
      </c>
      <c r="D96" t="s">
        <v>2432</v>
      </c>
      <c r="E96" t="s">
        <v>2428</v>
      </c>
      <c r="F96" t="s">
        <v>637</v>
      </c>
      <c r="G96" t="s">
        <v>363</v>
      </c>
      <c r="H96" t="s">
        <v>213</v>
      </c>
      <c r="I96" s="77">
        <v>1.59</v>
      </c>
      <c r="J96" t="s">
        <v>105</v>
      </c>
      <c r="K96" s="77">
        <v>2.27</v>
      </c>
      <c r="L96" s="77">
        <v>1.81</v>
      </c>
      <c r="M96" s="77">
        <v>365431.29</v>
      </c>
      <c r="N96" s="77">
        <v>101.3</v>
      </c>
      <c r="O96" s="77">
        <v>370.18189676999998</v>
      </c>
      <c r="P96" s="77">
        <v>0.33</v>
      </c>
      <c r="Q96" s="77">
        <f>O96/'סכום נכסי הקרן'!$C$42*100</f>
        <v>3.0309944795233613E-2</v>
      </c>
    </row>
    <row r="97" spans="2:17">
      <c r="B97" t="s">
        <v>2426</v>
      </c>
      <c r="C97" t="s">
        <v>2277</v>
      </c>
      <c r="D97" t="s">
        <v>2433</v>
      </c>
      <c r="E97" t="s">
        <v>2428</v>
      </c>
      <c r="F97" t="s">
        <v>637</v>
      </c>
      <c r="G97" t="s">
        <v>391</v>
      </c>
      <c r="H97" t="s">
        <v>213</v>
      </c>
      <c r="I97" s="77">
        <v>1.95</v>
      </c>
      <c r="J97" t="s">
        <v>105</v>
      </c>
      <c r="K97" s="77">
        <v>2.08</v>
      </c>
      <c r="L97" s="77">
        <v>2.0099999999999998</v>
      </c>
      <c r="M97" s="77">
        <v>391533.52</v>
      </c>
      <c r="N97" s="77">
        <v>100.18</v>
      </c>
      <c r="O97" s="77">
        <v>392.238280336</v>
      </c>
      <c r="P97" s="77">
        <v>0.35</v>
      </c>
      <c r="Q97" s="77">
        <f>O97/'סכום נכסי הקרן'!$C$42*100</f>
        <v>3.2115888776020236E-2</v>
      </c>
    </row>
    <row r="98" spans="2:17">
      <c r="B98" t="s">
        <v>2434</v>
      </c>
      <c r="C98" t="s">
        <v>2277</v>
      </c>
      <c r="D98" t="s">
        <v>2435</v>
      </c>
      <c r="E98" t="s">
        <v>2436</v>
      </c>
      <c r="F98" t="s">
        <v>2437</v>
      </c>
      <c r="G98" t="s">
        <v>2438</v>
      </c>
      <c r="H98" t="s">
        <v>154</v>
      </c>
      <c r="I98" s="77">
        <v>3.38</v>
      </c>
      <c r="J98" t="s">
        <v>105</v>
      </c>
      <c r="K98" s="77">
        <v>4.5</v>
      </c>
      <c r="L98" s="77">
        <v>0.49</v>
      </c>
      <c r="M98" s="77">
        <v>527102.31999999995</v>
      </c>
      <c r="N98" s="77">
        <v>115.74</v>
      </c>
      <c r="O98" s="77">
        <v>610.06822516800003</v>
      </c>
      <c r="P98" s="77">
        <v>0.54</v>
      </c>
      <c r="Q98" s="77">
        <f>O98/'סכום נכסי הקרן'!$C$42*100</f>
        <v>4.9951481656751763E-2</v>
      </c>
    </row>
    <row r="99" spans="2:17">
      <c r="B99" t="s">
        <v>2434</v>
      </c>
      <c r="C99" t="s">
        <v>2277</v>
      </c>
      <c r="D99" t="s">
        <v>2439</v>
      </c>
      <c r="E99" t="s">
        <v>2436</v>
      </c>
      <c r="F99" t="s">
        <v>2437</v>
      </c>
      <c r="G99" t="s">
        <v>2438</v>
      </c>
      <c r="H99" t="s">
        <v>154</v>
      </c>
      <c r="I99" s="77">
        <v>3.37</v>
      </c>
      <c r="J99" t="s">
        <v>105</v>
      </c>
      <c r="K99" s="77">
        <v>4.75</v>
      </c>
      <c r="L99" s="77">
        <v>0.5</v>
      </c>
      <c r="M99" s="77">
        <v>309900.17</v>
      </c>
      <c r="N99" s="77">
        <v>116.66</v>
      </c>
      <c r="O99" s="77">
        <v>361.52953832200001</v>
      </c>
      <c r="P99" s="77">
        <v>0.32</v>
      </c>
      <c r="Q99" s="77">
        <f>O99/'סכום נכסי הקרן'!$C$42*100</f>
        <v>2.9601502515382218E-2</v>
      </c>
    </row>
    <row r="100" spans="2:17">
      <c r="B100" t="s">
        <v>2434</v>
      </c>
      <c r="C100" t="s">
        <v>2277</v>
      </c>
      <c r="D100" t="s">
        <v>2440</v>
      </c>
      <c r="E100" t="s">
        <v>2436</v>
      </c>
      <c r="F100" t="s">
        <v>701</v>
      </c>
      <c r="G100" t="s">
        <v>2441</v>
      </c>
      <c r="H100" t="s">
        <v>213</v>
      </c>
      <c r="I100" s="77">
        <v>4.2300000000000004</v>
      </c>
      <c r="J100" t="s">
        <v>105</v>
      </c>
      <c r="K100" s="77">
        <v>2.61</v>
      </c>
      <c r="L100" s="77">
        <v>2.4900000000000002</v>
      </c>
      <c r="M100" s="77">
        <v>415413</v>
      </c>
      <c r="N100" s="77">
        <v>100.4</v>
      </c>
      <c r="O100" s="77">
        <v>417.07465200000001</v>
      </c>
      <c r="P100" s="77">
        <v>0.37</v>
      </c>
      <c r="Q100" s="77">
        <f>O100/'סכום נכסי הקרן'!$C$42*100</f>
        <v>3.4149454060055359E-2</v>
      </c>
    </row>
    <row r="101" spans="2:17">
      <c r="B101" t="s">
        <v>2442</v>
      </c>
      <c r="C101" t="s">
        <v>2277</v>
      </c>
      <c r="D101" t="s">
        <v>2443</v>
      </c>
      <c r="E101" t="s">
        <v>2444</v>
      </c>
      <c r="F101" t="s">
        <v>2437</v>
      </c>
      <c r="G101" t="s">
        <v>2445</v>
      </c>
      <c r="H101" t="s">
        <v>154</v>
      </c>
      <c r="I101" s="77">
        <v>8.9700000000000006</v>
      </c>
      <c r="J101" t="s">
        <v>105</v>
      </c>
      <c r="K101" s="77">
        <v>4.5</v>
      </c>
      <c r="L101" s="77">
        <v>1.77</v>
      </c>
      <c r="M101" s="77">
        <v>251293.33</v>
      </c>
      <c r="N101" s="77">
        <v>125.74</v>
      </c>
      <c r="O101" s="77">
        <v>315.97623314200001</v>
      </c>
      <c r="P101" s="77">
        <v>0.28000000000000003</v>
      </c>
      <c r="Q101" s="77">
        <f>O101/'סכום נכסי הקרן'!$C$42*100</f>
        <v>2.5871665434494137E-2</v>
      </c>
    </row>
    <row r="102" spans="2:17">
      <c r="B102" t="s">
        <v>2442</v>
      </c>
      <c r="C102" t="s">
        <v>2277</v>
      </c>
      <c r="D102" t="s">
        <v>2446</v>
      </c>
      <c r="E102" t="s">
        <v>2444</v>
      </c>
      <c r="F102" t="s">
        <v>2437</v>
      </c>
      <c r="G102" t="s">
        <v>2447</v>
      </c>
      <c r="H102" t="s">
        <v>154</v>
      </c>
      <c r="I102" s="77">
        <v>8.7100000000000009</v>
      </c>
      <c r="J102" t="s">
        <v>105</v>
      </c>
      <c r="K102" s="77">
        <v>4.5</v>
      </c>
      <c r="L102" s="77">
        <v>1.75</v>
      </c>
      <c r="M102" s="77">
        <v>169877.19</v>
      </c>
      <c r="N102" s="77">
        <v>125.61</v>
      </c>
      <c r="O102" s="77">
        <v>213.382738359</v>
      </c>
      <c r="P102" s="77">
        <v>0.19</v>
      </c>
      <c r="Q102" s="77">
        <f>O102/'סכום נכסי הקרן'!$C$42*100</f>
        <v>1.7471462209119059E-2</v>
      </c>
    </row>
    <row r="103" spans="2:17">
      <c r="B103" t="s">
        <v>2442</v>
      </c>
      <c r="C103" t="s">
        <v>2277</v>
      </c>
      <c r="D103" t="s">
        <v>2448</v>
      </c>
      <c r="E103" t="s">
        <v>2444</v>
      </c>
      <c r="F103" t="s">
        <v>2437</v>
      </c>
      <c r="G103" t="s">
        <v>2449</v>
      </c>
      <c r="H103" t="s">
        <v>154</v>
      </c>
      <c r="I103" s="77">
        <v>12.41</v>
      </c>
      <c r="J103" t="s">
        <v>105</v>
      </c>
      <c r="K103" s="77">
        <v>4.5</v>
      </c>
      <c r="L103" s="77">
        <v>2.2200000000000002</v>
      </c>
      <c r="M103" s="77">
        <v>156325.49</v>
      </c>
      <c r="N103" s="77">
        <v>124.79</v>
      </c>
      <c r="O103" s="77">
        <v>195.07857897100001</v>
      </c>
      <c r="P103" s="77">
        <v>0.17</v>
      </c>
      <c r="Q103" s="77">
        <f>O103/'סכום נכסי הקרן'!$C$42*100</f>
        <v>1.5972744780162394E-2</v>
      </c>
    </row>
    <row r="104" spans="2:17">
      <c r="B104" t="s">
        <v>2442</v>
      </c>
      <c r="C104" t="s">
        <v>2277</v>
      </c>
      <c r="D104" t="s">
        <v>2450</v>
      </c>
      <c r="E104" t="s">
        <v>2444</v>
      </c>
      <c r="F104" t="s">
        <v>2437</v>
      </c>
      <c r="G104" t="s">
        <v>2451</v>
      </c>
      <c r="H104" t="s">
        <v>154</v>
      </c>
      <c r="I104" s="77">
        <v>12.37</v>
      </c>
      <c r="J104" t="s">
        <v>105</v>
      </c>
      <c r="K104" s="77">
        <v>4.5</v>
      </c>
      <c r="L104" s="77">
        <v>2.33</v>
      </c>
      <c r="M104" s="77">
        <v>185665.47</v>
      </c>
      <c r="N104" s="77">
        <v>124.64</v>
      </c>
      <c r="O104" s="77">
        <v>231.41344180799999</v>
      </c>
      <c r="P104" s="77">
        <v>0.2</v>
      </c>
      <c r="Q104" s="77">
        <f>O104/'סכום נכסי הקרן'!$C$42*100</f>
        <v>1.8947789471275733E-2</v>
      </c>
    </row>
    <row r="105" spans="2:17">
      <c r="B105" t="s">
        <v>2442</v>
      </c>
      <c r="C105" t="s">
        <v>2277</v>
      </c>
      <c r="D105" t="s">
        <v>2452</v>
      </c>
      <c r="E105" t="s">
        <v>2444</v>
      </c>
      <c r="F105" t="s">
        <v>2437</v>
      </c>
      <c r="G105" t="s">
        <v>929</v>
      </c>
      <c r="H105" t="s">
        <v>154</v>
      </c>
      <c r="I105" s="77">
        <v>8.69</v>
      </c>
      <c r="J105" t="s">
        <v>105</v>
      </c>
      <c r="K105" s="77">
        <v>4.5</v>
      </c>
      <c r="L105" s="77">
        <v>1.82</v>
      </c>
      <c r="M105" s="77">
        <v>180549.42</v>
      </c>
      <c r="N105" s="77">
        <v>125.12</v>
      </c>
      <c r="O105" s="77">
        <v>225.903434304</v>
      </c>
      <c r="P105" s="77">
        <v>0.2</v>
      </c>
      <c r="Q105" s="77">
        <f>O105/'סכום נכסי הקרן'!$C$42*100</f>
        <v>1.8496638227185242E-2</v>
      </c>
    </row>
    <row r="106" spans="2:17">
      <c r="B106" t="s">
        <v>2442</v>
      </c>
      <c r="C106" t="s">
        <v>2277</v>
      </c>
      <c r="D106" t="s">
        <v>2453</v>
      </c>
      <c r="E106" t="s">
        <v>2444</v>
      </c>
      <c r="F106" t="s">
        <v>2437</v>
      </c>
      <c r="G106" t="s">
        <v>2454</v>
      </c>
      <c r="H106" t="s">
        <v>154</v>
      </c>
      <c r="I106" s="77">
        <v>12.44</v>
      </c>
      <c r="J106" t="s">
        <v>105</v>
      </c>
      <c r="K106" s="77">
        <v>4.5</v>
      </c>
      <c r="L106" s="77">
        <v>2.69</v>
      </c>
      <c r="M106" s="77">
        <v>130594.93</v>
      </c>
      <c r="N106" s="77">
        <v>119.37</v>
      </c>
      <c r="O106" s="77">
        <v>155.89116794099999</v>
      </c>
      <c r="P106" s="77">
        <v>0.14000000000000001</v>
      </c>
      <c r="Q106" s="77">
        <f>O106/'סכום נכסי הקרן'!$C$42*100</f>
        <v>1.2764137672815354E-2</v>
      </c>
    </row>
    <row r="107" spans="2:17">
      <c r="B107" t="s">
        <v>2442</v>
      </c>
      <c r="C107" t="s">
        <v>2277</v>
      </c>
      <c r="D107" t="s">
        <v>2455</v>
      </c>
      <c r="E107" t="s">
        <v>2444</v>
      </c>
      <c r="F107" t="s">
        <v>2437</v>
      </c>
      <c r="G107" t="s">
        <v>2456</v>
      </c>
      <c r="H107" t="s">
        <v>154</v>
      </c>
      <c r="I107" s="77">
        <v>12.38</v>
      </c>
      <c r="J107" t="s">
        <v>105</v>
      </c>
      <c r="K107" s="77">
        <v>4.5</v>
      </c>
      <c r="L107" s="77">
        <v>2.99</v>
      </c>
      <c r="M107" s="77">
        <v>170775.59</v>
      </c>
      <c r="N107" s="77">
        <v>115.97</v>
      </c>
      <c r="O107" s="77">
        <v>198.048451723</v>
      </c>
      <c r="P107" s="77">
        <v>0.18</v>
      </c>
      <c r="Q107" s="77">
        <f>O107/'סכום נכסי הקרן'!$C$42*100</f>
        <v>1.6215913557316067E-2</v>
      </c>
    </row>
    <row r="108" spans="2:17">
      <c r="B108" t="s">
        <v>2442</v>
      </c>
      <c r="C108" t="s">
        <v>2277</v>
      </c>
      <c r="D108" t="s">
        <v>2457</v>
      </c>
      <c r="E108" t="s">
        <v>2444</v>
      </c>
      <c r="F108" t="s">
        <v>2437</v>
      </c>
      <c r="G108" t="s">
        <v>523</v>
      </c>
      <c r="H108" t="s">
        <v>154</v>
      </c>
      <c r="I108" s="77">
        <v>12.41</v>
      </c>
      <c r="J108" t="s">
        <v>105</v>
      </c>
      <c r="K108" s="77">
        <v>4.5</v>
      </c>
      <c r="L108" s="77">
        <v>2.99</v>
      </c>
      <c r="M108" s="77">
        <v>70173.62</v>
      </c>
      <c r="N108" s="77">
        <v>115.94</v>
      </c>
      <c r="O108" s="77">
        <v>81.359295028000005</v>
      </c>
      <c r="P108" s="77">
        <v>7.0000000000000007E-2</v>
      </c>
      <c r="Q108" s="77">
        <f>O108/'סכום נכסי הקרן'!$C$42*100</f>
        <v>6.6615784358843664E-3</v>
      </c>
    </row>
    <row r="109" spans="2:17">
      <c r="B109" t="s">
        <v>2442</v>
      </c>
      <c r="C109" t="s">
        <v>2277</v>
      </c>
      <c r="D109" t="s">
        <v>2458</v>
      </c>
      <c r="E109" t="s">
        <v>2444</v>
      </c>
      <c r="F109" t="s">
        <v>2437</v>
      </c>
      <c r="G109" t="s">
        <v>2459</v>
      </c>
      <c r="H109" t="s">
        <v>154</v>
      </c>
      <c r="I109" s="77">
        <v>12.58</v>
      </c>
      <c r="J109" t="s">
        <v>105</v>
      </c>
      <c r="K109" s="77">
        <v>4.5</v>
      </c>
      <c r="L109" s="77">
        <v>2.8</v>
      </c>
      <c r="M109" s="77">
        <v>52940.03</v>
      </c>
      <c r="N109" s="77">
        <v>117.9</v>
      </c>
      <c r="O109" s="77">
        <v>62.41629537</v>
      </c>
      <c r="P109" s="77">
        <v>0.06</v>
      </c>
      <c r="Q109" s="77">
        <f>O109/'סכום נכסי הקרן'!$C$42*100</f>
        <v>5.1105537129038014E-3</v>
      </c>
    </row>
    <row r="110" spans="2:17">
      <c r="B110" t="s">
        <v>2442</v>
      </c>
      <c r="C110" t="s">
        <v>2277</v>
      </c>
      <c r="D110" t="s">
        <v>2460</v>
      </c>
      <c r="E110" t="s">
        <v>2444</v>
      </c>
      <c r="F110" t="s">
        <v>2437</v>
      </c>
      <c r="G110" t="s">
        <v>2461</v>
      </c>
      <c r="H110" t="s">
        <v>154</v>
      </c>
      <c r="I110" s="77">
        <v>12.54</v>
      </c>
      <c r="J110" t="s">
        <v>105</v>
      </c>
      <c r="K110" s="77">
        <v>4.5</v>
      </c>
      <c r="L110" s="77">
        <v>3.17</v>
      </c>
      <c r="M110" s="77">
        <v>339279.07</v>
      </c>
      <c r="N110" s="77">
        <v>113.85</v>
      </c>
      <c r="O110" s="77">
        <v>386.269221195</v>
      </c>
      <c r="P110" s="77">
        <v>0.34</v>
      </c>
      <c r="Q110" s="77">
        <f>O110/'סכום נכסי הקרן'!$C$42*100</f>
        <v>3.162715106458211E-2</v>
      </c>
    </row>
    <row r="111" spans="2:17">
      <c r="B111" t="s">
        <v>2442</v>
      </c>
      <c r="C111" t="s">
        <v>2277</v>
      </c>
      <c r="D111" t="s">
        <v>2462</v>
      </c>
      <c r="E111" t="s">
        <v>2444</v>
      </c>
      <c r="F111" t="s">
        <v>2437</v>
      </c>
      <c r="G111" t="s">
        <v>2463</v>
      </c>
      <c r="H111" t="s">
        <v>154</v>
      </c>
      <c r="I111" s="77">
        <v>12.48</v>
      </c>
      <c r="J111" t="s">
        <v>105</v>
      </c>
      <c r="K111" s="77">
        <v>4.5</v>
      </c>
      <c r="L111" s="77">
        <v>3.63</v>
      </c>
      <c r="M111" s="77">
        <v>63809.77</v>
      </c>
      <c r="N111" s="77">
        <v>108.59</v>
      </c>
      <c r="O111" s="77">
        <v>69.291029242999997</v>
      </c>
      <c r="P111" s="77">
        <v>0.06</v>
      </c>
      <c r="Q111" s="77">
        <f>O111/'סכום נכסי הקרן'!$C$42*100</f>
        <v>5.6734467284475024E-3</v>
      </c>
    </row>
    <row r="112" spans="2:17">
      <c r="B112" t="s">
        <v>2442</v>
      </c>
      <c r="C112" t="s">
        <v>2277</v>
      </c>
      <c r="D112" t="s">
        <v>2464</v>
      </c>
      <c r="E112" t="s">
        <v>2444</v>
      </c>
      <c r="F112" t="s">
        <v>2437</v>
      </c>
      <c r="G112" t="s">
        <v>2465</v>
      </c>
      <c r="H112" t="s">
        <v>154</v>
      </c>
      <c r="I112" s="77">
        <v>12.51</v>
      </c>
      <c r="J112" t="s">
        <v>105</v>
      </c>
      <c r="K112" s="77">
        <v>4.5</v>
      </c>
      <c r="L112" s="77">
        <v>3.87</v>
      </c>
      <c r="M112" s="77">
        <v>80408.350000000006</v>
      </c>
      <c r="N112" s="77">
        <v>107.26</v>
      </c>
      <c r="O112" s="77">
        <v>86.245996210000001</v>
      </c>
      <c r="P112" s="77">
        <v>0.08</v>
      </c>
      <c r="Q112" s="77">
        <f>O112/'סכום נכסי הקרן'!$C$42*100</f>
        <v>7.061694282579186E-3</v>
      </c>
    </row>
    <row r="113" spans="2:17">
      <c r="B113" t="s">
        <v>2442</v>
      </c>
      <c r="C113" t="s">
        <v>2277</v>
      </c>
      <c r="D113" t="s">
        <v>2466</v>
      </c>
      <c r="E113" t="s">
        <v>2444</v>
      </c>
      <c r="F113" t="s">
        <v>2437</v>
      </c>
      <c r="G113" t="s">
        <v>2207</v>
      </c>
      <c r="H113" t="s">
        <v>154</v>
      </c>
      <c r="I113" s="77">
        <v>12.48</v>
      </c>
      <c r="J113" t="s">
        <v>105</v>
      </c>
      <c r="K113" s="77">
        <v>4.5</v>
      </c>
      <c r="L113" s="77">
        <v>4.29</v>
      </c>
      <c r="M113" s="77">
        <v>24913.29</v>
      </c>
      <c r="N113" s="77">
        <v>102.4</v>
      </c>
      <c r="O113" s="77">
        <v>25.511208960000001</v>
      </c>
      <c r="P113" s="77">
        <v>0.02</v>
      </c>
      <c r="Q113" s="77">
        <f>O113/'סכום נכסי הקרן'!$C$42*100</f>
        <v>2.0888199611708664E-3</v>
      </c>
    </row>
    <row r="114" spans="2:17">
      <c r="B114" t="s">
        <v>2442</v>
      </c>
      <c r="C114" t="s">
        <v>2277</v>
      </c>
      <c r="D114" t="s">
        <v>2467</v>
      </c>
      <c r="E114" t="s">
        <v>2444</v>
      </c>
      <c r="F114" t="s">
        <v>2437</v>
      </c>
      <c r="G114" t="s">
        <v>385</v>
      </c>
      <c r="H114" t="s">
        <v>154</v>
      </c>
      <c r="I114" s="77">
        <v>9.07</v>
      </c>
      <c r="J114" t="s">
        <v>105</v>
      </c>
      <c r="K114" s="77">
        <v>4.5</v>
      </c>
      <c r="L114" s="77">
        <v>2.5499999999999998</v>
      </c>
      <c r="M114" s="77">
        <v>49301.05</v>
      </c>
      <c r="N114" s="77">
        <v>126.29</v>
      </c>
      <c r="O114" s="77">
        <v>62.262296044999999</v>
      </c>
      <c r="P114" s="77">
        <v>0.06</v>
      </c>
      <c r="Q114" s="77">
        <f>O114/'סכום נכסי הקרן'!$C$42*100</f>
        <v>5.0979444765257365E-3</v>
      </c>
    </row>
    <row r="115" spans="2:17">
      <c r="B115" t="s">
        <v>2442</v>
      </c>
      <c r="C115" t="s">
        <v>2277</v>
      </c>
      <c r="D115" t="s">
        <v>2468</v>
      </c>
      <c r="E115" t="s">
        <v>2444</v>
      </c>
      <c r="F115" t="s">
        <v>2437</v>
      </c>
      <c r="G115" t="s">
        <v>2469</v>
      </c>
      <c r="H115" t="s">
        <v>154</v>
      </c>
      <c r="I115" s="77">
        <v>9.0500000000000007</v>
      </c>
      <c r="J115" t="s">
        <v>105</v>
      </c>
      <c r="K115" s="77">
        <v>4.5</v>
      </c>
      <c r="L115" s="77">
        <v>2.63</v>
      </c>
      <c r="M115" s="77">
        <v>90273.5</v>
      </c>
      <c r="N115" s="77">
        <v>125.47</v>
      </c>
      <c r="O115" s="77">
        <v>113.26616045</v>
      </c>
      <c r="P115" s="77">
        <v>0.1</v>
      </c>
      <c r="Q115" s="77">
        <f>O115/'סכום נכסי הקרן'!$C$42*100</f>
        <v>9.2740652645707522E-3</v>
      </c>
    </row>
    <row r="116" spans="2:17">
      <c r="B116" t="s">
        <v>2352</v>
      </c>
      <c r="C116" t="s">
        <v>2277</v>
      </c>
      <c r="D116" t="s">
        <v>2470</v>
      </c>
      <c r="E116" t="s">
        <v>2471</v>
      </c>
      <c r="F116" t="s">
        <v>2437</v>
      </c>
      <c r="G116" t="s">
        <v>2472</v>
      </c>
      <c r="H116" t="s">
        <v>154</v>
      </c>
      <c r="I116" s="77">
        <v>3.47</v>
      </c>
      <c r="J116" t="s">
        <v>105</v>
      </c>
      <c r="K116" s="77">
        <v>2.76</v>
      </c>
      <c r="L116" s="77">
        <v>2.59</v>
      </c>
      <c r="M116" s="77">
        <v>312439.59999999998</v>
      </c>
      <c r="N116" s="77">
        <v>102.11</v>
      </c>
      <c r="O116" s="77">
        <v>319.03207556000001</v>
      </c>
      <c r="P116" s="77">
        <v>0.28000000000000003</v>
      </c>
      <c r="Q116" s="77">
        <f>O116/'סכום נכסי הקרן'!$C$42*100</f>
        <v>2.6121873280422543E-2</v>
      </c>
    </row>
    <row r="117" spans="2:17">
      <c r="B117" t="s">
        <v>2352</v>
      </c>
      <c r="C117" t="s">
        <v>2277</v>
      </c>
      <c r="D117" t="s">
        <v>2473</v>
      </c>
      <c r="E117" t="s">
        <v>2471</v>
      </c>
      <c r="F117" t="s">
        <v>2437</v>
      </c>
      <c r="G117" t="s">
        <v>2472</v>
      </c>
      <c r="H117" t="s">
        <v>154</v>
      </c>
      <c r="I117" s="77">
        <v>3.5</v>
      </c>
      <c r="J117" t="s">
        <v>105</v>
      </c>
      <c r="K117" s="77">
        <v>2.2999999999999998</v>
      </c>
      <c r="L117" s="77">
        <v>2.13</v>
      </c>
      <c r="M117" s="77">
        <v>133902.69</v>
      </c>
      <c r="N117" s="77">
        <v>103.18</v>
      </c>
      <c r="O117" s="77">
        <v>138.16079554199999</v>
      </c>
      <c r="P117" s="77">
        <v>0.12</v>
      </c>
      <c r="Q117" s="77">
        <f>O117/'סכום נכסי הקרן'!$C$42*100</f>
        <v>1.1312401071696464E-2</v>
      </c>
    </row>
    <row r="118" spans="2:17">
      <c r="B118" t="s">
        <v>2352</v>
      </c>
      <c r="C118" t="s">
        <v>2277</v>
      </c>
      <c r="D118" t="s">
        <v>2474</v>
      </c>
      <c r="E118" t="s">
        <v>2471</v>
      </c>
      <c r="F118" t="s">
        <v>2437</v>
      </c>
      <c r="G118" t="s">
        <v>2125</v>
      </c>
      <c r="H118" t="s">
        <v>154</v>
      </c>
      <c r="I118" s="77">
        <v>0.43</v>
      </c>
      <c r="J118" t="s">
        <v>105</v>
      </c>
      <c r="K118" s="77">
        <v>3.5</v>
      </c>
      <c r="L118" s="77">
        <v>1.49</v>
      </c>
      <c r="M118" s="77">
        <v>1385660.55</v>
      </c>
      <c r="N118" s="77">
        <v>104.17</v>
      </c>
      <c r="O118" s="77">
        <v>1443.442594935</v>
      </c>
      <c r="P118" s="77">
        <v>1.28</v>
      </c>
      <c r="Q118" s="77">
        <f>O118/'סכום נכסי הקרן'!$C$42*100</f>
        <v>0.11818693931095069</v>
      </c>
    </row>
    <row r="119" spans="2:17">
      <c r="B119" t="s">
        <v>2475</v>
      </c>
      <c r="C119" t="s">
        <v>2277</v>
      </c>
      <c r="D119" t="s">
        <v>2476</v>
      </c>
      <c r="E119" t="s">
        <v>2477</v>
      </c>
      <c r="F119" t="s">
        <v>2437</v>
      </c>
      <c r="G119" t="s">
        <v>2478</v>
      </c>
      <c r="H119" t="s">
        <v>154</v>
      </c>
      <c r="I119" s="77">
        <v>1.2</v>
      </c>
      <c r="J119" t="s">
        <v>113</v>
      </c>
      <c r="K119" s="77">
        <v>3.59</v>
      </c>
      <c r="L119" s="77">
        <v>1.01</v>
      </c>
      <c r="M119" s="77">
        <v>104199.45</v>
      </c>
      <c r="N119" s="77">
        <v>101.62000000000003</v>
      </c>
      <c r="O119" s="77">
        <v>439.70835397433399</v>
      </c>
      <c r="P119" s="77">
        <v>0.39</v>
      </c>
      <c r="Q119" s="77">
        <f>O119/'סכום נכסי הקרן'!$C$42*100</f>
        <v>3.6002668016058378E-2</v>
      </c>
    </row>
    <row r="120" spans="2:17">
      <c r="B120" t="s">
        <v>2475</v>
      </c>
      <c r="C120" t="s">
        <v>2277</v>
      </c>
      <c r="D120" t="s">
        <v>2479</v>
      </c>
      <c r="E120" t="s">
        <v>2477</v>
      </c>
      <c r="F120" t="s">
        <v>2437</v>
      </c>
      <c r="G120" t="s">
        <v>2480</v>
      </c>
      <c r="H120" t="s">
        <v>154</v>
      </c>
      <c r="I120" s="77">
        <v>1.18</v>
      </c>
      <c r="J120" t="s">
        <v>109</v>
      </c>
      <c r="K120" s="77">
        <v>5.75</v>
      </c>
      <c r="L120" s="77">
        <v>3.26</v>
      </c>
      <c r="M120" s="77">
        <v>110013.21</v>
      </c>
      <c r="N120" s="77">
        <v>101.69</v>
      </c>
      <c r="O120" s="77">
        <v>387.86172607428301</v>
      </c>
      <c r="P120" s="77">
        <v>0.34</v>
      </c>
      <c r="Q120" s="77">
        <f>O120/'סכום נכסי הקרן'!$C$42*100</f>
        <v>3.1757543002703274E-2</v>
      </c>
    </row>
    <row r="121" spans="2:17">
      <c r="B121" t="s">
        <v>2481</v>
      </c>
      <c r="C121" t="s">
        <v>2277</v>
      </c>
      <c r="D121" t="s">
        <v>2482</v>
      </c>
      <c r="E121" t="s">
        <v>757</v>
      </c>
      <c r="F121" t="s">
        <v>2437</v>
      </c>
      <c r="G121" t="s">
        <v>2483</v>
      </c>
      <c r="H121" t="s">
        <v>154</v>
      </c>
      <c r="I121" s="77">
        <v>1.17</v>
      </c>
      <c r="J121" t="s">
        <v>105</v>
      </c>
      <c r="K121" s="77">
        <v>3.61</v>
      </c>
      <c r="L121" s="77">
        <v>1.37</v>
      </c>
      <c r="M121" s="77">
        <v>636499.36</v>
      </c>
      <c r="N121" s="77">
        <v>102.69</v>
      </c>
      <c r="O121" s="77">
        <v>653.62119278399996</v>
      </c>
      <c r="P121" s="77">
        <v>0.57999999999999996</v>
      </c>
      <c r="Q121" s="77">
        <f>O121/'סכום נכסי הקרן'!$C$42*100</f>
        <v>5.3517534064035602E-2</v>
      </c>
    </row>
    <row r="122" spans="2:17">
      <c r="B122" t="s">
        <v>2484</v>
      </c>
      <c r="C122" t="s">
        <v>2277</v>
      </c>
      <c r="D122" t="s">
        <v>2485</v>
      </c>
      <c r="E122" t="s">
        <v>2486</v>
      </c>
      <c r="F122" t="s">
        <v>2437</v>
      </c>
      <c r="G122" t="s">
        <v>2487</v>
      </c>
      <c r="H122" t="s">
        <v>154</v>
      </c>
      <c r="I122" s="77">
        <v>7.07</v>
      </c>
      <c r="J122" t="s">
        <v>105</v>
      </c>
      <c r="K122" s="77">
        <v>2.54</v>
      </c>
      <c r="L122" s="77">
        <v>1.33</v>
      </c>
      <c r="M122" s="77">
        <v>1020578.36</v>
      </c>
      <c r="N122" s="77">
        <v>109.79</v>
      </c>
      <c r="O122" s="77">
        <v>1120.492981444</v>
      </c>
      <c r="P122" s="77">
        <v>0.99</v>
      </c>
      <c r="Q122" s="77">
        <f>O122/'סכום נכסי הקרן'!$C$42*100</f>
        <v>9.1744303833732707E-2</v>
      </c>
    </row>
    <row r="123" spans="2:17">
      <c r="B123" t="s">
        <v>2488</v>
      </c>
      <c r="C123" t="s">
        <v>2277</v>
      </c>
      <c r="D123" t="s">
        <v>2489</v>
      </c>
      <c r="E123" t="s">
        <v>2490</v>
      </c>
      <c r="F123" t="s">
        <v>693</v>
      </c>
      <c r="G123" t="s">
        <v>2491</v>
      </c>
      <c r="H123" t="s">
        <v>153</v>
      </c>
      <c r="I123" s="77">
        <v>9.2100000000000009</v>
      </c>
      <c r="J123" t="s">
        <v>105</v>
      </c>
      <c r="K123" s="77">
        <v>3.4</v>
      </c>
      <c r="L123" s="77">
        <v>3.95</v>
      </c>
      <c r="M123" s="77">
        <v>270263.15999999997</v>
      </c>
      <c r="N123" s="77">
        <v>114.86</v>
      </c>
      <c r="O123" s="77">
        <v>310.42426557599998</v>
      </c>
      <c r="P123" s="77">
        <v>0.27</v>
      </c>
      <c r="Q123" s="77">
        <f>O123/'סכום נכסי הקרן'!$C$42*100</f>
        <v>2.5417078562746206E-2</v>
      </c>
    </row>
    <row r="124" spans="2:17">
      <c r="B124" t="s">
        <v>2488</v>
      </c>
      <c r="C124" t="s">
        <v>2277</v>
      </c>
      <c r="D124" t="s">
        <v>2492</v>
      </c>
      <c r="E124" t="s">
        <v>2490</v>
      </c>
      <c r="F124" t="s">
        <v>693</v>
      </c>
      <c r="G124" t="s">
        <v>2491</v>
      </c>
      <c r="H124" t="s">
        <v>153</v>
      </c>
      <c r="I124" s="77">
        <v>1</v>
      </c>
      <c r="J124" t="s">
        <v>105</v>
      </c>
      <c r="K124" s="77">
        <v>3.3</v>
      </c>
      <c r="L124" s="77">
        <v>0.78</v>
      </c>
      <c r="M124" s="77">
        <v>121422.59</v>
      </c>
      <c r="N124" s="77">
        <v>114.47</v>
      </c>
      <c r="O124" s="77">
        <v>138.992438773</v>
      </c>
      <c r="P124" s="77">
        <v>0.12</v>
      </c>
      <c r="Q124" s="77">
        <f>O124/'סכום נכסי הקרן'!$C$42*100</f>
        <v>1.1380494786275386E-2</v>
      </c>
    </row>
    <row r="125" spans="2:17">
      <c r="B125" t="s">
        <v>2488</v>
      </c>
      <c r="C125" t="s">
        <v>2277</v>
      </c>
      <c r="D125" t="s">
        <v>2493</v>
      </c>
      <c r="E125" t="s">
        <v>2490</v>
      </c>
      <c r="F125" t="s">
        <v>693</v>
      </c>
      <c r="G125" t="s">
        <v>2494</v>
      </c>
      <c r="H125" t="s">
        <v>153</v>
      </c>
      <c r="I125" s="77">
        <v>9.2799999999999994</v>
      </c>
      <c r="J125" t="s">
        <v>105</v>
      </c>
      <c r="K125" s="77">
        <v>3.4</v>
      </c>
      <c r="L125" s="77">
        <v>3.83</v>
      </c>
      <c r="M125" s="77">
        <v>247913.94</v>
      </c>
      <c r="N125" s="77">
        <v>115.11</v>
      </c>
      <c r="O125" s="77">
        <v>285.373736334</v>
      </c>
      <c r="P125" s="77">
        <v>0.25</v>
      </c>
      <c r="Q125" s="77">
        <f>O125/'סכום נכסי הקרן'!$C$42*100</f>
        <v>2.3365978373781113E-2</v>
      </c>
    </row>
    <row r="126" spans="2:17">
      <c r="B126" t="s">
        <v>2488</v>
      </c>
      <c r="C126" t="s">
        <v>2277</v>
      </c>
      <c r="D126" t="s">
        <v>2495</v>
      </c>
      <c r="E126" t="s">
        <v>2490</v>
      </c>
      <c r="F126" t="s">
        <v>693</v>
      </c>
      <c r="G126" t="s">
        <v>2494</v>
      </c>
      <c r="H126" t="s">
        <v>153</v>
      </c>
      <c r="I126" s="77">
        <v>9.2799999999999994</v>
      </c>
      <c r="J126" t="s">
        <v>105</v>
      </c>
      <c r="K126" s="77">
        <v>3.4</v>
      </c>
      <c r="L126" s="77">
        <v>3.83</v>
      </c>
      <c r="M126" s="77">
        <v>111381.62</v>
      </c>
      <c r="N126" s="77">
        <v>114.96</v>
      </c>
      <c r="O126" s="77">
        <v>128.044310352</v>
      </c>
      <c r="P126" s="77">
        <v>0.11</v>
      </c>
      <c r="Q126" s="77">
        <f>O126/'סכום נכסי הקרן'!$C$42*100</f>
        <v>1.0484078265243255E-2</v>
      </c>
    </row>
    <row r="127" spans="2:17">
      <c r="B127" t="s">
        <v>2488</v>
      </c>
      <c r="C127" t="s">
        <v>2277</v>
      </c>
      <c r="D127" t="s">
        <v>2496</v>
      </c>
      <c r="E127" t="s">
        <v>2490</v>
      </c>
      <c r="F127" t="s">
        <v>693</v>
      </c>
      <c r="G127" t="s">
        <v>460</v>
      </c>
      <c r="H127" t="s">
        <v>153</v>
      </c>
      <c r="I127" s="77">
        <v>9.24</v>
      </c>
      <c r="J127" t="s">
        <v>105</v>
      </c>
      <c r="K127" s="77">
        <v>3.4</v>
      </c>
      <c r="L127" s="77">
        <v>3.97</v>
      </c>
      <c r="M127" s="77">
        <v>173211</v>
      </c>
      <c r="N127" s="77">
        <v>114.4</v>
      </c>
      <c r="O127" s="77">
        <v>198.15338399999999</v>
      </c>
      <c r="P127" s="77">
        <v>0.18</v>
      </c>
      <c r="Q127" s="77">
        <f>O127/'סכום נכסי הקרן'!$C$42*100</f>
        <v>1.622450525656138E-2</v>
      </c>
    </row>
    <row r="128" spans="2:17">
      <c r="B128" t="s">
        <v>2488</v>
      </c>
      <c r="C128" t="s">
        <v>2277</v>
      </c>
      <c r="D128" t="s">
        <v>2497</v>
      </c>
      <c r="E128" t="s">
        <v>2490</v>
      </c>
      <c r="F128" t="s">
        <v>693</v>
      </c>
      <c r="G128" t="s">
        <v>460</v>
      </c>
      <c r="H128" t="s">
        <v>153</v>
      </c>
      <c r="I128" s="77">
        <v>1.01</v>
      </c>
      <c r="J128" t="s">
        <v>105</v>
      </c>
      <c r="K128" s="77">
        <v>3.4</v>
      </c>
      <c r="L128" s="77">
        <v>2.13</v>
      </c>
      <c r="M128" s="77">
        <v>77820</v>
      </c>
      <c r="N128" s="77">
        <v>113.63</v>
      </c>
      <c r="O128" s="77">
        <v>88.426866000000004</v>
      </c>
      <c r="P128" s="77">
        <v>0.08</v>
      </c>
      <c r="Q128" s="77">
        <f>O128/'סכום נכסי הקרן'!$C$42*100</f>
        <v>7.2402606671519111E-3</v>
      </c>
    </row>
    <row r="129" spans="2:17">
      <c r="B129" t="s">
        <v>2488</v>
      </c>
      <c r="C129" t="s">
        <v>2277</v>
      </c>
      <c r="D129" t="s">
        <v>2498</v>
      </c>
      <c r="E129" t="s">
        <v>2490</v>
      </c>
      <c r="F129" t="s">
        <v>693</v>
      </c>
      <c r="G129" t="s">
        <v>2499</v>
      </c>
      <c r="H129" t="s">
        <v>153</v>
      </c>
      <c r="I129" s="77">
        <v>9.35</v>
      </c>
      <c r="J129" t="s">
        <v>105</v>
      </c>
      <c r="K129" s="77">
        <v>3.4</v>
      </c>
      <c r="L129" s="77">
        <v>3.47</v>
      </c>
      <c r="M129" s="77">
        <v>64252.33</v>
      </c>
      <c r="N129" s="77">
        <v>117.87</v>
      </c>
      <c r="O129" s="77">
        <v>75.734221371000004</v>
      </c>
      <c r="P129" s="77">
        <v>7.0000000000000007E-2</v>
      </c>
      <c r="Q129" s="77">
        <f>O129/'סכום נכסי הקרן'!$C$42*100</f>
        <v>6.2010057458083724E-3</v>
      </c>
    </row>
    <row r="130" spans="2:17">
      <c r="B130" t="s">
        <v>2488</v>
      </c>
      <c r="C130" t="s">
        <v>2277</v>
      </c>
      <c r="D130" t="s">
        <v>2500</v>
      </c>
      <c r="E130" t="s">
        <v>2490</v>
      </c>
      <c r="F130" t="s">
        <v>693</v>
      </c>
      <c r="G130" t="s">
        <v>2499</v>
      </c>
      <c r="H130" t="s">
        <v>153</v>
      </c>
      <c r="I130" s="77">
        <v>1</v>
      </c>
      <c r="J130" t="s">
        <v>105</v>
      </c>
      <c r="K130" s="77">
        <v>3.3</v>
      </c>
      <c r="L130" s="77">
        <v>1.36</v>
      </c>
      <c r="M130" s="77">
        <v>28866.99</v>
      </c>
      <c r="N130" s="77">
        <v>117</v>
      </c>
      <c r="O130" s="77">
        <v>33.774378300000002</v>
      </c>
      <c r="P130" s="77">
        <v>0.03</v>
      </c>
      <c r="Q130" s="77">
        <f>O130/'סכום נכסי הקרן'!$C$42*100</f>
        <v>2.7653960139557478E-3</v>
      </c>
    </row>
    <row r="131" spans="2:17">
      <c r="B131" t="s">
        <v>2488</v>
      </c>
      <c r="C131" t="s">
        <v>2277</v>
      </c>
      <c r="D131" t="s">
        <v>2501</v>
      </c>
      <c r="E131" t="s">
        <v>2490</v>
      </c>
      <c r="F131" t="s">
        <v>693</v>
      </c>
      <c r="G131" t="s">
        <v>2502</v>
      </c>
      <c r="H131" t="s">
        <v>153</v>
      </c>
      <c r="I131" s="77">
        <v>9.41</v>
      </c>
      <c r="J131" t="s">
        <v>105</v>
      </c>
      <c r="K131" s="77">
        <v>3.4</v>
      </c>
      <c r="L131" s="77">
        <v>3.38</v>
      </c>
      <c r="M131" s="77">
        <v>205175.29</v>
      </c>
      <c r="N131" s="77">
        <v>106.39</v>
      </c>
      <c r="O131" s="77">
        <v>218.28599103100001</v>
      </c>
      <c r="P131" s="77">
        <v>0.19</v>
      </c>
      <c r="Q131" s="77">
        <f>O131/'סכום נכסי הקרן'!$C$42*100</f>
        <v>1.7872933267272236E-2</v>
      </c>
    </row>
    <row r="132" spans="2:17">
      <c r="B132" t="s">
        <v>2488</v>
      </c>
      <c r="C132" t="s">
        <v>2277</v>
      </c>
      <c r="D132" t="s">
        <v>2503</v>
      </c>
      <c r="E132" t="s">
        <v>2490</v>
      </c>
      <c r="F132" t="s">
        <v>693</v>
      </c>
      <c r="G132" t="s">
        <v>2502</v>
      </c>
      <c r="H132" t="s">
        <v>153</v>
      </c>
      <c r="I132" s="77">
        <v>1.24</v>
      </c>
      <c r="J132" t="s">
        <v>105</v>
      </c>
      <c r="K132" s="77">
        <v>3.4</v>
      </c>
      <c r="L132" s="77">
        <v>3.13</v>
      </c>
      <c r="M132" s="77">
        <v>92180.21</v>
      </c>
      <c r="N132" s="77">
        <v>105.77</v>
      </c>
      <c r="O132" s="77">
        <v>97.499008117000002</v>
      </c>
      <c r="P132" s="77">
        <v>0.09</v>
      </c>
      <c r="Q132" s="77">
        <f>O132/'סכום נכסי הקרן'!$C$42*100</f>
        <v>7.9830742113583455E-3</v>
      </c>
    </row>
    <row r="133" spans="2:17">
      <c r="B133" t="s">
        <v>2488</v>
      </c>
      <c r="C133" t="s">
        <v>2277</v>
      </c>
      <c r="D133" t="s">
        <v>2504</v>
      </c>
      <c r="E133" t="s">
        <v>2490</v>
      </c>
      <c r="F133" t="s">
        <v>693</v>
      </c>
      <c r="G133" t="s">
        <v>2125</v>
      </c>
      <c r="H133" t="s">
        <v>153</v>
      </c>
      <c r="I133" s="77">
        <v>1</v>
      </c>
      <c r="J133" t="s">
        <v>105</v>
      </c>
      <c r="K133" s="77">
        <v>3.4</v>
      </c>
      <c r="L133" s="77">
        <v>3.34</v>
      </c>
      <c r="M133" s="77">
        <v>57198.33</v>
      </c>
      <c r="N133" s="77">
        <v>101.24</v>
      </c>
      <c r="O133" s="77">
        <v>57.907589291999997</v>
      </c>
      <c r="P133" s="77">
        <v>0.05</v>
      </c>
      <c r="Q133" s="77">
        <f>O133/'סכום נכסי הקרן'!$C$42*100</f>
        <v>4.7413875448266453E-3</v>
      </c>
    </row>
    <row r="134" spans="2:17">
      <c r="B134" t="s">
        <v>2488</v>
      </c>
      <c r="C134" t="s">
        <v>2277</v>
      </c>
      <c r="D134" t="s">
        <v>2505</v>
      </c>
      <c r="E134" t="s">
        <v>2490</v>
      </c>
      <c r="F134" t="s">
        <v>693</v>
      </c>
      <c r="G134" t="s">
        <v>2125</v>
      </c>
      <c r="H134" t="s">
        <v>153</v>
      </c>
      <c r="I134" s="77">
        <v>9.32</v>
      </c>
      <c r="J134" t="s">
        <v>105</v>
      </c>
      <c r="K134" s="77">
        <v>3.4</v>
      </c>
      <c r="L134" s="77">
        <v>3.31</v>
      </c>
      <c r="M134" s="77">
        <v>127312.43</v>
      </c>
      <c r="N134" s="77">
        <v>101.61</v>
      </c>
      <c r="O134" s="77">
        <v>129.362160123</v>
      </c>
      <c r="P134" s="77">
        <v>0.11</v>
      </c>
      <c r="Q134" s="77">
        <f>O134/'סכום נכסי הקרן'!$C$42*100</f>
        <v>1.0591981850361681E-2</v>
      </c>
    </row>
    <row r="135" spans="2:17">
      <c r="B135" t="s">
        <v>2506</v>
      </c>
      <c r="C135" t="s">
        <v>2277</v>
      </c>
      <c r="D135" t="s">
        <v>2507</v>
      </c>
      <c r="E135" t="s">
        <v>2508</v>
      </c>
      <c r="F135" t="s">
        <v>701</v>
      </c>
      <c r="G135" t="s">
        <v>2509</v>
      </c>
      <c r="H135" t="s">
        <v>213</v>
      </c>
      <c r="I135" s="77">
        <v>2.89</v>
      </c>
      <c r="J135" t="s">
        <v>109</v>
      </c>
      <c r="K135" s="77">
        <v>4.9400000000000004</v>
      </c>
      <c r="L135" s="77">
        <v>5.19</v>
      </c>
      <c r="M135" s="77">
        <v>3626.78</v>
      </c>
      <c r="N135" s="77">
        <v>100</v>
      </c>
      <c r="O135" s="77">
        <v>12.574046259999999</v>
      </c>
      <c r="P135" s="77">
        <v>0.01</v>
      </c>
      <c r="Q135" s="77">
        <f>O135/'סכום נכסי הקרן'!$C$42*100</f>
        <v>1.0295442627495878E-3</v>
      </c>
    </row>
    <row r="136" spans="2:17">
      <c r="B136" t="s">
        <v>2506</v>
      </c>
      <c r="C136" t="s">
        <v>2277</v>
      </c>
      <c r="D136" t="s">
        <v>2510</v>
      </c>
      <c r="E136" t="s">
        <v>2508</v>
      </c>
      <c r="F136" t="s">
        <v>701</v>
      </c>
      <c r="G136" t="s">
        <v>324</v>
      </c>
      <c r="H136" t="s">
        <v>213</v>
      </c>
      <c r="I136" s="77">
        <v>2.9</v>
      </c>
      <c r="J136" t="s">
        <v>109</v>
      </c>
      <c r="K136" s="77">
        <v>4.9400000000000004</v>
      </c>
      <c r="L136" s="77">
        <v>5.37</v>
      </c>
      <c r="M136" s="77">
        <v>20368.560000000001</v>
      </c>
      <c r="N136" s="77">
        <v>100.93</v>
      </c>
      <c r="O136" s="77">
        <v>71.274543036935995</v>
      </c>
      <c r="P136" s="77">
        <v>0.06</v>
      </c>
      <c r="Q136" s="77">
        <f>O136/'סכום נכסי הקרן'!$C$42*100</f>
        <v>5.8358538967054861E-3</v>
      </c>
    </row>
    <row r="137" spans="2:17">
      <c r="B137" t="s">
        <v>2506</v>
      </c>
      <c r="C137" t="s">
        <v>2277</v>
      </c>
      <c r="D137" t="s">
        <v>2511</v>
      </c>
      <c r="E137" t="s">
        <v>2508</v>
      </c>
      <c r="F137" t="s">
        <v>701</v>
      </c>
      <c r="G137" t="s">
        <v>2134</v>
      </c>
      <c r="H137" t="s">
        <v>213</v>
      </c>
      <c r="I137" s="77">
        <v>2.92</v>
      </c>
      <c r="J137" t="s">
        <v>109</v>
      </c>
      <c r="K137" s="77">
        <v>4.9400000000000004</v>
      </c>
      <c r="L137" s="77">
        <v>5.4</v>
      </c>
      <c r="M137" s="77">
        <v>28985.46</v>
      </c>
      <c r="N137" s="77">
        <v>100.1</v>
      </c>
      <c r="O137" s="77">
        <v>100.59308240982</v>
      </c>
      <c r="P137" s="77">
        <v>0.09</v>
      </c>
      <c r="Q137" s="77">
        <f>O137/'סכום נכסי הקרן'!$C$42*100</f>
        <v>8.2364124265061085E-3</v>
      </c>
    </row>
    <row r="138" spans="2:17">
      <c r="B138" t="s">
        <v>2512</v>
      </c>
      <c r="C138" t="s">
        <v>2277</v>
      </c>
      <c r="D138" t="s">
        <v>2513</v>
      </c>
      <c r="E138" t="s">
        <v>2514</v>
      </c>
      <c r="F138" t="s">
        <v>2515</v>
      </c>
      <c r="G138" t="s">
        <v>271</v>
      </c>
      <c r="H138" t="s">
        <v>154</v>
      </c>
      <c r="I138" s="77">
        <v>9.08</v>
      </c>
      <c r="J138" t="s">
        <v>105</v>
      </c>
      <c r="K138" s="77">
        <v>4.03</v>
      </c>
      <c r="L138" s="77">
        <v>1.24</v>
      </c>
      <c r="M138" s="77">
        <v>733358.96</v>
      </c>
      <c r="N138" s="77">
        <v>118.32</v>
      </c>
      <c r="O138" s="77">
        <v>867.71032147200003</v>
      </c>
      <c r="P138" s="77">
        <v>0.77</v>
      </c>
      <c r="Q138" s="77">
        <f>O138/'סכום נכסי הקרן'!$C$42*100</f>
        <v>7.104683446584506E-2</v>
      </c>
    </row>
    <row r="139" spans="2:17">
      <c r="B139" t="s">
        <v>2396</v>
      </c>
      <c r="C139" t="s">
        <v>2277</v>
      </c>
      <c r="D139" t="s">
        <v>2516</v>
      </c>
      <c r="E139" t="s">
        <v>2517</v>
      </c>
      <c r="F139" t="s">
        <v>766</v>
      </c>
      <c r="G139" t="s">
        <v>899</v>
      </c>
      <c r="H139" t="s">
        <v>213</v>
      </c>
      <c r="I139" s="77">
        <v>2.06</v>
      </c>
      <c r="J139" t="s">
        <v>105</v>
      </c>
      <c r="K139" s="77">
        <v>2.9</v>
      </c>
      <c r="L139" s="77">
        <v>1.59</v>
      </c>
      <c r="M139" s="77">
        <v>2025659.47</v>
      </c>
      <c r="N139" s="77">
        <v>107.67</v>
      </c>
      <c r="O139" s="77">
        <v>2181.0275513490001</v>
      </c>
      <c r="P139" s="77">
        <v>1.93</v>
      </c>
      <c r="Q139" s="77">
        <f>O139/'סכום נכסי הקרן'!$C$42*100</f>
        <v>0.1785793018380501</v>
      </c>
    </row>
    <row r="140" spans="2:17">
      <c r="B140" t="s">
        <v>2518</v>
      </c>
      <c r="C140" t="s">
        <v>2277</v>
      </c>
      <c r="D140" t="s">
        <v>2519</v>
      </c>
      <c r="E140" t="s">
        <v>948</v>
      </c>
      <c r="F140" t="s">
        <v>2520</v>
      </c>
      <c r="G140" t="s">
        <v>2521</v>
      </c>
      <c r="H140" t="s">
        <v>154</v>
      </c>
      <c r="I140" s="77">
        <v>12.97</v>
      </c>
      <c r="J140" t="s">
        <v>105</v>
      </c>
      <c r="K140" s="77">
        <v>6.7</v>
      </c>
      <c r="L140" s="77">
        <v>2.98</v>
      </c>
      <c r="M140" s="77">
        <v>926370.58</v>
      </c>
      <c r="N140" s="77">
        <v>147.34</v>
      </c>
      <c r="O140" s="77">
        <v>1364.9144125719999</v>
      </c>
      <c r="P140" s="77">
        <v>1.21</v>
      </c>
      <c r="Q140" s="77">
        <f>O140/'סכום נכסי הקרן'!$C$42*100</f>
        <v>0.11175716818205236</v>
      </c>
    </row>
    <row r="141" spans="2:17">
      <c r="B141" t="s">
        <v>2522</v>
      </c>
      <c r="C141" t="s">
        <v>2277</v>
      </c>
      <c r="D141" t="s">
        <v>2523</v>
      </c>
      <c r="E141" t="s">
        <v>1337</v>
      </c>
      <c r="F141" t="s">
        <v>2524</v>
      </c>
      <c r="G141" t="s">
        <v>2525</v>
      </c>
      <c r="H141" t="s">
        <v>154</v>
      </c>
      <c r="I141" s="77">
        <v>1.91</v>
      </c>
      <c r="J141" t="s">
        <v>105</v>
      </c>
      <c r="K141" s="77">
        <v>6.2</v>
      </c>
      <c r="L141" s="77">
        <v>1.33</v>
      </c>
      <c r="M141" s="77">
        <v>1654731.3</v>
      </c>
      <c r="N141" s="77">
        <v>9.9999999999999995E-7</v>
      </c>
      <c r="O141" s="77">
        <v>1.6547312999999999E-5</v>
      </c>
      <c r="P141" s="77">
        <v>0</v>
      </c>
      <c r="Q141" s="77">
        <f>O141/'סכום נכסי הקרן'!$C$42*100</f>
        <v>1.3548694517902678E-9</v>
      </c>
    </row>
    <row r="142" spans="2:17">
      <c r="B142" t="s">
        <v>2526</v>
      </c>
      <c r="C142" t="s">
        <v>2277</v>
      </c>
      <c r="D142" t="s">
        <v>2527</v>
      </c>
      <c r="E142" t="s">
        <v>2528</v>
      </c>
      <c r="F142" t="s">
        <v>256</v>
      </c>
      <c r="G142" t="s">
        <v>2529</v>
      </c>
      <c r="H142" t="s">
        <v>823</v>
      </c>
      <c r="I142" s="77">
        <v>10.34</v>
      </c>
      <c r="J142" t="s">
        <v>105</v>
      </c>
      <c r="K142" s="77">
        <v>4.8</v>
      </c>
      <c r="L142" s="77">
        <v>4.78</v>
      </c>
      <c r="M142" s="77">
        <v>298272.69</v>
      </c>
      <c r="N142" s="77">
        <v>109.38</v>
      </c>
      <c r="O142" s="77">
        <v>326.25066832200002</v>
      </c>
      <c r="P142" s="77">
        <v>0.28999999999999998</v>
      </c>
      <c r="Q142" s="77">
        <f>O142/'סכום נכסי הקרן'!$C$42*100</f>
        <v>2.6712920951917497E-2</v>
      </c>
    </row>
    <row r="143" spans="2:17">
      <c r="B143" t="s">
        <v>2526</v>
      </c>
      <c r="C143" t="s">
        <v>2277</v>
      </c>
      <c r="D143" t="s">
        <v>2530</v>
      </c>
      <c r="E143" t="s">
        <v>2528</v>
      </c>
      <c r="F143" t="s">
        <v>256</v>
      </c>
      <c r="G143" t="s">
        <v>2531</v>
      </c>
      <c r="H143" t="s">
        <v>823</v>
      </c>
      <c r="I143" s="77">
        <v>9.9600000000000009</v>
      </c>
      <c r="J143" t="s">
        <v>105</v>
      </c>
      <c r="K143" s="77">
        <v>4.8</v>
      </c>
      <c r="L143" s="77">
        <v>3.58</v>
      </c>
      <c r="M143" s="77">
        <v>63570.46</v>
      </c>
      <c r="N143" s="77">
        <v>105.97</v>
      </c>
      <c r="O143" s="77">
        <v>67.365616462000006</v>
      </c>
      <c r="P143" s="77">
        <v>0.06</v>
      </c>
      <c r="Q143" s="77">
        <f>O143/'סכום נכסי הקרן'!$C$42*100</f>
        <v>5.5157967849755064E-3</v>
      </c>
    </row>
    <row r="144" spans="2:17">
      <c r="B144" t="s">
        <v>2526</v>
      </c>
      <c r="C144" t="s">
        <v>2277</v>
      </c>
      <c r="D144" t="s">
        <v>2532</v>
      </c>
      <c r="E144" t="s">
        <v>2528</v>
      </c>
      <c r="F144" t="s">
        <v>256</v>
      </c>
      <c r="G144" t="s">
        <v>2531</v>
      </c>
      <c r="H144" t="s">
        <v>823</v>
      </c>
      <c r="I144" s="77">
        <v>0.01</v>
      </c>
      <c r="J144" t="s">
        <v>105</v>
      </c>
      <c r="K144" s="77">
        <v>3.1</v>
      </c>
      <c r="L144" s="77">
        <v>1.98</v>
      </c>
      <c r="M144" s="77">
        <v>42217.279999999999</v>
      </c>
      <c r="N144" s="77">
        <v>100.06</v>
      </c>
      <c r="O144" s="77">
        <v>42.242610368000001</v>
      </c>
      <c r="P144" s="77">
        <v>0.04</v>
      </c>
      <c r="Q144" s="77">
        <f>O144/'סכום נכסי הקרן'!$C$42*100</f>
        <v>3.4587622988386125E-3</v>
      </c>
    </row>
    <row r="145" spans="2:17">
      <c r="B145" s="78" t="s">
        <v>2533</v>
      </c>
      <c r="I145" s="79">
        <v>0.6</v>
      </c>
      <c r="L145" s="79">
        <v>1.74</v>
      </c>
      <c r="M145" s="79">
        <v>420512.31</v>
      </c>
      <c r="O145" s="79">
        <v>428.511566475</v>
      </c>
      <c r="P145" s="79">
        <v>0.38</v>
      </c>
      <c r="Q145" s="79">
        <f>O145/'סכום נכסי הקרן'!$C$42*100</f>
        <v>3.5085891658408357E-2</v>
      </c>
    </row>
    <row r="146" spans="2:17">
      <c r="B146" t="s">
        <v>2297</v>
      </c>
      <c r="C146" t="s">
        <v>2277</v>
      </c>
      <c r="D146" t="s">
        <v>2534</v>
      </c>
      <c r="E146" t="s">
        <v>998</v>
      </c>
      <c r="F146" t="s">
        <v>2437</v>
      </c>
      <c r="G146" t="s">
        <v>2535</v>
      </c>
      <c r="H146" t="s">
        <v>154</v>
      </c>
      <c r="I146" s="77">
        <v>0.22</v>
      </c>
      <c r="J146" t="s">
        <v>105</v>
      </c>
      <c r="K146" s="77">
        <v>4.25</v>
      </c>
      <c r="L146" s="77">
        <v>2.5299999999999998</v>
      </c>
      <c r="M146" s="77">
        <v>94728.06</v>
      </c>
      <c r="N146" s="77">
        <v>100.5</v>
      </c>
      <c r="O146" s="77">
        <v>95.201700299999999</v>
      </c>
      <c r="P146" s="77">
        <v>0.08</v>
      </c>
      <c r="Q146" s="77">
        <f>O146/'סכום נכסי הקרן'!$C$42*100</f>
        <v>7.7949740537912341E-3</v>
      </c>
    </row>
    <row r="147" spans="2:17">
      <c r="B147" t="s">
        <v>2297</v>
      </c>
      <c r="C147" t="s">
        <v>2277</v>
      </c>
      <c r="D147" t="s">
        <v>2536</v>
      </c>
      <c r="E147" t="s">
        <v>998</v>
      </c>
      <c r="F147" t="s">
        <v>2515</v>
      </c>
      <c r="G147" t="s">
        <v>2537</v>
      </c>
      <c r="H147" t="s">
        <v>154</v>
      </c>
      <c r="I147" s="77">
        <v>0.71</v>
      </c>
      <c r="J147" t="s">
        <v>105</v>
      </c>
      <c r="K147" s="77">
        <v>4.5</v>
      </c>
      <c r="L147" s="77">
        <v>1.52</v>
      </c>
      <c r="M147" s="77">
        <v>325784.25</v>
      </c>
      <c r="N147" s="77">
        <v>102.31</v>
      </c>
      <c r="O147" s="77">
        <v>333.30986617500002</v>
      </c>
      <c r="P147" s="77">
        <v>0.3</v>
      </c>
      <c r="Q147" s="77">
        <f>O147/'סכום נכסי הקרן'!$C$42*100</f>
        <v>2.7290917604617129E-2</v>
      </c>
    </row>
    <row r="148" spans="2:17">
      <c r="B148" s="78" t="s">
        <v>2538</v>
      </c>
      <c r="I148" s="79">
        <v>0</v>
      </c>
      <c r="L148" s="79">
        <v>0</v>
      </c>
      <c r="M148" s="79">
        <v>0</v>
      </c>
      <c r="O148" s="79">
        <v>0</v>
      </c>
      <c r="P148" s="79">
        <v>0</v>
      </c>
      <c r="Q148" s="79">
        <f>O148/'סכום נכסי הקרן'!$C$42*100</f>
        <v>0</v>
      </c>
    </row>
    <row r="149" spans="2:17">
      <c r="B149" s="78" t="s">
        <v>2539</v>
      </c>
      <c r="I149" s="79">
        <v>0</v>
      </c>
      <c r="L149" s="79">
        <v>0</v>
      </c>
      <c r="M149" s="79">
        <v>0</v>
      </c>
      <c r="O149" s="79">
        <v>0</v>
      </c>
      <c r="P149" s="79">
        <v>0</v>
      </c>
      <c r="Q149" s="79">
        <f>O149/'סכום נכסי הקרן'!$C$42*100</f>
        <v>0</v>
      </c>
    </row>
    <row r="150" spans="2:17">
      <c r="B150" t="s">
        <v>256</v>
      </c>
      <c r="D150" t="s">
        <v>256</v>
      </c>
      <c r="F150" t="s">
        <v>256</v>
      </c>
      <c r="I150" s="77">
        <v>0</v>
      </c>
      <c r="J150" t="s">
        <v>256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f>O150/'סכום נכסי הקרן'!$C$42*100</f>
        <v>0</v>
      </c>
    </row>
    <row r="151" spans="2:17">
      <c r="B151" s="78" t="s">
        <v>2540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f>O151/'סכום נכסי הקרן'!$C$42*100</f>
        <v>0</v>
      </c>
    </row>
    <row r="152" spans="2:17">
      <c r="B152" t="s">
        <v>256</v>
      </c>
      <c r="D152" t="s">
        <v>256</v>
      </c>
      <c r="F152" t="s">
        <v>256</v>
      </c>
      <c r="I152" s="77">
        <v>0</v>
      </c>
      <c r="J152" t="s">
        <v>256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f>O152/'סכום נכסי הקרן'!$C$42*100</f>
        <v>0</v>
      </c>
    </row>
    <row r="153" spans="2:17">
      <c r="B153" s="78" t="s">
        <v>2541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f>O153/'סכום נכסי הקרן'!$C$42*100</f>
        <v>0</v>
      </c>
    </row>
    <row r="154" spans="2:17">
      <c r="B154" t="s">
        <v>256</v>
      </c>
      <c r="D154" t="s">
        <v>256</v>
      </c>
      <c r="F154" t="s">
        <v>256</v>
      </c>
      <c r="I154" s="77">
        <v>0</v>
      </c>
      <c r="J154" t="s">
        <v>256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f>O154/'סכום נכסי הקרן'!$C$42*100</f>
        <v>0</v>
      </c>
    </row>
    <row r="155" spans="2:17">
      <c r="B155" s="78" t="s">
        <v>2542</v>
      </c>
      <c r="I155" s="79">
        <v>0</v>
      </c>
      <c r="L155" s="79">
        <v>0</v>
      </c>
      <c r="M155" s="79">
        <v>0</v>
      </c>
      <c r="O155" s="79">
        <v>0</v>
      </c>
      <c r="P155" s="79">
        <v>0</v>
      </c>
      <c r="Q155" s="79">
        <f>O155/'סכום נכסי הקרן'!$C$42*100</f>
        <v>0</v>
      </c>
    </row>
    <row r="156" spans="2:17">
      <c r="B156" t="s">
        <v>256</v>
      </c>
      <c r="D156" t="s">
        <v>256</v>
      </c>
      <c r="F156" t="s">
        <v>256</v>
      </c>
      <c r="I156" s="77">
        <v>0</v>
      </c>
      <c r="J156" t="s">
        <v>256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f>O156/'סכום נכסי הקרן'!$C$42*100</f>
        <v>0</v>
      </c>
    </row>
    <row r="157" spans="2:17">
      <c r="B157" s="78" t="s">
        <v>260</v>
      </c>
      <c r="I157" s="79">
        <v>4.8099999999999996</v>
      </c>
      <c r="L157" s="79">
        <v>4.66</v>
      </c>
      <c r="M157" s="79">
        <v>3490181.46</v>
      </c>
      <c r="O157" s="79">
        <v>12969.256308404454</v>
      </c>
      <c r="P157" s="79">
        <v>11.48</v>
      </c>
      <c r="Q157" s="79">
        <f>O157/'סכום נכסי הקרן'!$C$42*100</f>
        <v>1.0619034754884624</v>
      </c>
    </row>
    <row r="158" spans="2:17">
      <c r="B158" s="78" t="s">
        <v>2543</v>
      </c>
      <c r="I158" s="79">
        <v>0</v>
      </c>
      <c r="L158" s="79">
        <v>0</v>
      </c>
      <c r="M158" s="79">
        <v>0</v>
      </c>
      <c r="O158" s="79">
        <v>0</v>
      </c>
      <c r="P158" s="79">
        <v>0</v>
      </c>
      <c r="Q158" s="79">
        <f>O158/'סכום נכסי הקרן'!$C$42*100</f>
        <v>0</v>
      </c>
    </row>
    <row r="159" spans="2:17">
      <c r="B159" t="s">
        <v>256</v>
      </c>
      <c r="D159" t="s">
        <v>256</v>
      </c>
      <c r="F159" t="s">
        <v>256</v>
      </c>
      <c r="I159" s="77">
        <v>0</v>
      </c>
      <c r="J159" t="s">
        <v>256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f>O159/'סכום נכסי הקרן'!$C$42*100</f>
        <v>0</v>
      </c>
    </row>
    <row r="160" spans="2:17">
      <c r="B160" s="78" t="s">
        <v>2300</v>
      </c>
      <c r="I160" s="79">
        <v>0</v>
      </c>
      <c r="L160" s="79">
        <v>0</v>
      </c>
      <c r="M160" s="79">
        <v>0</v>
      </c>
      <c r="O160" s="79">
        <v>0</v>
      </c>
      <c r="P160" s="79">
        <v>0</v>
      </c>
      <c r="Q160" s="79">
        <f>O160/'סכום נכסי הקרן'!$C$42*100</f>
        <v>0</v>
      </c>
    </row>
    <row r="161" spans="2:17">
      <c r="B161" t="s">
        <v>256</v>
      </c>
      <c r="D161" t="s">
        <v>256</v>
      </c>
      <c r="F161" t="s">
        <v>256</v>
      </c>
      <c r="I161" s="77">
        <v>0</v>
      </c>
      <c r="J161" t="s">
        <v>256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f>O161/'סכום נכסי הקרן'!$C$42*100</f>
        <v>0</v>
      </c>
    </row>
    <row r="162" spans="2:17">
      <c r="B162" s="78" t="s">
        <v>2301</v>
      </c>
      <c r="I162" s="79">
        <v>4.8099999999999996</v>
      </c>
      <c r="L162" s="79">
        <v>4.66</v>
      </c>
      <c r="M162" s="79">
        <v>3490181.46</v>
      </c>
      <c r="O162" s="79">
        <v>12969.256308404454</v>
      </c>
      <c r="P162" s="79">
        <v>11.48</v>
      </c>
      <c r="Q162" s="79">
        <f>O162/'סכום נכסי הקרן'!$C$42*100</f>
        <v>1.0619034754884624</v>
      </c>
    </row>
    <row r="163" spans="2:17">
      <c r="B163" t="s">
        <v>2544</v>
      </c>
      <c r="C163" t="s">
        <v>2277</v>
      </c>
      <c r="D163" t="s">
        <v>2545</v>
      </c>
      <c r="E163" t="s">
        <v>2546</v>
      </c>
      <c r="F163" t="s">
        <v>2355</v>
      </c>
      <c r="G163" t="s">
        <v>2547</v>
      </c>
      <c r="H163" t="s">
        <v>154</v>
      </c>
      <c r="I163" s="77">
        <v>1.49</v>
      </c>
      <c r="J163" t="s">
        <v>109</v>
      </c>
      <c r="K163" s="77">
        <v>4.9000000000000004</v>
      </c>
      <c r="L163" s="77">
        <v>2.78</v>
      </c>
      <c r="M163" s="77">
        <v>244897.45</v>
      </c>
      <c r="N163" s="77">
        <v>100.6</v>
      </c>
      <c r="O163" s="77">
        <v>854.15381590489994</v>
      </c>
      <c r="P163" s="77">
        <v>0.76</v>
      </c>
      <c r="Q163" s="77">
        <f>O163/'סכום נכסי הקרן'!$C$42*100</f>
        <v>6.9936847891838225E-2</v>
      </c>
    </row>
    <row r="164" spans="2:17">
      <c r="B164" t="s">
        <v>2548</v>
      </c>
      <c r="C164" t="s">
        <v>2277</v>
      </c>
      <c r="D164" t="s">
        <v>2549</v>
      </c>
      <c r="E164" t="s">
        <v>2550</v>
      </c>
      <c r="F164" t="s">
        <v>2355</v>
      </c>
      <c r="G164" t="s">
        <v>2551</v>
      </c>
      <c r="H164" t="s">
        <v>154</v>
      </c>
      <c r="I164" s="77">
        <v>2.94</v>
      </c>
      <c r="J164" t="s">
        <v>109</v>
      </c>
      <c r="K164" s="77">
        <v>3.88</v>
      </c>
      <c r="L164" s="77">
        <v>3.92</v>
      </c>
      <c r="M164" s="77">
        <v>13553.76</v>
      </c>
      <c r="N164" s="77">
        <v>101.17</v>
      </c>
      <c r="O164" s="77">
        <v>47.540679285263998</v>
      </c>
      <c r="P164" s="77">
        <v>0.04</v>
      </c>
      <c r="Q164" s="77">
        <f>O164/'סכום נכסי הקרן'!$C$42*100</f>
        <v>3.8925603257134603E-3</v>
      </c>
    </row>
    <row r="165" spans="2:17">
      <c r="B165" t="s">
        <v>2548</v>
      </c>
      <c r="C165" t="s">
        <v>2277</v>
      </c>
      <c r="D165" t="s">
        <v>2552</v>
      </c>
      <c r="E165" t="s">
        <v>2550</v>
      </c>
      <c r="F165" t="s">
        <v>2355</v>
      </c>
      <c r="G165" t="s">
        <v>2553</v>
      </c>
      <c r="H165" t="s">
        <v>154</v>
      </c>
      <c r="I165" s="77">
        <v>4.24</v>
      </c>
      <c r="J165" t="s">
        <v>109</v>
      </c>
      <c r="K165" s="77">
        <v>3.88</v>
      </c>
      <c r="L165" s="77">
        <v>4.72</v>
      </c>
      <c r="M165" s="77">
        <v>40524</v>
      </c>
      <c r="N165" s="77">
        <v>101.17</v>
      </c>
      <c r="O165" s="77">
        <v>142.1405194836</v>
      </c>
      <c r="P165" s="77">
        <v>0.13</v>
      </c>
      <c r="Q165" s="77">
        <f>O165/'סכום נכסי הקרן'!$C$42*100</f>
        <v>1.16382549668293E-2</v>
      </c>
    </row>
    <row r="166" spans="2:17">
      <c r="B166" t="s">
        <v>2548</v>
      </c>
      <c r="C166" t="s">
        <v>2277</v>
      </c>
      <c r="D166" t="s">
        <v>2554</v>
      </c>
      <c r="E166" t="s">
        <v>2550</v>
      </c>
      <c r="F166" t="s">
        <v>2355</v>
      </c>
      <c r="G166" t="s">
        <v>2555</v>
      </c>
      <c r="H166" t="s">
        <v>154</v>
      </c>
      <c r="I166" s="77">
        <v>4.24</v>
      </c>
      <c r="J166" t="s">
        <v>109</v>
      </c>
      <c r="K166" s="77">
        <v>2.5</v>
      </c>
      <c r="L166" s="77">
        <v>4.72</v>
      </c>
      <c r="M166" s="77">
        <v>2960.37</v>
      </c>
      <c r="N166" s="77">
        <v>101.17</v>
      </c>
      <c r="O166" s="77">
        <v>10.383686942642999</v>
      </c>
      <c r="P166" s="77">
        <v>0.01</v>
      </c>
      <c r="Q166" s="77">
        <f>O166/'סכום נכסי הקרן'!$C$42*100</f>
        <v>8.5020088974811108E-4</v>
      </c>
    </row>
    <row r="167" spans="2:17">
      <c r="B167" t="s">
        <v>2548</v>
      </c>
      <c r="C167" t="s">
        <v>2277</v>
      </c>
      <c r="D167" t="s">
        <v>2556</v>
      </c>
      <c r="E167" t="s">
        <v>2550</v>
      </c>
      <c r="F167" t="s">
        <v>2355</v>
      </c>
      <c r="G167" t="s">
        <v>2472</v>
      </c>
      <c r="H167" t="s">
        <v>154</v>
      </c>
      <c r="I167" s="77">
        <v>3.12</v>
      </c>
      <c r="J167" t="s">
        <v>109</v>
      </c>
      <c r="K167" s="77">
        <v>2.5</v>
      </c>
      <c r="L167" s="77">
        <v>2.2200000000000002</v>
      </c>
      <c r="M167" s="77">
        <v>3999.89</v>
      </c>
      <c r="N167" s="77">
        <v>101.17</v>
      </c>
      <c r="O167" s="77">
        <v>14.029869767971</v>
      </c>
      <c r="P167" s="77">
        <v>0.01</v>
      </c>
      <c r="Q167" s="77">
        <f>O167/'סכום נכסי הקרן'!$C$42*100</f>
        <v>1.1487449328612884E-3</v>
      </c>
    </row>
    <row r="168" spans="2:17">
      <c r="B168" t="s">
        <v>2548</v>
      </c>
      <c r="C168" t="s">
        <v>2277</v>
      </c>
      <c r="D168" t="s">
        <v>2557</v>
      </c>
      <c r="E168" t="s">
        <v>2550</v>
      </c>
      <c r="F168" t="s">
        <v>2355</v>
      </c>
      <c r="G168" t="s">
        <v>391</v>
      </c>
      <c r="H168" t="s">
        <v>154</v>
      </c>
      <c r="I168" s="77">
        <v>3.12</v>
      </c>
      <c r="J168" t="s">
        <v>109</v>
      </c>
      <c r="K168" s="77">
        <v>2.5</v>
      </c>
      <c r="L168" s="77">
        <v>2.3199999999999998</v>
      </c>
      <c r="M168" s="77">
        <v>4135.04</v>
      </c>
      <c r="N168" s="77">
        <v>101.17</v>
      </c>
      <c r="O168" s="77">
        <v>14.503917029056</v>
      </c>
      <c r="P168" s="77">
        <v>0.01</v>
      </c>
      <c r="Q168" s="77">
        <f>O168/'סכום נכסי הקרן'!$C$42*100</f>
        <v>1.1875592196732264E-3</v>
      </c>
    </row>
    <row r="169" spans="2:17">
      <c r="B169" t="s">
        <v>2548</v>
      </c>
      <c r="C169" t="s">
        <v>2277</v>
      </c>
      <c r="D169" t="s">
        <v>2558</v>
      </c>
      <c r="E169" t="s">
        <v>2550</v>
      </c>
      <c r="F169" t="s">
        <v>2355</v>
      </c>
      <c r="G169" t="s">
        <v>2267</v>
      </c>
      <c r="H169" t="s">
        <v>154</v>
      </c>
      <c r="I169" s="77">
        <v>3.11</v>
      </c>
      <c r="J169" t="s">
        <v>109</v>
      </c>
      <c r="K169" s="77">
        <v>2.5</v>
      </c>
      <c r="L169" s="77">
        <v>2.9</v>
      </c>
      <c r="M169" s="77">
        <v>61130</v>
      </c>
      <c r="N169" s="77">
        <v>100</v>
      </c>
      <c r="O169" s="77">
        <v>211.93771000000001</v>
      </c>
      <c r="P169" s="77">
        <v>0.19</v>
      </c>
      <c r="Q169" s="77">
        <f>O169/'סכום נכסי הקרן'!$C$42*100</f>
        <v>1.7353145429797864E-2</v>
      </c>
    </row>
    <row r="170" spans="2:17">
      <c r="B170" t="s">
        <v>2559</v>
      </c>
      <c r="C170" t="s">
        <v>2277</v>
      </c>
      <c r="D170" t="s">
        <v>2560</v>
      </c>
      <c r="E170" t="s">
        <v>2561</v>
      </c>
      <c r="F170" t="s">
        <v>2355</v>
      </c>
      <c r="G170" t="s">
        <v>2210</v>
      </c>
      <c r="H170" t="s">
        <v>154</v>
      </c>
      <c r="I170" s="77">
        <v>4.63</v>
      </c>
      <c r="J170" t="s">
        <v>109</v>
      </c>
      <c r="K170" s="77">
        <v>3.71</v>
      </c>
      <c r="L170" s="77">
        <v>5.2</v>
      </c>
      <c r="M170" s="77">
        <v>441487.74</v>
      </c>
      <c r="N170" s="77">
        <v>103.07999999999974</v>
      </c>
      <c r="O170" s="77">
        <v>1577.78164481306</v>
      </c>
      <c r="P170" s="77">
        <v>1.4</v>
      </c>
      <c r="Q170" s="77">
        <f>O170/'סכום נכסי הקרן'!$C$42*100</f>
        <v>0.12918642151463613</v>
      </c>
    </row>
    <row r="171" spans="2:17">
      <c r="B171" t="s">
        <v>2562</v>
      </c>
      <c r="C171" t="s">
        <v>2277</v>
      </c>
      <c r="D171" t="s">
        <v>2563</v>
      </c>
      <c r="E171" t="s">
        <v>2564</v>
      </c>
      <c r="F171" t="s">
        <v>2355</v>
      </c>
      <c r="G171" t="s">
        <v>2565</v>
      </c>
      <c r="H171" t="s">
        <v>154</v>
      </c>
      <c r="I171" s="77">
        <v>4.07</v>
      </c>
      <c r="J171" t="s">
        <v>109</v>
      </c>
      <c r="K171" s="77">
        <v>4.6900000000000004</v>
      </c>
      <c r="L171" s="77">
        <v>4.82</v>
      </c>
      <c r="M171" s="77">
        <v>398280.27</v>
      </c>
      <c r="N171" s="77">
        <v>100</v>
      </c>
      <c r="O171" s="77">
        <v>1380.83769609</v>
      </c>
      <c r="P171" s="77">
        <v>1.22</v>
      </c>
      <c r="Q171" s="77">
        <f>O171/'סכום נכסי הקרן'!$C$42*100</f>
        <v>0.11306094302517845</v>
      </c>
    </row>
    <row r="172" spans="2:17">
      <c r="B172" t="s">
        <v>2566</v>
      </c>
      <c r="C172" t="s">
        <v>2277</v>
      </c>
      <c r="D172" t="s">
        <v>2567</v>
      </c>
      <c r="E172" t="s">
        <v>2568</v>
      </c>
      <c r="F172" t="s">
        <v>2355</v>
      </c>
      <c r="G172" t="s">
        <v>2569</v>
      </c>
      <c r="H172" t="s">
        <v>154</v>
      </c>
      <c r="I172" s="77">
        <v>8.2100000000000009</v>
      </c>
      <c r="J172" t="s">
        <v>116</v>
      </c>
      <c r="K172" s="77">
        <v>2.4</v>
      </c>
      <c r="L172" s="77">
        <v>3.48</v>
      </c>
      <c r="M172" s="77">
        <v>234299.67</v>
      </c>
      <c r="N172" s="77">
        <v>100.93</v>
      </c>
      <c r="O172" s="77">
        <v>1107.1694238852499</v>
      </c>
      <c r="P172" s="77">
        <v>0.98</v>
      </c>
      <c r="Q172" s="77">
        <f>O172/'סכום נכסי הקרן'!$C$42*100</f>
        <v>9.0653390697230149E-2</v>
      </c>
    </row>
    <row r="173" spans="2:17">
      <c r="B173" t="s">
        <v>2566</v>
      </c>
      <c r="C173" t="s">
        <v>2277</v>
      </c>
      <c r="D173" t="s">
        <v>2570</v>
      </c>
      <c r="E173" t="s">
        <v>2568</v>
      </c>
      <c r="F173" t="s">
        <v>2355</v>
      </c>
      <c r="G173" t="s">
        <v>2571</v>
      </c>
      <c r="H173" t="s">
        <v>154</v>
      </c>
      <c r="I173" s="77">
        <v>7.94</v>
      </c>
      <c r="J173" t="s">
        <v>116</v>
      </c>
      <c r="K173" s="77">
        <v>3.05</v>
      </c>
      <c r="L173" s="77">
        <v>3.92</v>
      </c>
      <c r="M173" s="77">
        <v>6719.55</v>
      </c>
      <c r="N173" s="77">
        <v>100.55</v>
      </c>
      <c r="O173" s="77">
        <v>31.6332925812975</v>
      </c>
      <c r="P173" s="77">
        <v>0.03</v>
      </c>
      <c r="Q173" s="77">
        <f>O173/'סכום נכסי הקרן'!$C$42*100</f>
        <v>2.5900870901483337E-3</v>
      </c>
    </row>
    <row r="174" spans="2:17">
      <c r="B174" t="s">
        <v>2566</v>
      </c>
      <c r="C174" t="s">
        <v>2277</v>
      </c>
      <c r="D174" t="s">
        <v>2572</v>
      </c>
      <c r="E174" t="s">
        <v>2568</v>
      </c>
      <c r="F174" t="s">
        <v>2355</v>
      </c>
      <c r="G174" t="s">
        <v>2573</v>
      </c>
      <c r="H174" t="s">
        <v>154</v>
      </c>
      <c r="I174" s="77">
        <v>7.94</v>
      </c>
      <c r="J174" t="s">
        <v>116</v>
      </c>
      <c r="K174" s="77">
        <v>3.05</v>
      </c>
      <c r="L174" s="77">
        <v>3.92</v>
      </c>
      <c r="M174" s="77">
        <v>315728.23</v>
      </c>
      <c r="N174" s="77">
        <v>100.54999999999977</v>
      </c>
      <c r="O174" s="77">
        <v>1486.3381440372</v>
      </c>
      <c r="P174" s="77">
        <v>1.32</v>
      </c>
      <c r="Q174" s="77">
        <f>O174/'סכום נכסי הקרן'!$C$42*100</f>
        <v>0.12169916326515644</v>
      </c>
    </row>
    <row r="175" spans="2:17">
      <c r="B175" t="s">
        <v>2506</v>
      </c>
      <c r="C175" t="s">
        <v>2277</v>
      </c>
      <c r="D175" t="s">
        <v>2574</v>
      </c>
      <c r="E175" t="s">
        <v>2575</v>
      </c>
      <c r="F175" t="s">
        <v>2355</v>
      </c>
      <c r="G175" t="s">
        <v>2480</v>
      </c>
      <c r="H175" t="s">
        <v>154</v>
      </c>
      <c r="I175" s="77">
        <v>5.73</v>
      </c>
      <c r="J175" t="s">
        <v>109</v>
      </c>
      <c r="K175" s="77">
        <v>5.78</v>
      </c>
      <c r="L175" s="77">
        <v>5.42</v>
      </c>
      <c r="M175" s="77">
        <v>79169.259999999995</v>
      </c>
      <c r="N175" s="77">
        <v>102.7</v>
      </c>
      <c r="O175" s="77">
        <v>281.89077967934003</v>
      </c>
      <c r="P175" s="77">
        <v>0.25</v>
      </c>
      <c r="Q175" s="77">
        <f>O175/'סכום נכסי הקרן'!$C$42*100</f>
        <v>2.3080799047487568E-2</v>
      </c>
    </row>
    <row r="176" spans="2:17">
      <c r="B176" t="s">
        <v>2506</v>
      </c>
      <c r="C176" t="s">
        <v>2277</v>
      </c>
      <c r="D176" t="s">
        <v>2576</v>
      </c>
      <c r="E176" t="s">
        <v>2577</v>
      </c>
      <c r="F176" t="s">
        <v>2355</v>
      </c>
      <c r="G176" t="s">
        <v>2210</v>
      </c>
      <c r="H176" t="s">
        <v>154</v>
      </c>
      <c r="I176" s="77">
        <v>5.83</v>
      </c>
      <c r="J176" t="s">
        <v>109</v>
      </c>
      <c r="K176" s="77">
        <v>3.52</v>
      </c>
      <c r="L176" s="77">
        <v>5.64</v>
      </c>
      <c r="M176" s="77">
        <v>273925.64</v>
      </c>
      <c r="N176" s="77">
        <v>102.23599780821917</v>
      </c>
      <c r="O176" s="77">
        <v>970.93546939981002</v>
      </c>
      <c r="P176" s="77">
        <v>0.86</v>
      </c>
      <c r="Q176" s="77">
        <f>O176/'סכום נכסי הקרן'!$C$42*100</f>
        <v>7.9498756514090663E-2</v>
      </c>
    </row>
    <row r="177" spans="2:17">
      <c r="B177" t="s">
        <v>2506</v>
      </c>
      <c r="C177" t="s">
        <v>2277</v>
      </c>
      <c r="D177" t="s">
        <v>2578</v>
      </c>
      <c r="E177" t="s">
        <v>2577</v>
      </c>
      <c r="F177" t="s">
        <v>2355</v>
      </c>
      <c r="G177" t="s">
        <v>2267</v>
      </c>
      <c r="H177" t="s">
        <v>154</v>
      </c>
      <c r="I177" s="77">
        <v>4.6900000000000004</v>
      </c>
      <c r="J177" t="s">
        <v>109</v>
      </c>
      <c r="K177" s="77">
        <v>3.52</v>
      </c>
      <c r="L177" s="77">
        <v>0</v>
      </c>
      <c r="M177" s="77">
        <v>53835.1</v>
      </c>
      <c r="N177" s="77">
        <v>100.28852164383558</v>
      </c>
      <c r="O177" s="77">
        <v>187.184806648971</v>
      </c>
      <c r="P177" s="77">
        <v>0.17</v>
      </c>
      <c r="Q177" s="77">
        <f>O177/'סכום נכסי הקרן'!$C$42*100</f>
        <v>1.5326414407460513E-2</v>
      </c>
    </row>
    <row r="178" spans="2:17">
      <c r="B178" t="s">
        <v>2579</v>
      </c>
      <c r="C178" t="s">
        <v>2277</v>
      </c>
      <c r="D178" t="s">
        <v>2580</v>
      </c>
      <c r="E178" t="s">
        <v>2581</v>
      </c>
      <c r="F178" t="s">
        <v>1970</v>
      </c>
      <c r="G178" t="s">
        <v>2092</v>
      </c>
      <c r="H178" t="s">
        <v>154</v>
      </c>
      <c r="I178" s="77">
        <v>3.53</v>
      </c>
      <c r="J178" t="s">
        <v>109</v>
      </c>
      <c r="K178" s="77">
        <v>3.67</v>
      </c>
      <c r="L178" s="77">
        <v>5.93</v>
      </c>
      <c r="M178" s="77">
        <v>131281.51</v>
      </c>
      <c r="N178" s="77">
        <v>100</v>
      </c>
      <c r="O178" s="77">
        <v>455.15299517</v>
      </c>
      <c r="P178" s="77">
        <v>0.4</v>
      </c>
      <c r="Q178" s="77">
        <f>O178/'סכום נכסי הקרן'!$C$42*100</f>
        <v>3.7267252335571127E-2</v>
      </c>
    </row>
    <row r="179" spans="2:17">
      <c r="B179" t="s">
        <v>2579</v>
      </c>
      <c r="C179" t="s">
        <v>2277</v>
      </c>
      <c r="D179" t="s">
        <v>2582</v>
      </c>
      <c r="E179" t="s">
        <v>2581</v>
      </c>
      <c r="F179" t="s">
        <v>1970</v>
      </c>
      <c r="G179" t="s">
        <v>2092</v>
      </c>
      <c r="H179" t="s">
        <v>154</v>
      </c>
      <c r="I179" s="77">
        <v>3.53</v>
      </c>
      <c r="J179" t="s">
        <v>109</v>
      </c>
      <c r="K179" s="77">
        <v>3.67</v>
      </c>
      <c r="L179" s="77">
        <v>5.93</v>
      </c>
      <c r="M179" s="77">
        <v>376066.62</v>
      </c>
      <c r="N179" s="77">
        <v>100</v>
      </c>
      <c r="O179" s="77">
        <v>1303.82297154</v>
      </c>
      <c r="P179" s="77">
        <v>1.1499999999999999</v>
      </c>
      <c r="Q179" s="77">
        <f>O179/'סכום נכסי הקרן'!$C$42*100</f>
        <v>0.10675509157782645</v>
      </c>
    </row>
    <row r="180" spans="2:17">
      <c r="B180" t="s">
        <v>2583</v>
      </c>
      <c r="C180" t="s">
        <v>2277</v>
      </c>
      <c r="D180" t="s">
        <v>2584</v>
      </c>
      <c r="E180" t="s">
        <v>2585</v>
      </c>
      <c r="F180" t="s">
        <v>2437</v>
      </c>
      <c r="G180" t="s">
        <v>2193</v>
      </c>
      <c r="H180" t="s">
        <v>1993</v>
      </c>
      <c r="I180" s="77">
        <v>3.96</v>
      </c>
      <c r="J180" t="s">
        <v>109</v>
      </c>
      <c r="K180" s="77">
        <v>7</v>
      </c>
      <c r="L180" s="77">
        <v>7.38</v>
      </c>
      <c r="M180" s="77">
        <v>102764.53</v>
      </c>
      <c r="N180" s="77">
        <v>104.34</v>
      </c>
      <c r="O180" s="77">
        <v>371.74737825713402</v>
      </c>
      <c r="P180" s="77">
        <v>0.33</v>
      </c>
      <c r="Q180" s="77">
        <f>O180/'סכום נכסי הקרן'!$C$42*100</f>
        <v>3.0438124098076384E-2</v>
      </c>
    </row>
    <row r="181" spans="2:17">
      <c r="B181" t="s">
        <v>2583</v>
      </c>
      <c r="C181" t="s">
        <v>2277</v>
      </c>
      <c r="D181" t="s">
        <v>2586</v>
      </c>
      <c r="E181" t="s">
        <v>2585</v>
      </c>
      <c r="F181" t="s">
        <v>2437</v>
      </c>
      <c r="G181" t="s">
        <v>2587</v>
      </c>
      <c r="H181" t="s">
        <v>1993</v>
      </c>
      <c r="I181" s="77">
        <v>2.41</v>
      </c>
      <c r="J181" t="s">
        <v>109</v>
      </c>
      <c r="K181" s="77">
        <v>5.86</v>
      </c>
      <c r="L181" s="77">
        <v>5.5</v>
      </c>
      <c r="M181" s="77">
        <v>308294.11</v>
      </c>
      <c r="N181" s="77">
        <v>101.21999999999963</v>
      </c>
      <c r="O181" s="77">
        <v>1081.89571865831</v>
      </c>
      <c r="P181" s="77">
        <v>0.96</v>
      </c>
      <c r="Q181" s="77">
        <f>O181/'סכום נכסי הקרן'!$C$42*100</f>
        <v>8.8584017189547476E-2</v>
      </c>
    </row>
    <row r="182" spans="2:17">
      <c r="B182" t="s">
        <v>2506</v>
      </c>
      <c r="C182" t="s">
        <v>2277</v>
      </c>
      <c r="D182" t="s">
        <v>2588</v>
      </c>
      <c r="E182" t="s">
        <v>2508</v>
      </c>
      <c r="F182" t="s">
        <v>701</v>
      </c>
      <c r="G182" t="s">
        <v>2128</v>
      </c>
      <c r="H182" t="s">
        <v>213</v>
      </c>
      <c r="I182" s="77">
        <v>2.98</v>
      </c>
      <c r="J182" t="s">
        <v>109</v>
      </c>
      <c r="K182" s="77">
        <v>4.8099999999999996</v>
      </c>
      <c r="L182" s="77">
        <v>3.43</v>
      </c>
      <c r="M182" s="77">
        <v>150490.72</v>
      </c>
      <c r="N182" s="77">
        <v>101.02</v>
      </c>
      <c r="O182" s="77">
        <v>527.07318976764805</v>
      </c>
      <c r="P182" s="77">
        <v>0.47</v>
      </c>
      <c r="Q182" s="77">
        <f>O182/'סכום נכסי הקרן'!$C$42*100</f>
        <v>4.3155971224684099E-2</v>
      </c>
    </row>
    <row r="183" spans="2:17">
      <c r="B183" t="s">
        <v>2589</v>
      </c>
      <c r="C183" t="s">
        <v>2277</v>
      </c>
      <c r="D183" t="s">
        <v>2590</v>
      </c>
      <c r="E183" t="s">
        <v>2591</v>
      </c>
      <c r="F183" t="s">
        <v>1992</v>
      </c>
      <c r="G183" t="s">
        <v>2592</v>
      </c>
      <c r="H183" t="s">
        <v>1993</v>
      </c>
      <c r="I183" s="77">
        <v>5.99</v>
      </c>
      <c r="J183" t="s">
        <v>109</v>
      </c>
      <c r="K183" s="77">
        <v>5.0199999999999996</v>
      </c>
      <c r="L183" s="77">
        <v>4.24</v>
      </c>
      <c r="M183" s="77">
        <v>246638</v>
      </c>
      <c r="N183" s="77">
        <v>106.55</v>
      </c>
      <c r="O183" s="77">
        <v>911.10259946300005</v>
      </c>
      <c r="P183" s="77">
        <v>0.81</v>
      </c>
      <c r="Q183" s="77">
        <f>O183/'סכום נכסי הקרן'!$C$42*100</f>
        <v>7.4599729844907328E-2</v>
      </c>
    </row>
    <row r="184" spans="2:17">
      <c r="B184" s="78" t="s">
        <v>2542</v>
      </c>
      <c r="I184" s="79">
        <v>0</v>
      </c>
      <c r="L184" s="79">
        <v>0</v>
      </c>
      <c r="M184" s="79">
        <v>0</v>
      </c>
      <c r="O184" s="79">
        <v>0</v>
      </c>
      <c r="P184" s="79">
        <v>0</v>
      </c>
      <c r="Q184" s="79">
        <f>O184/'סכום נכסי הקרן'!$C$42*100</f>
        <v>0</v>
      </c>
    </row>
    <row r="185" spans="2:17">
      <c r="B185" t="s">
        <v>256</v>
      </c>
      <c r="D185" t="s">
        <v>256</v>
      </c>
      <c r="F185" t="s">
        <v>256</v>
      </c>
      <c r="I185" s="77">
        <v>0</v>
      </c>
      <c r="J185" t="s">
        <v>256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f>O185/'סכום נכסי הקרן'!$C$42*100</f>
        <v>0</v>
      </c>
    </row>
    <row r="186" spans="2:17">
      <c r="B186" t="s">
        <v>262</v>
      </c>
    </row>
    <row r="187" spans="2:17">
      <c r="B187" t="s">
        <v>367</v>
      </c>
    </row>
    <row r="188" spans="2:17">
      <c r="B188" t="s">
        <v>368</v>
      </c>
    </row>
    <row r="189" spans="2:17">
      <c r="B189" t="s">
        <v>369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C1:C4 A5:P1048576 R5:XFD1048576 Q5:Q10 Q186:Q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topLeftCell="E4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2628</v>
      </c>
    </row>
    <row r="3" spans="2:64" s="1" customFormat="1">
      <c r="B3" s="2" t="s">
        <v>2</v>
      </c>
      <c r="C3" s="26" t="s">
        <v>2629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0.78</v>
      </c>
      <c r="H11" s="7"/>
      <c r="I11" s="7"/>
      <c r="J11" s="76">
        <v>0.4</v>
      </c>
      <c r="K11" s="76">
        <v>45511782.210000001</v>
      </c>
      <c r="L11" s="7"/>
      <c r="M11" s="76">
        <v>48023.562411789339</v>
      </c>
      <c r="N11" s="76">
        <v>100</v>
      </c>
      <c r="O11" s="76">
        <f>M11/'סכום נכסי הקרן'!$C$42*100</f>
        <v>3.9320980800856753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0.78</v>
      </c>
      <c r="J12" s="79">
        <v>0.4</v>
      </c>
      <c r="K12" s="79">
        <v>45511782.210000001</v>
      </c>
      <c r="M12" s="79">
        <v>48023.562411789339</v>
      </c>
      <c r="N12" s="79">
        <v>100</v>
      </c>
      <c r="O12" s="79">
        <f>M12/'סכום נכסי הקרן'!$C$42*100</f>
        <v>3.9320980800856753</v>
      </c>
    </row>
    <row r="13" spans="2:64">
      <c r="B13" s="78" t="s">
        <v>1915</v>
      </c>
      <c r="G13" s="79">
        <v>0.02</v>
      </c>
      <c r="J13" s="79">
        <v>1.84</v>
      </c>
      <c r="K13" s="79">
        <v>140000</v>
      </c>
      <c r="M13" s="79">
        <v>180.26400000000001</v>
      </c>
      <c r="N13" s="79">
        <v>0.38</v>
      </c>
      <c r="O13" s="79">
        <f>M13/'סכום נכסי הקרן'!$C$42*100</f>
        <v>1.4759749021337837E-2</v>
      </c>
    </row>
    <row r="14" spans="2:64">
      <c r="B14" t="s">
        <v>2593</v>
      </c>
      <c r="C14" t="s">
        <v>2594</v>
      </c>
      <c r="D14" t="s">
        <v>217</v>
      </c>
      <c r="E14" t="s">
        <v>212</v>
      </c>
      <c r="F14" t="s">
        <v>213</v>
      </c>
      <c r="G14" s="77">
        <v>0.02</v>
      </c>
      <c r="H14" t="s">
        <v>105</v>
      </c>
      <c r="I14" s="77">
        <v>6.22</v>
      </c>
      <c r="J14" s="77">
        <v>1.84</v>
      </c>
      <c r="K14" s="77">
        <v>140000</v>
      </c>
      <c r="L14" s="77">
        <v>128.76</v>
      </c>
      <c r="M14" s="77">
        <v>180.26400000000001</v>
      </c>
      <c r="N14" s="77">
        <v>0.38</v>
      </c>
      <c r="O14" s="77">
        <f>M14/'סכום נכסי הקרן'!$C$42*100</f>
        <v>1.4759749021337837E-2</v>
      </c>
    </row>
    <row r="15" spans="2:64">
      <c r="B15" s="78" t="s">
        <v>1916</v>
      </c>
      <c r="G15" s="79">
        <v>0.84</v>
      </c>
      <c r="J15" s="79">
        <v>0.42</v>
      </c>
      <c r="K15" s="79">
        <v>44400000</v>
      </c>
      <c r="M15" s="79">
        <v>44477.18</v>
      </c>
      <c r="N15" s="79">
        <v>92.62</v>
      </c>
      <c r="O15" s="79">
        <f>M15/'סכום נכסי הקרן'!$C$42*100</f>
        <v>3.6417255468472174</v>
      </c>
    </row>
    <row r="16" spans="2:64">
      <c r="B16" t="s">
        <v>2595</v>
      </c>
      <c r="C16" t="s">
        <v>2596</v>
      </c>
      <c r="D16" t="s">
        <v>220</v>
      </c>
      <c r="E16" t="s">
        <v>212</v>
      </c>
      <c r="F16" t="s">
        <v>213</v>
      </c>
      <c r="G16" s="77">
        <v>0.84</v>
      </c>
      <c r="H16" t="s">
        <v>105</v>
      </c>
      <c r="I16" s="77">
        <v>0.45</v>
      </c>
      <c r="J16" s="77">
        <v>0.37</v>
      </c>
      <c r="K16" s="77">
        <v>5200000</v>
      </c>
      <c r="L16" s="77">
        <v>100.03</v>
      </c>
      <c r="M16" s="77">
        <v>5201.5600000000004</v>
      </c>
      <c r="N16" s="77">
        <v>10.83</v>
      </c>
      <c r="O16" s="77">
        <f>M16/'סכום נכסי הקרן'!$C$42*100</f>
        <v>0.42589601983440983</v>
      </c>
    </row>
    <row r="17" spans="2:15">
      <c r="B17" t="s">
        <v>2597</v>
      </c>
      <c r="C17" t="s">
        <v>2598</v>
      </c>
      <c r="D17" t="s">
        <v>211</v>
      </c>
      <c r="E17" t="s">
        <v>212</v>
      </c>
      <c r="F17" t="s">
        <v>213</v>
      </c>
      <c r="G17" s="77">
        <v>0.92</v>
      </c>
      <c r="H17" t="s">
        <v>105</v>
      </c>
      <c r="I17" s="77">
        <v>0.56999999999999995</v>
      </c>
      <c r="J17" s="77">
        <v>0.54</v>
      </c>
      <c r="K17" s="77">
        <v>3800000</v>
      </c>
      <c r="L17" s="77">
        <v>100.43</v>
      </c>
      <c r="M17" s="77">
        <v>3816.34</v>
      </c>
      <c r="N17" s="77">
        <v>7.95</v>
      </c>
      <c r="O17" s="77">
        <f>M17/'סכום נכסי הקרן'!$C$42*100</f>
        <v>0.3124762602632386</v>
      </c>
    </row>
    <row r="18" spans="2:15">
      <c r="B18" t="s">
        <v>2597</v>
      </c>
      <c r="C18" t="s">
        <v>2599</v>
      </c>
      <c r="D18" t="s">
        <v>211</v>
      </c>
      <c r="E18" t="s">
        <v>212</v>
      </c>
      <c r="F18" t="s">
        <v>213</v>
      </c>
      <c r="G18" s="77">
        <v>0.94</v>
      </c>
      <c r="H18" t="s">
        <v>105</v>
      </c>
      <c r="I18" s="77">
        <v>0.45</v>
      </c>
      <c r="J18" s="77">
        <v>0.45</v>
      </c>
      <c r="K18" s="77">
        <v>3000000</v>
      </c>
      <c r="L18" s="77">
        <v>100.39</v>
      </c>
      <c r="M18" s="77">
        <v>3011.7</v>
      </c>
      <c r="N18" s="77">
        <v>6.27</v>
      </c>
      <c r="O18" s="77">
        <f>M18/'סכום נכסי הקרן'!$C$42*100</f>
        <v>0.24659353019772756</v>
      </c>
    </row>
    <row r="19" spans="2:15">
      <c r="B19" t="s">
        <v>2597</v>
      </c>
      <c r="C19" t="s">
        <v>2600</v>
      </c>
      <c r="D19" t="s">
        <v>211</v>
      </c>
      <c r="E19" t="s">
        <v>212</v>
      </c>
      <c r="F19" t="s">
        <v>213</v>
      </c>
      <c r="G19" s="77">
        <v>0.52</v>
      </c>
      <c r="H19" t="s">
        <v>105</v>
      </c>
      <c r="I19" s="77">
        <v>0.47</v>
      </c>
      <c r="J19" s="77">
        <v>0.32</v>
      </c>
      <c r="K19" s="77">
        <v>3000000</v>
      </c>
      <c r="L19" s="77">
        <v>100.38</v>
      </c>
      <c r="M19" s="77">
        <v>3011.4</v>
      </c>
      <c r="N19" s="77">
        <v>6.27</v>
      </c>
      <c r="O19" s="77">
        <f>M19/'סכום נכסי הקרן'!$C$42*100</f>
        <v>0.24656896664257294</v>
      </c>
    </row>
    <row r="20" spans="2:15">
      <c r="B20" t="s">
        <v>2597</v>
      </c>
      <c r="C20" t="s">
        <v>2601</v>
      </c>
      <c r="D20" t="s">
        <v>211</v>
      </c>
      <c r="E20" t="s">
        <v>212</v>
      </c>
      <c r="F20" t="s">
        <v>213</v>
      </c>
      <c r="G20" s="77">
        <v>0.6</v>
      </c>
      <c r="H20" t="s">
        <v>105</v>
      </c>
      <c r="I20" s="77">
        <v>0.45</v>
      </c>
      <c r="J20" s="77">
        <v>0.33</v>
      </c>
      <c r="K20" s="77">
        <v>3500000</v>
      </c>
      <c r="L20" s="77">
        <v>100.3</v>
      </c>
      <c r="M20" s="77">
        <v>3510.5</v>
      </c>
      <c r="N20" s="77">
        <v>7.31</v>
      </c>
      <c r="O20" s="77">
        <f>M20/'סכום נכסי הקרן'!$C$42*100</f>
        <v>0.28743453456822482</v>
      </c>
    </row>
    <row r="21" spans="2:15">
      <c r="B21" t="s">
        <v>2597</v>
      </c>
      <c r="C21" t="s">
        <v>2602</v>
      </c>
      <c r="D21" t="s">
        <v>211</v>
      </c>
      <c r="E21" t="s">
        <v>212</v>
      </c>
      <c r="F21" t="s">
        <v>213</v>
      </c>
      <c r="G21" s="77">
        <v>0.69</v>
      </c>
      <c r="H21" t="s">
        <v>105</v>
      </c>
      <c r="I21" s="77">
        <v>0.45</v>
      </c>
      <c r="J21" s="77">
        <v>0.35</v>
      </c>
      <c r="K21" s="77">
        <v>3400000</v>
      </c>
      <c r="L21" s="77">
        <v>100.27</v>
      </c>
      <c r="M21" s="77">
        <v>3409.18</v>
      </c>
      <c r="N21" s="77">
        <v>7.1</v>
      </c>
      <c r="O21" s="77">
        <f>M21/'סכום נכסי הקרן'!$C$42*100</f>
        <v>0.27913860320732109</v>
      </c>
    </row>
    <row r="22" spans="2:15">
      <c r="B22" t="s">
        <v>2597</v>
      </c>
      <c r="C22" t="s">
        <v>2603</v>
      </c>
      <c r="D22" t="s">
        <v>211</v>
      </c>
      <c r="E22" t="s">
        <v>212</v>
      </c>
      <c r="F22" t="s">
        <v>213</v>
      </c>
      <c r="G22" s="77">
        <v>0.94</v>
      </c>
      <c r="H22" t="s">
        <v>105</v>
      </c>
      <c r="I22" s="77">
        <v>0.48</v>
      </c>
      <c r="J22" s="77">
        <v>0.42</v>
      </c>
      <c r="K22" s="77">
        <v>5000000</v>
      </c>
      <c r="L22" s="77">
        <v>100.14</v>
      </c>
      <c r="M22" s="77">
        <v>5007</v>
      </c>
      <c r="N22" s="77">
        <v>10.43</v>
      </c>
      <c r="O22" s="77">
        <f>M22/'סכום נכסי הקרן'!$C$42*100</f>
        <v>0.40996573553143467</v>
      </c>
    </row>
    <row r="23" spans="2:15">
      <c r="B23" t="s">
        <v>2604</v>
      </c>
      <c r="C23" t="s">
        <v>2605</v>
      </c>
      <c r="D23" t="s">
        <v>217</v>
      </c>
      <c r="E23" t="s">
        <v>218</v>
      </c>
      <c r="F23" t="s">
        <v>213</v>
      </c>
      <c r="G23" s="77">
        <v>0.95</v>
      </c>
      <c r="H23" t="s">
        <v>105</v>
      </c>
      <c r="I23" s="77">
        <v>0.45</v>
      </c>
      <c r="J23" s="77">
        <v>0.4</v>
      </c>
      <c r="K23" s="77">
        <v>5000000</v>
      </c>
      <c r="L23" s="77">
        <v>100.15</v>
      </c>
      <c r="M23" s="77">
        <v>5007.5</v>
      </c>
      <c r="N23" s="77">
        <v>10.43</v>
      </c>
      <c r="O23" s="77">
        <f>M23/'סכום נכסי הקרן'!$C$42*100</f>
        <v>0.41000667479002584</v>
      </c>
    </row>
    <row r="24" spans="2:15">
      <c r="B24" t="s">
        <v>2606</v>
      </c>
      <c r="C24" t="s">
        <v>2607</v>
      </c>
      <c r="D24" t="s">
        <v>217</v>
      </c>
      <c r="E24" t="s">
        <v>218</v>
      </c>
      <c r="F24" t="s">
        <v>213</v>
      </c>
      <c r="G24" s="77">
        <v>0.84</v>
      </c>
      <c r="H24" t="s">
        <v>105</v>
      </c>
      <c r="I24" s="77">
        <v>0.44</v>
      </c>
      <c r="J24" s="77">
        <v>0.48</v>
      </c>
      <c r="K24" s="77">
        <v>5000000</v>
      </c>
      <c r="L24" s="77">
        <v>100.07</v>
      </c>
      <c r="M24" s="77">
        <v>5003.5</v>
      </c>
      <c r="N24" s="77">
        <v>10.42</v>
      </c>
      <c r="O24" s="77">
        <f>M24/'סכום נכסי הקרן'!$C$42*100</f>
        <v>0.4096791607212969</v>
      </c>
    </row>
    <row r="25" spans="2:15">
      <c r="B25" t="s">
        <v>2606</v>
      </c>
      <c r="C25" t="s">
        <v>2608</v>
      </c>
      <c r="D25" t="s">
        <v>217</v>
      </c>
      <c r="E25" t="s">
        <v>218</v>
      </c>
      <c r="F25" t="s">
        <v>213</v>
      </c>
      <c r="G25" s="77">
        <v>0.93</v>
      </c>
      <c r="H25" t="s">
        <v>105</v>
      </c>
      <c r="I25" s="77">
        <v>0.42</v>
      </c>
      <c r="J25" s="77">
        <v>0.47</v>
      </c>
      <c r="K25" s="77">
        <v>7500000</v>
      </c>
      <c r="L25" s="77">
        <v>99.98</v>
      </c>
      <c r="M25" s="77">
        <v>7498.5</v>
      </c>
      <c r="N25" s="77">
        <v>15.61</v>
      </c>
      <c r="O25" s="77">
        <f>M25/'סכום נכסי הקרן'!$C$42*100</f>
        <v>0.6139660610909653</v>
      </c>
    </row>
    <row r="26" spans="2:15">
      <c r="B26" s="78" t="s">
        <v>2609</v>
      </c>
      <c r="G26" s="79">
        <v>0.01</v>
      </c>
      <c r="J26" s="79">
        <v>0.01</v>
      </c>
      <c r="K26" s="79">
        <v>968185.53</v>
      </c>
      <c r="M26" s="79">
        <v>3356.69923251</v>
      </c>
      <c r="N26" s="79">
        <v>6.99</v>
      </c>
      <c r="O26" s="79">
        <f>M26/'סכום נכסי הקרן'!$C$42*100</f>
        <v>0.27484155578465441</v>
      </c>
    </row>
    <row r="27" spans="2:15">
      <c r="B27" t="s">
        <v>2610</v>
      </c>
      <c r="C27" t="s">
        <v>2611</v>
      </c>
      <c r="D27" t="s">
        <v>220</v>
      </c>
      <c r="E27" t="s">
        <v>212</v>
      </c>
      <c r="F27" t="s">
        <v>213</v>
      </c>
      <c r="G27" s="77">
        <v>0.01</v>
      </c>
      <c r="H27" t="s">
        <v>109</v>
      </c>
      <c r="I27" s="77">
        <v>0</v>
      </c>
      <c r="J27" s="77">
        <v>0.01</v>
      </c>
      <c r="K27" s="77">
        <v>968185.53</v>
      </c>
      <c r="L27" s="77">
        <v>100</v>
      </c>
      <c r="M27" s="77">
        <v>3356.69923251</v>
      </c>
      <c r="N27" s="77">
        <v>6.99</v>
      </c>
      <c r="O27" s="77">
        <f>M27/'סכום נכסי הקרן'!$C$42*100</f>
        <v>0.27484155578465441</v>
      </c>
    </row>
    <row r="28" spans="2:15">
      <c r="B28" s="78" t="s">
        <v>2612</v>
      </c>
      <c r="G28" s="79">
        <v>0.35</v>
      </c>
      <c r="J28" s="79">
        <v>5.76</v>
      </c>
      <c r="K28" s="79">
        <v>3596.68</v>
      </c>
      <c r="M28" s="79">
        <v>9.4191792793399802</v>
      </c>
      <c r="N28" s="79">
        <v>0.02</v>
      </c>
      <c r="O28" s="79">
        <f>M28/'סכום נכסי הקרן'!$C$42*100</f>
        <v>7.7122843246596061E-4</v>
      </c>
    </row>
    <row r="29" spans="2:15">
      <c r="B29" t="s">
        <v>2613</v>
      </c>
      <c r="C29" t="s">
        <v>2614</v>
      </c>
      <c r="D29" t="s">
        <v>217</v>
      </c>
      <c r="E29" t="s">
        <v>212</v>
      </c>
      <c r="F29" t="s">
        <v>213</v>
      </c>
      <c r="G29" s="77">
        <v>0.35</v>
      </c>
      <c r="H29" t="s">
        <v>123</v>
      </c>
      <c r="I29" s="77">
        <v>0</v>
      </c>
      <c r="J29" s="77">
        <v>5.76</v>
      </c>
      <c r="K29" s="77">
        <v>3596.68</v>
      </c>
      <c r="L29" s="77">
        <v>96.715187751177822</v>
      </c>
      <c r="M29" s="77">
        <v>9.4191792793399802</v>
      </c>
      <c r="N29" s="77">
        <v>0.02</v>
      </c>
      <c r="O29" s="77">
        <f>M29/'סכום נכסי הקרן'!$C$42*100</f>
        <v>7.7122843246596061E-4</v>
      </c>
    </row>
    <row r="30" spans="2:15">
      <c r="B30" s="78" t="s">
        <v>1028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f>M30/'סכום נכסי הקרן'!$C$42*100</f>
        <v>0</v>
      </c>
    </row>
    <row r="31" spans="2:15">
      <c r="B31" t="s">
        <v>256</v>
      </c>
      <c r="C31" t="s">
        <v>256</v>
      </c>
      <c r="E31" t="s">
        <v>256</v>
      </c>
      <c r="G31" s="77">
        <v>0</v>
      </c>
      <c r="H31" t="s">
        <v>256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f>M31/'סכום נכסי הקרן'!$C$42*100</f>
        <v>0</v>
      </c>
    </row>
    <row r="32" spans="2:15">
      <c r="B32" s="78" t="s">
        <v>260</v>
      </c>
      <c r="G32" s="79">
        <v>0</v>
      </c>
      <c r="J32" s="79">
        <v>0</v>
      </c>
      <c r="K32" s="79">
        <v>0</v>
      </c>
      <c r="M32" s="79">
        <v>0</v>
      </c>
      <c r="N32" s="79">
        <v>0</v>
      </c>
      <c r="O32" s="79">
        <f>M32/'סכום נכסי הקרן'!$C$42*100</f>
        <v>0</v>
      </c>
    </row>
    <row r="33" spans="2:15">
      <c r="B33" t="s">
        <v>256</v>
      </c>
      <c r="C33" t="s">
        <v>256</v>
      </c>
      <c r="E33" t="s">
        <v>256</v>
      </c>
      <c r="G33" s="77">
        <v>0</v>
      </c>
      <c r="H33" t="s">
        <v>256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f>M33/'סכום נכסי הקרן'!$C$42*100</f>
        <v>0</v>
      </c>
    </row>
    <row r="34" spans="2:15">
      <c r="B34" t="s">
        <v>262</v>
      </c>
    </row>
    <row r="35" spans="2:15">
      <c r="B35" t="s">
        <v>367</v>
      </c>
    </row>
    <row r="36" spans="2:15">
      <c r="B36" t="s">
        <v>368</v>
      </c>
    </row>
    <row r="37" spans="2:15">
      <c r="B37" t="s">
        <v>369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C1:C4 A5:N1048576 P5:XFD1048576 O5:O10 O34:O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2628</v>
      </c>
    </row>
    <row r="3" spans="2:55" s="1" customFormat="1">
      <c r="B3" s="2" t="s">
        <v>2</v>
      </c>
      <c r="C3" s="26" t="s">
        <v>2629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2615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256</v>
      </c>
      <c r="E14" s="77">
        <v>0</v>
      </c>
      <c r="F14" t="s">
        <v>256</v>
      </c>
      <c r="G14" s="77">
        <v>0</v>
      </c>
      <c r="H14" s="77">
        <v>0</v>
      </c>
      <c r="I14" s="77">
        <v>0</v>
      </c>
    </row>
    <row r="15" spans="2:55">
      <c r="B15" s="78" t="s">
        <v>2616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256</v>
      </c>
      <c r="E16" s="77">
        <v>0</v>
      </c>
      <c r="F16" t="s">
        <v>256</v>
      </c>
      <c r="G16" s="77">
        <v>0</v>
      </c>
      <c r="H16" s="77">
        <v>0</v>
      </c>
      <c r="I16" s="77">
        <v>0</v>
      </c>
    </row>
    <row r="17" spans="2:9">
      <c r="B17" s="78" t="s">
        <v>260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2615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256</v>
      </c>
      <c r="E19" s="77">
        <v>0</v>
      </c>
      <c r="F19" t="s">
        <v>256</v>
      </c>
      <c r="G19" s="77">
        <v>0</v>
      </c>
      <c r="H19" s="77">
        <v>0</v>
      </c>
      <c r="I19" s="77">
        <v>0</v>
      </c>
    </row>
    <row r="20" spans="2:9">
      <c r="B20" s="78" t="s">
        <v>2616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256</v>
      </c>
      <c r="E21" s="77">
        <v>0</v>
      </c>
      <c r="F21" t="s">
        <v>256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2628</v>
      </c>
    </row>
    <row r="3" spans="2:60" s="1" customFormat="1">
      <c r="B3" s="2" t="s">
        <v>2</v>
      </c>
      <c r="C3" s="26" t="s">
        <v>2629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256</v>
      </c>
      <c r="D13" t="s">
        <v>256</v>
      </c>
      <c r="E13" s="19"/>
      <c r="F13" s="77">
        <v>0</v>
      </c>
      <c r="G13" t="s">
        <v>256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256</v>
      </c>
      <c r="D15" t="s">
        <v>256</v>
      </c>
      <c r="E15" s="19"/>
      <c r="F15" s="77">
        <v>0</v>
      </c>
      <c r="G15" t="s">
        <v>256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6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2628</v>
      </c>
    </row>
    <row r="3" spans="2:60" s="1" customFormat="1">
      <c r="B3" s="2" t="s">
        <v>2</v>
      </c>
      <c r="C3" s="26" t="s">
        <v>2629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f>H12+H19</f>
        <v>16.62</v>
      </c>
      <c r="I11" s="76">
        <f>I12+I19</f>
        <v>3782.7189052565445</v>
      </c>
      <c r="J11" s="76">
        <f>I11/$I$11*100</f>
        <v>100</v>
      </c>
      <c r="K11" s="76">
        <f>I11/'סכום נכסי הקרן'!$C$42*100</f>
        <v>0.30972341487960114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f>SUM(H13:H18)</f>
        <v>16.62</v>
      </c>
      <c r="I12" s="79">
        <f>SUM(I13:I18)</f>
        <v>3782.7189052565445</v>
      </c>
      <c r="J12" s="79">
        <f t="shared" ref="J12:J20" si="0">I12/$I$11*100</f>
        <v>100</v>
      </c>
      <c r="K12" s="79">
        <f>I12/'סכום נכסי הקרן'!$C$42*100</f>
        <v>0.30972341487960114</v>
      </c>
    </row>
    <row r="13" spans="2:60">
      <c r="B13" t="s">
        <v>2617</v>
      </c>
      <c r="C13" t="s">
        <v>2618</v>
      </c>
      <c r="D13" t="s">
        <v>256</v>
      </c>
      <c r="E13" t="s">
        <v>823</v>
      </c>
      <c r="F13" s="77">
        <v>0</v>
      </c>
      <c r="G13" t="s">
        <v>105</v>
      </c>
      <c r="H13" s="77">
        <v>0</v>
      </c>
      <c r="I13" s="77">
        <v>-648.80930000000001</v>
      </c>
      <c r="J13" s="77">
        <f t="shared" si="0"/>
        <v>-17.151930033669728</v>
      </c>
      <c r="K13" s="77">
        <f>I13/'סכום נכסי הקרן'!$C$42*100</f>
        <v>-5.3123543418041798E-2</v>
      </c>
    </row>
    <row r="14" spans="2:60">
      <c r="B14" t="s">
        <v>2619</v>
      </c>
      <c r="C14" t="s">
        <v>2620</v>
      </c>
      <c r="D14" t="s">
        <v>256</v>
      </c>
      <c r="E14" t="s">
        <v>823</v>
      </c>
      <c r="F14" s="77">
        <v>0</v>
      </c>
      <c r="G14" t="s">
        <v>105</v>
      </c>
      <c r="H14" s="77">
        <v>0</v>
      </c>
      <c r="I14" s="77">
        <v>-185.69434000000001</v>
      </c>
      <c r="J14" s="77">
        <f t="shared" si="0"/>
        <v>-4.9090176841307276</v>
      </c>
      <c r="K14" s="77">
        <f>I14/'סכום נכסי הקרן'!$C$42*100</f>
        <v>-1.5204377208333198E-2</v>
      </c>
    </row>
    <row r="15" spans="2:60">
      <c r="B15" t="s">
        <v>2621</v>
      </c>
      <c r="C15" t="s">
        <v>2622</v>
      </c>
      <c r="D15" t="s">
        <v>256</v>
      </c>
      <c r="E15" t="s">
        <v>823</v>
      </c>
      <c r="F15" s="77">
        <v>0</v>
      </c>
      <c r="G15" t="s">
        <v>105</v>
      </c>
      <c r="H15" s="77">
        <v>0</v>
      </c>
      <c r="I15" s="77">
        <f>842.72506+3733.64+5</f>
        <v>4581.3650600000001</v>
      </c>
      <c r="J15" s="77">
        <f t="shared" si="0"/>
        <v>121.11301882975339</v>
      </c>
      <c r="K15" s="77">
        <f>I15/'סכום נכסי הקרן'!$C$42*100</f>
        <v>0.37511537778328657</v>
      </c>
    </row>
    <row r="16" spans="2:60">
      <c r="B16" t="s">
        <v>2623</v>
      </c>
      <c r="C16" t="s">
        <v>2624</v>
      </c>
      <c r="D16" t="s">
        <v>256</v>
      </c>
      <c r="E16" t="s">
        <v>823</v>
      </c>
      <c r="F16" s="77">
        <v>5.6</v>
      </c>
      <c r="G16" t="s">
        <v>105</v>
      </c>
      <c r="H16" s="77">
        <v>16.62</v>
      </c>
      <c r="I16" s="77">
        <v>35.857465256544003</v>
      </c>
      <c r="J16" s="77">
        <f t="shared" si="0"/>
        <v>0.94792835932682518</v>
      </c>
      <c r="K16" s="77">
        <f>I16/'סכום נכסי הקרן'!$C$42*100</f>
        <v>2.9359560851192185E-3</v>
      </c>
    </row>
    <row r="17" spans="2:11">
      <c r="B17" t="s">
        <v>2625</v>
      </c>
      <c r="C17" t="s">
        <v>2626</v>
      </c>
      <c r="D17" t="s">
        <v>256</v>
      </c>
      <c r="E17" t="s">
        <v>213</v>
      </c>
      <c r="F17" s="77">
        <v>0</v>
      </c>
      <c r="G17" t="s">
        <v>105</v>
      </c>
      <c r="H17" s="77">
        <v>0</v>
      </c>
      <c r="I17" s="77">
        <v>1.0000000000000001E-5</v>
      </c>
      <c r="J17" s="77">
        <f t="shared" si="0"/>
        <v>2.6436011372940755E-7</v>
      </c>
      <c r="K17" s="77">
        <f>I17/'סכום נכסי הקרן'!$C$42*100</f>
        <v>8.187851718223183E-10</v>
      </c>
    </row>
    <row r="18" spans="2:11">
      <c r="B18" t="s">
        <v>2627</v>
      </c>
      <c r="C18" t="s">
        <v>2626</v>
      </c>
      <c r="D18" t="s">
        <v>256</v>
      </c>
      <c r="E18" t="s">
        <v>213</v>
      </c>
      <c r="F18" s="77">
        <v>0</v>
      </c>
      <c r="G18" t="s">
        <v>105</v>
      </c>
      <c r="H18" s="77">
        <v>0</v>
      </c>
      <c r="I18" s="77">
        <v>1.0000000000000001E-5</v>
      </c>
      <c r="J18" s="77">
        <f t="shared" si="0"/>
        <v>2.6436011372940755E-7</v>
      </c>
      <c r="K18" s="77">
        <f>I18/'סכום נכסי הקרן'!$C$42*100</f>
        <v>8.187851718223183E-10</v>
      </c>
    </row>
    <row r="19" spans="2:11">
      <c r="B19" s="78" t="s">
        <v>260</v>
      </c>
      <c r="D19" s="19"/>
      <c r="E19" s="19"/>
      <c r="F19" s="19"/>
      <c r="G19" s="19"/>
      <c r="H19" s="79">
        <v>0</v>
      </c>
      <c r="I19" s="79">
        <v>0</v>
      </c>
      <c r="J19" s="79">
        <f t="shared" si="0"/>
        <v>0</v>
      </c>
      <c r="K19" s="79">
        <f>I19/'סכום נכסי הקרן'!$C$42*100</f>
        <v>0</v>
      </c>
    </row>
    <row r="20" spans="2:11">
      <c r="B20" t="s">
        <v>256</v>
      </c>
      <c r="C20" t="s">
        <v>256</v>
      </c>
      <c r="D20" t="s">
        <v>256</v>
      </c>
      <c r="E20" s="19"/>
      <c r="F20" s="77">
        <v>0</v>
      </c>
      <c r="G20" t="s">
        <v>256</v>
      </c>
      <c r="H20" s="77">
        <v>0</v>
      </c>
      <c r="I20" s="77">
        <v>0</v>
      </c>
      <c r="J20" s="77">
        <f t="shared" si="0"/>
        <v>0</v>
      </c>
      <c r="K20" s="77">
        <f>I20/'סכום נכסי הקרן'!$C$42*100</f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2628</v>
      </c>
    </row>
    <row r="3" spans="2:17" s="1" customFormat="1">
      <c r="B3" s="2" t="s">
        <v>2</v>
      </c>
      <c r="C3" s="26" t="s">
        <v>2629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C12+C47</f>
        <v>74209.8610720531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f>SUM(C13:C46)</f>
        <v>22332.742798499719</v>
      </c>
    </row>
    <row r="13" spans="2:17">
      <c r="B13" t="s">
        <v>2630</v>
      </c>
      <c r="C13" s="77">
        <v>68.124999999999886</v>
      </c>
      <c r="D13" s="81">
        <v>44196</v>
      </c>
    </row>
    <row r="14" spans="2:17">
      <c r="B14" t="s">
        <v>2631</v>
      </c>
      <c r="C14" s="77">
        <v>41.356429999999996</v>
      </c>
      <c r="D14" s="81">
        <v>43109</v>
      </c>
    </row>
    <row r="15" spans="2:17">
      <c r="B15" t="s">
        <v>2632</v>
      </c>
      <c r="C15" s="77">
        <v>11.38129425</v>
      </c>
      <c r="D15" s="81">
        <v>43131</v>
      </c>
    </row>
    <row r="16" spans="2:17">
      <c r="B16" t="s">
        <v>2633</v>
      </c>
      <c r="C16" s="77">
        <v>162.86711</v>
      </c>
      <c r="D16" s="81">
        <v>43297</v>
      </c>
    </row>
    <row r="17" spans="2:4">
      <c r="B17" t="s">
        <v>2633</v>
      </c>
      <c r="C17" s="77">
        <v>362.51062000000002</v>
      </c>
      <c r="D17" s="81">
        <v>43297</v>
      </c>
    </row>
    <row r="18" spans="2:4">
      <c r="B18" t="s">
        <v>2634</v>
      </c>
      <c r="C18" s="77">
        <v>0.85634899999999958</v>
      </c>
      <c r="D18" s="81">
        <v>43343</v>
      </c>
    </row>
    <row r="19" spans="2:4">
      <c r="B19" t="s">
        <v>2635</v>
      </c>
      <c r="C19" s="77">
        <v>46.812357986782359</v>
      </c>
      <c r="D19" s="81">
        <v>43378</v>
      </c>
    </row>
    <row r="20" spans="2:4">
      <c r="B20" t="s">
        <v>2635</v>
      </c>
      <c r="C20" s="77">
        <v>340.81627000000003</v>
      </c>
      <c r="D20" s="81">
        <v>43378</v>
      </c>
    </row>
    <row r="21" spans="2:4">
      <c r="B21" t="s">
        <v>2635</v>
      </c>
      <c r="C21" s="77">
        <v>124.00737750842964</v>
      </c>
      <c r="D21" s="81">
        <v>43378</v>
      </c>
    </row>
    <row r="22" spans="2:4">
      <c r="B22" t="s">
        <v>2636</v>
      </c>
      <c r="C22" s="77">
        <v>19.639688249999992</v>
      </c>
      <c r="D22" s="81">
        <v>43465</v>
      </c>
    </row>
    <row r="23" spans="2:4">
      <c r="B23" t="s">
        <v>2637</v>
      </c>
      <c r="C23" s="77">
        <v>569.96676000000002</v>
      </c>
      <c r="D23" s="81">
        <v>43824</v>
      </c>
    </row>
    <row r="24" spans="2:4">
      <c r="B24" t="s">
        <v>2638</v>
      </c>
      <c r="C24" s="77">
        <v>1904.3532</v>
      </c>
      <c r="D24" s="81">
        <v>43826</v>
      </c>
    </row>
    <row r="25" spans="2:4">
      <c r="B25" t="s">
        <v>2638</v>
      </c>
      <c r="C25" s="77">
        <v>70.636250000000004</v>
      </c>
      <c r="D25" s="81">
        <v>43826</v>
      </c>
    </row>
    <row r="26" spans="2:4">
      <c r="B26" t="s">
        <v>2639</v>
      </c>
      <c r="C26" s="77">
        <v>1340.1255344749998</v>
      </c>
      <c r="D26" s="81">
        <v>43830</v>
      </c>
    </row>
    <row r="27" spans="2:4">
      <c r="B27" t="s">
        <v>2640</v>
      </c>
      <c r="C27" s="77">
        <v>468.55531131071461</v>
      </c>
      <c r="D27" s="81">
        <v>43830</v>
      </c>
    </row>
    <row r="28" spans="2:4">
      <c r="B28" t="s">
        <v>2641</v>
      </c>
      <c r="C28" s="77">
        <v>1275.3220800000001</v>
      </c>
      <c r="D28" s="81">
        <v>43908</v>
      </c>
    </row>
    <row r="29" spans="2:4">
      <c r="B29" t="s">
        <v>2642</v>
      </c>
      <c r="C29" s="77">
        <v>1873.6793700000001</v>
      </c>
      <c r="D29" s="81">
        <v>44246</v>
      </c>
    </row>
    <row r="30" spans="2:4">
      <c r="B30" t="s">
        <v>2643</v>
      </c>
      <c r="C30" s="77">
        <v>175.80900000000003</v>
      </c>
      <c r="D30" s="81">
        <v>44516</v>
      </c>
    </row>
    <row r="31" spans="2:4">
      <c r="B31" t="s">
        <v>2644</v>
      </c>
      <c r="C31" s="77">
        <v>938.7330300000001</v>
      </c>
      <c r="D31" s="81">
        <v>44727</v>
      </c>
    </row>
    <row r="32" spans="2:4">
      <c r="B32" t="s">
        <v>2638</v>
      </c>
      <c r="C32" s="77">
        <v>208.37692999999999</v>
      </c>
      <c r="D32" s="81">
        <v>44739</v>
      </c>
    </row>
    <row r="33" spans="2:4">
      <c r="B33" t="s">
        <v>2645</v>
      </c>
      <c r="C33" s="77">
        <v>119.74325999999999</v>
      </c>
      <c r="D33" s="81">
        <v>44761</v>
      </c>
    </row>
    <row r="34" spans="2:4">
      <c r="B34" t="s">
        <v>2645</v>
      </c>
      <c r="C34" s="77">
        <v>2666.41437</v>
      </c>
      <c r="D34" s="81">
        <v>44914</v>
      </c>
    </row>
    <row r="35" spans="2:4">
      <c r="B35" t="s">
        <v>2645</v>
      </c>
      <c r="C35" s="77">
        <v>154.08314999999999</v>
      </c>
      <c r="D35" s="81">
        <v>44914</v>
      </c>
    </row>
    <row r="36" spans="2:4">
      <c r="B36" t="s">
        <v>2645</v>
      </c>
      <c r="C36" s="77">
        <v>392.60084999999998</v>
      </c>
      <c r="D36" s="81">
        <v>44914</v>
      </c>
    </row>
    <row r="37" spans="2:4">
      <c r="B37" t="s">
        <v>2635</v>
      </c>
      <c r="C37" s="77">
        <v>66.636884504788028</v>
      </c>
      <c r="D37" s="81">
        <v>45143</v>
      </c>
    </row>
    <row r="38" spans="2:4">
      <c r="B38" t="s">
        <v>2646</v>
      </c>
      <c r="C38" s="77">
        <v>1065.1319630232599</v>
      </c>
      <c r="D38" s="81">
        <v>45534</v>
      </c>
    </row>
    <row r="39" spans="2:4">
      <c r="B39" t="s">
        <v>2647</v>
      </c>
      <c r="C39" s="77">
        <v>27.585109999999986</v>
      </c>
      <c r="D39" s="81">
        <v>45534</v>
      </c>
    </row>
    <row r="40" spans="2:4">
      <c r="B40" t="s">
        <v>2648</v>
      </c>
      <c r="C40" s="77">
        <v>1570.9843749999998</v>
      </c>
      <c r="D40" s="81">
        <v>45640</v>
      </c>
    </row>
    <row r="41" spans="2:4">
      <c r="B41" t="s">
        <v>2649</v>
      </c>
      <c r="C41" s="77">
        <v>1698.1961630600001</v>
      </c>
      <c r="D41" s="81">
        <v>46054</v>
      </c>
    </row>
    <row r="42" spans="2:4">
      <c r="B42" t="s">
        <v>2645</v>
      </c>
      <c r="C42" s="77">
        <v>176.67037999999999</v>
      </c>
      <c r="D42" s="81">
        <v>46100</v>
      </c>
    </row>
    <row r="43" spans="2:4">
      <c r="B43" t="s">
        <v>2650</v>
      </c>
      <c r="C43" s="77">
        <v>852.88185097074643</v>
      </c>
      <c r="D43" s="81">
        <v>46132</v>
      </c>
    </row>
    <row r="44" spans="2:4">
      <c r="B44" t="s">
        <v>2651</v>
      </c>
      <c r="C44" s="77">
        <v>1456.0203191600001</v>
      </c>
      <c r="D44" s="81">
        <v>46752</v>
      </c>
    </row>
    <row r="45" spans="2:4">
      <c r="B45" t="s">
        <v>2652</v>
      </c>
      <c r="C45" s="77">
        <v>2081.8641600000001</v>
      </c>
      <c r="D45" s="81">
        <v>47177</v>
      </c>
    </row>
    <row r="46" spans="2:4">
      <c r="B46"/>
      <c r="C46" s="77"/>
    </row>
    <row r="47" spans="2:4">
      <c r="B47" s="78" t="s">
        <v>260</v>
      </c>
      <c r="C47" s="79">
        <f>SUM(C48:C93)</f>
        <v>51877.11827355338</v>
      </c>
    </row>
    <row r="48" spans="2:4">
      <c r="B48" t="s">
        <v>2653</v>
      </c>
      <c r="C48" s="77">
        <v>394.00328000000002</v>
      </c>
      <c r="D48" s="81">
        <v>43190</v>
      </c>
    </row>
    <row r="49" spans="2:4">
      <c r="B49" t="s">
        <v>2654</v>
      </c>
      <c r="C49" s="77">
        <v>53.394640000000003</v>
      </c>
      <c r="D49" s="81">
        <v>43374</v>
      </c>
    </row>
    <row r="50" spans="2:4">
      <c r="B50" t="s">
        <v>2655</v>
      </c>
      <c r="C50" s="77">
        <v>98.812719999999999</v>
      </c>
      <c r="D50" s="81">
        <v>44075</v>
      </c>
    </row>
    <row r="51" spans="2:4">
      <c r="B51" t="s">
        <v>2656</v>
      </c>
      <c r="C51" s="77">
        <v>622.86550158949478</v>
      </c>
      <c r="D51" s="81">
        <v>44335</v>
      </c>
    </row>
    <row r="52" spans="2:4">
      <c r="B52" t="s">
        <v>2657</v>
      </c>
      <c r="C52" s="77">
        <v>1658.4733919300002</v>
      </c>
      <c r="D52" s="81">
        <v>44429</v>
      </c>
    </row>
    <row r="53" spans="2:4">
      <c r="B53" t="s">
        <v>2658</v>
      </c>
      <c r="C53" s="77">
        <v>768.65224042999989</v>
      </c>
      <c r="D53" s="81">
        <v>44621</v>
      </c>
    </row>
    <row r="54" spans="2:4">
      <c r="B54" t="s">
        <v>2659</v>
      </c>
      <c r="C54" s="77">
        <v>2486.4244280877592</v>
      </c>
      <c r="D54" s="81">
        <v>44722</v>
      </c>
    </row>
    <row r="55" spans="2:4">
      <c r="B55" t="s">
        <v>2660</v>
      </c>
      <c r="C55" s="77">
        <v>1037.4620637099999</v>
      </c>
      <c r="D55" s="81">
        <v>44727</v>
      </c>
    </row>
    <row r="56" spans="2:4">
      <c r="B56" t="s">
        <v>2661</v>
      </c>
      <c r="C56" s="77">
        <v>9.7039943199999783</v>
      </c>
      <c r="D56" s="81">
        <v>44727</v>
      </c>
    </row>
    <row r="57" spans="2:4">
      <c r="B57" t="s">
        <v>2662</v>
      </c>
      <c r="C57" s="77">
        <v>1316.3267000000001</v>
      </c>
      <c r="D57" s="81">
        <v>44836</v>
      </c>
    </row>
    <row r="58" spans="2:4">
      <c r="B58" t="s">
        <v>2663</v>
      </c>
      <c r="C58" s="77">
        <v>2526.8686986475082</v>
      </c>
      <c r="D58" s="81">
        <v>44926</v>
      </c>
    </row>
    <row r="59" spans="2:4">
      <c r="B59" t="s">
        <v>2664</v>
      </c>
      <c r="C59" s="77">
        <v>1996.510161401309</v>
      </c>
      <c r="D59" s="81">
        <v>45382</v>
      </c>
    </row>
    <row r="60" spans="2:4">
      <c r="B60" t="s">
        <v>2143</v>
      </c>
      <c r="C60" s="77">
        <v>684.72802764000005</v>
      </c>
      <c r="D60" s="81">
        <v>45383</v>
      </c>
    </row>
    <row r="61" spans="2:4">
      <c r="B61" t="s">
        <v>2665</v>
      </c>
      <c r="C61" s="77">
        <v>1645.9743672</v>
      </c>
      <c r="D61" s="81">
        <v>45485</v>
      </c>
    </row>
    <row r="62" spans="2:4">
      <c r="B62" t="s">
        <v>2666</v>
      </c>
      <c r="C62" s="77">
        <v>509.6403325</v>
      </c>
      <c r="D62" s="81">
        <v>45536</v>
      </c>
    </row>
    <row r="63" spans="2:4">
      <c r="B63" t="s">
        <v>2667</v>
      </c>
      <c r="C63" s="77">
        <v>1500.7534603920001</v>
      </c>
      <c r="D63" s="81">
        <v>45710</v>
      </c>
    </row>
    <row r="64" spans="2:4">
      <c r="B64" t="s">
        <v>2668</v>
      </c>
      <c r="C64" s="77">
        <v>1574.8830858399999</v>
      </c>
      <c r="D64" s="81">
        <v>45748</v>
      </c>
    </row>
    <row r="65" spans="2:4">
      <c r="B65" t="s">
        <v>2669</v>
      </c>
      <c r="C65" s="77">
        <v>1070.6934278880001</v>
      </c>
      <c r="D65" s="81">
        <v>45806</v>
      </c>
    </row>
    <row r="66" spans="2:4">
      <c r="B66" t="s">
        <v>2670</v>
      </c>
      <c r="C66" s="77">
        <v>1427.4795460859996</v>
      </c>
      <c r="D66" s="81">
        <v>45838</v>
      </c>
    </row>
    <row r="67" spans="2:4">
      <c r="B67" t="s">
        <v>2671</v>
      </c>
      <c r="C67" s="77">
        <v>1746.1578765823899</v>
      </c>
      <c r="D67" s="81">
        <v>46012</v>
      </c>
    </row>
    <row r="68" spans="2:4">
      <c r="B68" t="s">
        <v>2672</v>
      </c>
      <c r="C68" s="77">
        <v>849.97946722285724</v>
      </c>
      <c r="D68" s="81">
        <v>46054</v>
      </c>
    </row>
    <row r="69" spans="2:4">
      <c r="B69" t="s">
        <v>2673</v>
      </c>
      <c r="C69" s="77">
        <v>911.08048152599997</v>
      </c>
      <c r="D69" s="81">
        <v>46054</v>
      </c>
    </row>
    <row r="70" spans="2:4">
      <c r="B70" t="s">
        <v>2674</v>
      </c>
      <c r="C70" s="77">
        <v>1113.4890399600001</v>
      </c>
      <c r="D70" s="81">
        <v>46082</v>
      </c>
    </row>
    <row r="71" spans="2:4">
      <c r="B71" t="s">
        <v>2675</v>
      </c>
      <c r="C71" s="77">
        <v>2339.908518118054</v>
      </c>
      <c r="D71" s="81">
        <v>46201</v>
      </c>
    </row>
    <row r="72" spans="2:4">
      <c r="B72" t="s">
        <v>2676</v>
      </c>
      <c r="C72" s="77">
        <v>598.7891686190269</v>
      </c>
      <c r="D72" s="81">
        <v>46201</v>
      </c>
    </row>
    <row r="73" spans="2:4">
      <c r="B73" t="s">
        <v>2677</v>
      </c>
      <c r="C73" s="77">
        <v>387.87189387967567</v>
      </c>
      <c r="D73" s="81">
        <v>46201</v>
      </c>
    </row>
    <row r="74" spans="2:4">
      <c r="B74" t="s">
        <v>2678</v>
      </c>
      <c r="C74" s="77">
        <v>1639.54963918</v>
      </c>
      <c r="D74" s="81">
        <v>46482</v>
      </c>
    </row>
    <row r="75" spans="2:4">
      <c r="B75" t="s">
        <v>2679</v>
      </c>
      <c r="C75" s="77">
        <v>557.81928998000001</v>
      </c>
      <c r="D75" s="81">
        <v>46482</v>
      </c>
    </row>
    <row r="76" spans="2:4">
      <c r="B76" t="s">
        <v>2680</v>
      </c>
      <c r="C76" s="77">
        <v>764.82377831837255</v>
      </c>
      <c r="D76" s="81">
        <v>46600</v>
      </c>
    </row>
    <row r="77" spans="2:4">
      <c r="B77" t="s">
        <v>2681</v>
      </c>
      <c r="C77" s="77">
        <v>2274.6951018085556</v>
      </c>
      <c r="D77" s="81">
        <v>46601</v>
      </c>
    </row>
    <row r="78" spans="2:4">
      <c r="B78" t="s">
        <v>2682</v>
      </c>
      <c r="C78" s="77">
        <v>1332.769822426374</v>
      </c>
      <c r="D78" s="81">
        <v>46631</v>
      </c>
    </row>
    <row r="79" spans="2:4">
      <c r="B79" t="s">
        <v>2683</v>
      </c>
      <c r="C79" s="77">
        <v>139.06451639381416</v>
      </c>
      <c r="D79" s="81">
        <v>46663</v>
      </c>
    </row>
    <row r="80" spans="2:4">
      <c r="B80" t="s">
        <v>2684</v>
      </c>
      <c r="C80" s="77">
        <v>1163.3868587475199</v>
      </c>
      <c r="D80" s="81">
        <v>46722</v>
      </c>
    </row>
    <row r="81" spans="2:4">
      <c r="B81" t="s">
        <v>2685</v>
      </c>
      <c r="C81" s="77">
        <v>1460.4344046636168</v>
      </c>
      <c r="D81" s="81">
        <v>46938</v>
      </c>
    </row>
    <row r="82" spans="2:4">
      <c r="B82" t="s">
        <v>2686</v>
      </c>
      <c r="C82" s="77">
        <v>-1.4858571431528134E-5</v>
      </c>
      <c r="D82" s="81">
        <v>46938</v>
      </c>
    </row>
    <row r="83" spans="2:4">
      <c r="B83" t="s">
        <v>2687</v>
      </c>
      <c r="C83" s="77">
        <v>1.1782005157142932</v>
      </c>
      <c r="D83" s="81">
        <v>46938</v>
      </c>
    </row>
    <row r="84" spans="2:4">
      <c r="B84" t="s">
        <v>2688</v>
      </c>
      <c r="C84" s="77">
        <v>12.278116997999998</v>
      </c>
      <c r="D84" s="81">
        <v>46938</v>
      </c>
    </row>
    <row r="85" spans="2:4">
      <c r="B85" t="s">
        <v>2689</v>
      </c>
      <c r="C85" s="77">
        <v>8.1045690706977073E-4</v>
      </c>
      <c r="D85" s="81">
        <v>46938</v>
      </c>
    </row>
    <row r="86" spans="2:4">
      <c r="B86" t="s">
        <v>2690</v>
      </c>
      <c r="C86" s="77">
        <v>197.50295951000004</v>
      </c>
      <c r="D86" s="81">
        <v>46938</v>
      </c>
    </row>
    <row r="87" spans="2:4">
      <c r="B87" t="s">
        <v>2691</v>
      </c>
      <c r="C87" s="77">
        <v>1558.8304597999997</v>
      </c>
      <c r="D87" s="81">
        <v>47026</v>
      </c>
    </row>
    <row r="88" spans="2:4">
      <c r="B88" t="s">
        <v>2692</v>
      </c>
      <c r="C88" s="77">
        <v>1121.4640930594489</v>
      </c>
      <c r="D88" s="81">
        <v>47031</v>
      </c>
    </row>
    <row r="89" spans="2:4">
      <c r="B89" t="s">
        <v>2693</v>
      </c>
      <c r="C89" s="77">
        <v>952.73166903852166</v>
      </c>
      <c r="D89" s="81">
        <v>47102</v>
      </c>
    </row>
    <row r="90" spans="2:4">
      <c r="B90" t="s">
        <v>2694</v>
      </c>
      <c r="C90" s="77">
        <v>1638.0963272225226</v>
      </c>
      <c r="D90" s="81">
        <v>47178</v>
      </c>
    </row>
    <row r="91" spans="2:4">
      <c r="B91" t="s">
        <v>2695</v>
      </c>
      <c r="C91" s="77">
        <v>1227.9000214265138</v>
      </c>
      <c r="D91" s="81">
        <v>47262</v>
      </c>
    </row>
    <row r="92" spans="2:4">
      <c r="B92" t="s">
        <v>2696</v>
      </c>
      <c r="C92" s="77">
        <v>2921.5292964</v>
      </c>
      <c r="D92" s="81">
        <v>50041</v>
      </c>
    </row>
    <row r="93" spans="2:4">
      <c r="B93" t="s">
        <v>2697</v>
      </c>
      <c r="C93" s="77">
        <v>3582.1364088959995</v>
      </c>
      <c r="D93" s="81">
        <v>51592</v>
      </c>
    </row>
    <row r="94" spans="2:4">
      <c r="B94"/>
      <c r="C94" s="77"/>
      <c r="D94" s="81"/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2628</v>
      </c>
    </row>
    <row r="3" spans="2:18" s="1" customFormat="1">
      <c r="B3" s="2" t="s">
        <v>2</v>
      </c>
      <c r="C3" s="26" t="s">
        <v>2629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77">
        <v>0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77">
        <v>0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262</v>
      </c>
      <c r="D26" s="16"/>
    </row>
    <row r="27" spans="2:16">
      <c r="B27" t="s">
        <v>367</v>
      </c>
      <c r="D27" s="16"/>
    </row>
    <row r="28" spans="2:16">
      <c r="B28" t="s">
        <v>369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2628</v>
      </c>
    </row>
    <row r="3" spans="2:18" s="1" customFormat="1">
      <c r="B3" s="2" t="s">
        <v>2</v>
      </c>
      <c r="C3" s="26" t="s">
        <v>2629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77">
        <v>0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77">
        <v>0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262</v>
      </c>
      <c r="D26" s="16"/>
    </row>
    <row r="27" spans="2:16">
      <c r="B27" t="s">
        <v>367</v>
      </c>
      <c r="D27" s="16"/>
    </row>
    <row r="28" spans="2:16">
      <c r="B28" t="s">
        <v>369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G6" workbookViewId="0">
      <selection activeCell="R11" sqref="R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2628</v>
      </c>
    </row>
    <row r="3" spans="2:53" s="1" customFormat="1">
      <c r="B3" s="2" t="s">
        <v>2</v>
      </c>
      <c r="C3" s="26" t="s">
        <v>2629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3.86</v>
      </c>
      <c r="I11" s="7"/>
      <c r="J11" s="7"/>
      <c r="K11" s="76">
        <v>0.18</v>
      </c>
      <c r="L11" s="76">
        <v>254195231</v>
      </c>
      <c r="M11" s="7"/>
      <c r="N11" s="76">
        <v>0</v>
      </c>
      <c r="O11" s="76">
        <v>292849.62248070003</v>
      </c>
      <c r="P11" s="7"/>
      <c r="Q11" s="76">
        <v>100</v>
      </c>
      <c r="R11" s="76">
        <f>O11/'סכום נכסי הקרן'!$C$42*100</f>
        <v>23.9780928460961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3.86</v>
      </c>
      <c r="K12" s="79">
        <v>0.18</v>
      </c>
      <c r="L12" s="79">
        <v>254195231</v>
      </c>
      <c r="N12" s="79">
        <v>0</v>
      </c>
      <c r="O12" s="79">
        <v>292849.62248070003</v>
      </c>
      <c r="Q12" s="79">
        <v>100</v>
      </c>
      <c r="R12" s="79">
        <f>O12/'סכום נכסי הקרן'!$C$42*100</f>
        <v>23.9780928460961</v>
      </c>
    </row>
    <row r="13" spans="2:53">
      <c r="B13" s="78" t="s">
        <v>263</v>
      </c>
      <c r="C13" s="16"/>
      <c r="D13" s="16"/>
      <c r="H13" s="79">
        <v>5.23</v>
      </c>
      <c r="K13" s="79">
        <v>-0.09</v>
      </c>
      <c r="L13" s="79">
        <v>101770370</v>
      </c>
      <c r="N13" s="79">
        <v>0</v>
      </c>
      <c r="O13" s="79">
        <v>132518.47936130001</v>
      </c>
      <c r="Q13" s="79">
        <v>45.25</v>
      </c>
      <c r="R13" s="79">
        <f>O13/'סכום נכסי הקרן'!$C$42*100</f>
        <v>10.850416589347436</v>
      </c>
    </row>
    <row r="14" spans="2:53">
      <c r="B14" s="78" t="s">
        <v>264</v>
      </c>
      <c r="C14" s="16"/>
      <c r="D14" s="16"/>
      <c r="H14" s="79">
        <v>5.23</v>
      </c>
      <c r="K14" s="79">
        <v>-0.09</v>
      </c>
      <c r="L14" s="79">
        <v>101770370</v>
      </c>
      <c r="N14" s="79">
        <v>0</v>
      </c>
      <c r="O14" s="79">
        <v>132518.47936130001</v>
      </c>
      <c r="Q14" s="79">
        <v>45.25</v>
      </c>
      <c r="R14" s="79">
        <f>O14/'סכום נכסי הקרן'!$C$42*100</f>
        <v>10.850416589347436</v>
      </c>
    </row>
    <row r="15" spans="2:53">
      <c r="B15" t="s">
        <v>265</v>
      </c>
      <c r="C15" t="s">
        <v>266</v>
      </c>
      <c r="D15" t="s">
        <v>103</v>
      </c>
      <c r="E15" t="s">
        <v>267</v>
      </c>
      <c r="F15" t="s">
        <v>154</v>
      </c>
      <c r="G15" t="s">
        <v>268</v>
      </c>
      <c r="H15" s="77">
        <v>3.37</v>
      </c>
      <c r="I15" t="s">
        <v>105</v>
      </c>
      <c r="J15" s="77">
        <v>4</v>
      </c>
      <c r="K15" s="77">
        <v>-0.48</v>
      </c>
      <c r="L15" s="77">
        <v>22735118</v>
      </c>
      <c r="M15" s="77">
        <v>152.55000000000001</v>
      </c>
      <c r="N15" s="77">
        <v>0</v>
      </c>
      <c r="O15" s="77">
        <v>34682.422509000004</v>
      </c>
      <c r="P15" s="77">
        <v>0.15</v>
      </c>
      <c r="Q15" s="77">
        <v>11.84</v>
      </c>
      <c r="R15" s="77">
        <f>O15/'סכום נכסי הקרן'!$C$42*100</f>
        <v>2.8397453273245805</v>
      </c>
    </row>
    <row r="16" spans="2:53">
      <c r="B16" t="s">
        <v>269</v>
      </c>
      <c r="C16" t="s">
        <v>270</v>
      </c>
      <c r="D16" t="s">
        <v>103</v>
      </c>
      <c r="E16" t="s">
        <v>267</v>
      </c>
      <c r="F16" t="s">
        <v>154</v>
      </c>
      <c r="G16" t="s">
        <v>271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2416301</v>
      </c>
      <c r="M16" s="77">
        <v>158.13999999999999</v>
      </c>
      <c r="N16" s="77">
        <v>0</v>
      </c>
      <c r="O16" s="77">
        <v>3821.1384014</v>
      </c>
      <c r="P16" s="77">
        <v>0.02</v>
      </c>
      <c r="Q16" s="77">
        <v>1.3</v>
      </c>
      <c r="R16" s="77">
        <f>O16/'סכום נכסי הקרן'!$C$42*100</f>
        <v>0.31286914625471574</v>
      </c>
    </row>
    <row r="17" spans="2:18">
      <c r="B17" t="s">
        <v>272</v>
      </c>
      <c r="C17" t="s">
        <v>273</v>
      </c>
      <c r="D17" t="s">
        <v>103</v>
      </c>
      <c r="E17" t="s">
        <v>267</v>
      </c>
      <c r="F17" t="s">
        <v>154</v>
      </c>
      <c r="G17" t="s">
        <v>274</v>
      </c>
      <c r="H17" s="77">
        <v>0.32</v>
      </c>
      <c r="I17" t="s">
        <v>105</v>
      </c>
      <c r="J17" s="77">
        <v>3.5</v>
      </c>
      <c r="K17" s="77">
        <v>0.93</v>
      </c>
      <c r="L17" s="77">
        <v>9155336</v>
      </c>
      <c r="M17" s="77">
        <v>120.2</v>
      </c>
      <c r="N17" s="77">
        <v>0</v>
      </c>
      <c r="O17" s="77">
        <v>11004.713872</v>
      </c>
      <c r="P17" s="77">
        <v>0.05</v>
      </c>
      <c r="Q17" s="77">
        <v>3.76</v>
      </c>
      <c r="R17" s="77">
        <f>O17/'סכום נכסי הקרן'!$C$42*100</f>
        <v>0.90104965385409685</v>
      </c>
    </row>
    <row r="18" spans="2:18">
      <c r="B18" t="s">
        <v>275</v>
      </c>
      <c r="C18" t="s">
        <v>276</v>
      </c>
      <c r="D18" t="s">
        <v>103</v>
      </c>
      <c r="E18" t="s">
        <v>267</v>
      </c>
      <c r="F18" t="s">
        <v>154</v>
      </c>
      <c r="G18" t="s">
        <v>277</v>
      </c>
      <c r="H18" s="77">
        <v>5.51</v>
      </c>
      <c r="I18" t="s">
        <v>105</v>
      </c>
      <c r="J18" s="77">
        <v>1.75</v>
      </c>
      <c r="K18" s="77">
        <v>-0.26</v>
      </c>
      <c r="L18" s="77">
        <v>3232362</v>
      </c>
      <c r="M18" s="77">
        <v>113.12</v>
      </c>
      <c r="N18" s="77">
        <v>0</v>
      </c>
      <c r="O18" s="77">
        <v>3656.4478944000002</v>
      </c>
      <c r="P18" s="77">
        <v>0.02</v>
      </c>
      <c r="Q18" s="77">
        <v>1.25</v>
      </c>
      <c r="R18" s="77">
        <f>O18/'סכום נכסי הקרן'!$C$42*100</f>
        <v>0.2993845317475658</v>
      </c>
    </row>
    <row r="19" spans="2:18">
      <c r="B19" t="s">
        <v>278</v>
      </c>
      <c r="C19" t="s">
        <v>279</v>
      </c>
      <c r="D19" t="s">
        <v>103</v>
      </c>
      <c r="E19" t="s">
        <v>267</v>
      </c>
      <c r="F19" t="s">
        <v>154</v>
      </c>
      <c r="G19" t="s">
        <v>280</v>
      </c>
      <c r="H19" s="77">
        <v>1.8</v>
      </c>
      <c r="I19" t="s">
        <v>105</v>
      </c>
      <c r="J19" s="77">
        <v>3</v>
      </c>
      <c r="K19" s="77">
        <v>-0.49</v>
      </c>
      <c r="L19" s="77">
        <v>11814630</v>
      </c>
      <c r="M19" s="77">
        <v>116.8</v>
      </c>
      <c r="N19" s="77">
        <v>0</v>
      </c>
      <c r="O19" s="77">
        <v>13799.48784</v>
      </c>
      <c r="P19" s="77">
        <v>0.08</v>
      </c>
      <c r="Q19" s="77">
        <v>4.71</v>
      </c>
      <c r="R19" s="77">
        <f>O19/'סכום נכסי הקרן'!$C$42*100</f>
        <v>1.129881602213439</v>
      </c>
    </row>
    <row r="20" spans="2:18">
      <c r="B20" t="s">
        <v>281</v>
      </c>
      <c r="C20" t="s">
        <v>282</v>
      </c>
      <c r="D20" t="s">
        <v>103</v>
      </c>
      <c r="E20" t="s">
        <v>267</v>
      </c>
      <c r="F20" t="s">
        <v>154</v>
      </c>
      <c r="G20" t="s">
        <v>283</v>
      </c>
      <c r="H20" s="77">
        <v>2.82</v>
      </c>
      <c r="I20" t="s">
        <v>105</v>
      </c>
      <c r="J20" s="77">
        <v>0.1</v>
      </c>
      <c r="K20" s="77">
        <v>-0.5</v>
      </c>
      <c r="L20" s="77">
        <v>24282312</v>
      </c>
      <c r="M20" s="77">
        <v>101.73</v>
      </c>
      <c r="N20" s="77">
        <v>0</v>
      </c>
      <c r="O20" s="77">
        <v>24702.395997600001</v>
      </c>
      <c r="P20" s="77">
        <v>0.19</v>
      </c>
      <c r="Q20" s="77">
        <v>8.44</v>
      </c>
      <c r="R20" s="77">
        <f>O20/'סכום נכסי הקרן'!$C$42*100</f>
        <v>2.0225955551317862</v>
      </c>
    </row>
    <row r="21" spans="2:18">
      <c r="B21" t="s">
        <v>284</v>
      </c>
      <c r="C21" t="s">
        <v>285</v>
      </c>
      <c r="D21" t="s">
        <v>103</v>
      </c>
      <c r="E21" t="s">
        <v>267</v>
      </c>
      <c r="F21" t="s">
        <v>154</v>
      </c>
      <c r="G21" t="s">
        <v>286</v>
      </c>
      <c r="H21" s="77">
        <v>18.47</v>
      </c>
      <c r="I21" t="s">
        <v>105</v>
      </c>
      <c r="J21" s="77">
        <v>2.75</v>
      </c>
      <c r="K21" s="77">
        <v>1.17</v>
      </c>
      <c r="L21" s="77">
        <v>3500357</v>
      </c>
      <c r="M21" s="77">
        <v>141.55000000000001</v>
      </c>
      <c r="N21" s="77">
        <v>0</v>
      </c>
      <c r="O21" s="77">
        <v>4954.7553335000002</v>
      </c>
      <c r="P21" s="77">
        <v>0.02</v>
      </c>
      <c r="Q21" s="77">
        <v>1.69</v>
      </c>
      <c r="R21" s="77">
        <f>O21/'סכום נכסי הקרן'!$C$42*100</f>
        <v>0.40568801970773455</v>
      </c>
    </row>
    <row r="22" spans="2:18">
      <c r="B22" t="s">
        <v>287</v>
      </c>
      <c r="C22" t="s">
        <v>288</v>
      </c>
      <c r="D22" t="s">
        <v>103</v>
      </c>
      <c r="E22" t="s">
        <v>267</v>
      </c>
      <c r="F22" t="s">
        <v>154</v>
      </c>
      <c r="G22" t="s">
        <v>271</v>
      </c>
      <c r="H22" s="77">
        <v>14.23</v>
      </c>
      <c r="I22" t="s">
        <v>105</v>
      </c>
      <c r="J22" s="77">
        <v>4</v>
      </c>
      <c r="K22" s="77">
        <v>0.88</v>
      </c>
      <c r="L22" s="77">
        <v>10256298</v>
      </c>
      <c r="M22" s="77">
        <v>183.07</v>
      </c>
      <c r="N22" s="77">
        <v>0</v>
      </c>
      <c r="O22" s="77">
        <v>18776.204748600001</v>
      </c>
      <c r="P22" s="77">
        <v>0.06</v>
      </c>
      <c r="Q22" s="77">
        <v>6.41</v>
      </c>
      <c r="R22" s="77">
        <f>O22/'סכום נכסי הקרן'!$C$42*100</f>
        <v>1.5373678031253479</v>
      </c>
    </row>
    <row r="23" spans="2:18">
      <c r="B23" t="s">
        <v>289</v>
      </c>
      <c r="C23" t="s">
        <v>290</v>
      </c>
      <c r="D23" t="s">
        <v>103</v>
      </c>
      <c r="E23" t="s">
        <v>267</v>
      </c>
      <c r="F23" t="s">
        <v>154</v>
      </c>
      <c r="G23" t="s">
        <v>291</v>
      </c>
      <c r="H23" s="77">
        <v>4.51</v>
      </c>
      <c r="I23" t="s">
        <v>105</v>
      </c>
      <c r="J23" s="77">
        <v>2.75</v>
      </c>
      <c r="K23" s="77">
        <v>-0.41</v>
      </c>
      <c r="L23" s="77">
        <v>14377656</v>
      </c>
      <c r="M23" s="77">
        <v>119.08</v>
      </c>
      <c r="N23" s="77">
        <v>0</v>
      </c>
      <c r="O23" s="77">
        <v>17120.912764799999</v>
      </c>
      <c r="P23" s="77">
        <v>0.09</v>
      </c>
      <c r="Q23" s="77">
        <v>5.85</v>
      </c>
      <c r="R23" s="77">
        <f>O23/'סכום נכסי הקרן'!$C$42*100</f>
        <v>1.4018349499881688</v>
      </c>
    </row>
    <row r="24" spans="2:18">
      <c r="B24" s="78" t="s">
        <v>292</v>
      </c>
      <c r="C24" s="16"/>
      <c r="D24" s="16"/>
      <c r="H24" s="79">
        <v>2.72</v>
      </c>
      <c r="K24" s="79">
        <v>0.39</v>
      </c>
      <c r="L24" s="79">
        <v>152424861</v>
      </c>
      <c r="N24" s="79">
        <v>0</v>
      </c>
      <c r="O24" s="79">
        <v>160331.14311939999</v>
      </c>
      <c r="Q24" s="79">
        <v>54.75</v>
      </c>
      <c r="R24" s="79">
        <f>O24/'סכום נכסי הקרן'!$C$42*100</f>
        <v>13.127676256748661</v>
      </c>
    </row>
    <row r="25" spans="2:18">
      <c r="B25" s="78" t="s">
        <v>293</v>
      </c>
      <c r="C25" s="16"/>
      <c r="D25" s="16"/>
      <c r="H25" s="79">
        <v>0.32</v>
      </c>
      <c r="K25" s="79">
        <v>0.14000000000000001</v>
      </c>
      <c r="L25" s="79">
        <v>49796976</v>
      </c>
      <c r="N25" s="79">
        <v>0</v>
      </c>
      <c r="O25" s="79">
        <v>49779.697333399999</v>
      </c>
      <c r="Q25" s="79">
        <v>17</v>
      </c>
      <c r="R25" s="79">
        <f>O25/'סכום נכסי הקרן'!$C$42*100</f>
        <v>4.0758878034390911</v>
      </c>
    </row>
    <row r="26" spans="2:18">
      <c r="B26" t="s">
        <v>294</v>
      </c>
      <c r="C26" t="s">
        <v>295</v>
      </c>
      <c r="D26" t="s">
        <v>103</v>
      </c>
      <c r="E26" t="s">
        <v>267</v>
      </c>
      <c r="F26" t="s">
        <v>154</v>
      </c>
      <c r="G26" t="s">
        <v>296</v>
      </c>
      <c r="H26" s="77">
        <v>0.75</v>
      </c>
      <c r="I26" t="s">
        <v>105</v>
      </c>
      <c r="J26" s="77">
        <v>0</v>
      </c>
      <c r="K26" s="77">
        <v>0.09</v>
      </c>
      <c r="L26" s="77">
        <v>7000000</v>
      </c>
      <c r="M26" s="77">
        <v>99.93</v>
      </c>
      <c r="N26" s="77">
        <v>0</v>
      </c>
      <c r="O26" s="77">
        <v>6995.1</v>
      </c>
      <c r="P26" s="77">
        <v>0.1</v>
      </c>
      <c r="Q26" s="77">
        <v>2.39</v>
      </c>
      <c r="R26" s="77">
        <f>O26/'סכום נכסי הקרן'!$C$42*100</f>
        <v>0.57274841554142986</v>
      </c>
    </row>
    <row r="27" spans="2:18">
      <c r="B27" t="s">
        <v>297</v>
      </c>
      <c r="C27" t="s">
        <v>298</v>
      </c>
      <c r="D27" t="s">
        <v>103</v>
      </c>
      <c r="E27" t="s">
        <v>267</v>
      </c>
      <c r="F27" t="s">
        <v>154</v>
      </c>
      <c r="G27" t="s">
        <v>299</v>
      </c>
      <c r="H27" s="77">
        <v>0.85</v>
      </c>
      <c r="I27" t="s">
        <v>105</v>
      </c>
      <c r="J27" s="77">
        <v>0</v>
      </c>
      <c r="K27" s="77">
        <v>0.12</v>
      </c>
      <c r="L27" s="77">
        <v>3850000</v>
      </c>
      <c r="M27" s="77">
        <v>99.9</v>
      </c>
      <c r="N27" s="77">
        <v>0</v>
      </c>
      <c r="O27" s="77">
        <v>3846.15</v>
      </c>
      <c r="P27" s="77">
        <v>0.05</v>
      </c>
      <c r="Q27" s="77">
        <v>1.31</v>
      </c>
      <c r="R27" s="77">
        <f>O27/'סכום נכסי הקרן'!$C$42*100</f>
        <v>0.31491705886044091</v>
      </c>
    </row>
    <row r="28" spans="2:18">
      <c r="B28" t="s">
        <v>300</v>
      </c>
      <c r="C28" t="s">
        <v>301</v>
      </c>
      <c r="D28" t="s">
        <v>103</v>
      </c>
      <c r="E28" t="s">
        <v>267</v>
      </c>
      <c r="F28" t="s">
        <v>154</v>
      </c>
      <c r="G28" t="s">
        <v>302</v>
      </c>
      <c r="H28" s="77">
        <v>0.01</v>
      </c>
      <c r="I28" t="s">
        <v>105</v>
      </c>
      <c r="J28" s="77">
        <v>0</v>
      </c>
      <c r="K28" s="77">
        <v>0.46</v>
      </c>
      <c r="L28" s="77">
        <v>3503643</v>
      </c>
      <c r="M28" s="77">
        <v>100</v>
      </c>
      <c r="N28" s="77">
        <v>0</v>
      </c>
      <c r="O28" s="77">
        <v>3503.643</v>
      </c>
      <c r="P28" s="77">
        <v>0.04</v>
      </c>
      <c r="Q28" s="77">
        <v>1.2</v>
      </c>
      <c r="R28" s="77">
        <f>O28/'סכום נכסי הקרן'!$C$42*100</f>
        <v>0.28687309357590624</v>
      </c>
    </row>
    <row r="29" spans="2:18">
      <c r="B29" t="s">
        <v>303</v>
      </c>
      <c r="C29" t="s">
        <v>304</v>
      </c>
      <c r="D29" t="s">
        <v>103</v>
      </c>
      <c r="E29" t="s">
        <v>267</v>
      </c>
      <c r="F29" t="s">
        <v>154</v>
      </c>
      <c r="G29" t="s">
        <v>305</v>
      </c>
      <c r="H29" s="77">
        <v>0.1</v>
      </c>
      <c r="I29" t="s">
        <v>105</v>
      </c>
      <c r="J29" s="77">
        <v>0</v>
      </c>
      <c r="K29" s="77">
        <v>0.2</v>
      </c>
      <c r="L29" s="77">
        <v>4178222</v>
      </c>
      <c r="M29" s="77">
        <v>99.98</v>
      </c>
      <c r="N29" s="77">
        <v>0</v>
      </c>
      <c r="O29" s="77">
        <v>4177.3863555999997</v>
      </c>
      <c r="P29" s="77">
        <v>0.06</v>
      </c>
      <c r="Q29" s="77">
        <v>1.43</v>
      </c>
      <c r="R29" s="77">
        <f>O29/'סכום נכסי הקרן'!$C$42*100</f>
        <v>0.34203820049381539</v>
      </c>
    </row>
    <row r="30" spans="2:18">
      <c r="B30" t="s">
        <v>306</v>
      </c>
      <c r="C30" t="s">
        <v>307</v>
      </c>
      <c r="D30" t="s">
        <v>103</v>
      </c>
      <c r="E30" t="s">
        <v>267</v>
      </c>
      <c r="F30" t="s">
        <v>154</v>
      </c>
      <c r="G30" t="s">
        <v>308</v>
      </c>
      <c r="H30" s="77">
        <v>0.18</v>
      </c>
      <c r="I30" t="s">
        <v>105</v>
      </c>
      <c r="J30" s="77">
        <v>0</v>
      </c>
      <c r="K30" s="77">
        <v>0.11</v>
      </c>
      <c r="L30" s="77">
        <v>23065111</v>
      </c>
      <c r="M30" s="77">
        <v>99.98</v>
      </c>
      <c r="N30" s="77">
        <v>0</v>
      </c>
      <c r="O30" s="77">
        <v>23060.497977800002</v>
      </c>
      <c r="P30" s="77">
        <v>0.33</v>
      </c>
      <c r="Q30" s="77">
        <v>7.87</v>
      </c>
      <c r="R30" s="77">
        <f>O30/'סכום נכסי הקרן'!$C$42*100</f>
        <v>1.8881593799061198</v>
      </c>
    </row>
    <row r="31" spans="2:18">
      <c r="B31" t="s">
        <v>309</v>
      </c>
      <c r="C31" t="s">
        <v>310</v>
      </c>
      <c r="D31" t="s">
        <v>103</v>
      </c>
      <c r="E31" t="s">
        <v>267</v>
      </c>
      <c r="F31" t="s">
        <v>154</v>
      </c>
      <c r="G31" t="s">
        <v>311</v>
      </c>
      <c r="H31" s="77">
        <v>0.33</v>
      </c>
      <c r="I31" t="s">
        <v>105</v>
      </c>
      <c r="J31" s="77">
        <v>0</v>
      </c>
      <c r="K31" s="77">
        <v>0.12</v>
      </c>
      <c r="L31" s="77">
        <v>5500000</v>
      </c>
      <c r="M31" s="77">
        <v>99.96</v>
      </c>
      <c r="N31" s="77">
        <v>0</v>
      </c>
      <c r="O31" s="77">
        <v>5497.8</v>
      </c>
      <c r="P31" s="77">
        <v>0.08</v>
      </c>
      <c r="Q31" s="77">
        <v>1.88</v>
      </c>
      <c r="R31" s="77">
        <f>O31/'סכום נכסי הקרן'!$C$42*100</f>
        <v>0.45015171176447411</v>
      </c>
    </row>
    <row r="32" spans="2:18">
      <c r="B32" t="s">
        <v>312</v>
      </c>
      <c r="C32" t="s">
        <v>313</v>
      </c>
      <c r="D32" t="s">
        <v>103</v>
      </c>
      <c r="E32" t="s">
        <v>267</v>
      </c>
      <c r="F32" t="s">
        <v>154</v>
      </c>
      <c r="G32" t="s">
        <v>314</v>
      </c>
      <c r="H32" s="77">
        <v>0.27</v>
      </c>
      <c r="I32" t="s">
        <v>105</v>
      </c>
      <c r="J32" s="77">
        <v>0</v>
      </c>
      <c r="K32" s="77">
        <v>0.11</v>
      </c>
      <c r="L32" s="77">
        <v>2000000</v>
      </c>
      <c r="M32" s="77">
        <v>99.97</v>
      </c>
      <c r="N32" s="77">
        <v>0</v>
      </c>
      <c r="O32" s="77">
        <v>1999.4</v>
      </c>
      <c r="P32" s="77">
        <v>0.03</v>
      </c>
      <c r="Q32" s="77">
        <v>0.68</v>
      </c>
      <c r="R32" s="77">
        <f>O32/'סכום נכסי הקרן'!$C$42*100</f>
        <v>0.16370790725415432</v>
      </c>
    </row>
    <row r="33" spans="2:18">
      <c r="B33" t="s">
        <v>315</v>
      </c>
      <c r="C33" t="s">
        <v>316</v>
      </c>
      <c r="D33" t="s">
        <v>103</v>
      </c>
      <c r="E33" t="s">
        <v>267</v>
      </c>
      <c r="F33" t="s">
        <v>154</v>
      </c>
      <c r="G33" t="s">
        <v>317</v>
      </c>
      <c r="H33" s="77">
        <v>0.42</v>
      </c>
      <c r="I33" t="s">
        <v>105</v>
      </c>
      <c r="J33" s="77">
        <v>0</v>
      </c>
      <c r="K33" s="77">
        <v>0.09</v>
      </c>
      <c r="L33" s="77">
        <v>700000</v>
      </c>
      <c r="M33" s="77">
        <v>99.96</v>
      </c>
      <c r="N33" s="77">
        <v>0</v>
      </c>
      <c r="O33" s="77">
        <v>699.72</v>
      </c>
      <c r="P33" s="77">
        <v>0.01</v>
      </c>
      <c r="Q33" s="77">
        <v>0.24</v>
      </c>
      <c r="R33" s="77">
        <f>O33/'סכום נכסי הקרן'!$C$42*100</f>
        <v>5.7292036042751258E-2</v>
      </c>
    </row>
    <row r="34" spans="2:18">
      <c r="B34" s="78" t="s">
        <v>318</v>
      </c>
      <c r="C34" s="16"/>
      <c r="D34" s="16"/>
      <c r="H34" s="79">
        <v>4.2699999999999996</v>
      </c>
      <c r="K34" s="79">
        <v>0.68</v>
      </c>
      <c r="L34" s="79">
        <v>66127921</v>
      </c>
      <c r="N34" s="79">
        <v>0</v>
      </c>
      <c r="O34" s="79">
        <v>74095.163486000005</v>
      </c>
      <c r="Q34" s="79">
        <v>25.3</v>
      </c>
      <c r="R34" s="79">
        <f>O34/'סכום נכסי הקרן'!$C$42*100</f>
        <v>6.0668021166087271</v>
      </c>
    </row>
    <row r="35" spans="2:18">
      <c r="B35" t="s">
        <v>319</v>
      </c>
      <c r="C35" t="s">
        <v>320</v>
      </c>
      <c r="D35" t="s">
        <v>103</v>
      </c>
      <c r="E35" t="s">
        <v>267</v>
      </c>
      <c r="F35" t="s">
        <v>154</v>
      </c>
      <c r="G35" t="s">
        <v>321</v>
      </c>
      <c r="H35" s="77">
        <v>0.08</v>
      </c>
      <c r="I35" t="s">
        <v>105</v>
      </c>
      <c r="J35" s="77">
        <v>4</v>
      </c>
      <c r="K35" s="77">
        <v>0.12</v>
      </c>
      <c r="L35" s="77">
        <v>3287037</v>
      </c>
      <c r="M35" s="77">
        <v>103.99</v>
      </c>
      <c r="N35" s="77">
        <v>0</v>
      </c>
      <c r="O35" s="77">
        <v>3418.1897763000002</v>
      </c>
      <c r="P35" s="77">
        <v>0.02</v>
      </c>
      <c r="Q35" s="77">
        <v>1.17</v>
      </c>
      <c r="R35" s="77">
        <f>O35/'סכום נכסי הקרן'!$C$42*100</f>
        <v>0.27987631033090871</v>
      </c>
    </row>
    <row r="36" spans="2:18">
      <c r="B36" t="s">
        <v>322</v>
      </c>
      <c r="C36" t="s">
        <v>323</v>
      </c>
      <c r="D36" t="s">
        <v>103</v>
      </c>
      <c r="E36" t="s">
        <v>267</v>
      </c>
      <c r="F36" t="s">
        <v>154</v>
      </c>
      <c r="G36" t="s">
        <v>324</v>
      </c>
      <c r="H36" s="77">
        <v>3.06</v>
      </c>
      <c r="I36" t="s">
        <v>105</v>
      </c>
      <c r="J36" s="77">
        <v>0.5</v>
      </c>
      <c r="K36" s="77">
        <v>0.34</v>
      </c>
      <c r="L36" s="77">
        <v>1204016</v>
      </c>
      <c r="M36" s="77">
        <v>100.56</v>
      </c>
      <c r="N36" s="77">
        <v>0</v>
      </c>
      <c r="O36" s="77">
        <v>1210.7584896000001</v>
      </c>
      <c r="P36" s="77">
        <v>7.0000000000000007E-2</v>
      </c>
      <c r="Q36" s="77">
        <v>0.41</v>
      </c>
      <c r="R36" s="77">
        <f>O36/'סכום נכסי הקרן'!$C$42*100</f>
        <v>9.9135109794246654E-2</v>
      </c>
    </row>
    <row r="37" spans="2:18">
      <c r="B37" t="s">
        <v>325</v>
      </c>
      <c r="C37" t="s">
        <v>326</v>
      </c>
      <c r="D37" t="s">
        <v>103</v>
      </c>
      <c r="E37" t="s">
        <v>267</v>
      </c>
      <c r="F37" t="s">
        <v>154</v>
      </c>
      <c r="G37" t="s">
        <v>327</v>
      </c>
      <c r="H37" s="77">
        <v>3.64</v>
      </c>
      <c r="I37" t="s">
        <v>105</v>
      </c>
      <c r="J37" s="77">
        <v>5.5</v>
      </c>
      <c r="K37" s="77">
        <v>0.51</v>
      </c>
      <c r="L37" s="77">
        <v>1890084</v>
      </c>
      <c r="M37" s="77">
        <v>125.16</v>
      </c>
      <c r="N37" s="77">
        <v>0</v>
      </c>
      <c r="O37" s="77">
        <v>2365.6291344000001</v>
      </c>
      <c r="P37" s="77">
        <v>0.01</v>
      </c>
      <c r="Q37" s="77">
        <v>0.81</v>
      </c>
      <c r="R37" s="77">
        <f>O37/'סכום נכסי הקרן'!$C$42*100</f>
        <v>0.19369420572775858</v>
      </c>
    </row>
    <row r="38" spans="2:18">
      <c r="B38" t="s">
        <v>328</v>
      </c>
      <c r="C38" t="s">
        <v>329</v>
      </c>
      <c r="D38" t="s">
        <v>103</v>
      </c>
      <c r="E38" t="s">
        <v>267</v>
      </c>
      <c r="F38" t="s">
        <v>154</v>
      </c>
      <c r="G38" t="s">
        <v>330</v>
      </c>
      <c r="H38" s="77">
        <v>1.1000000000000001</v>
      </c>
      <c r="I38" t="s">
        <v>105</v>
      </c>
      <c r="J38" s="77">
        <v>6</v>
      </c>
      <c r="K38" s="77">
        <v>0.12</v>
      </c>
      <c r="L38" s="77">
        <v>6623611</v>
      </c>
      <c r="M38" s="77">
        <v>111.85</v>
      </c>
      <c r="N38" s="77">
        <v>0</v>
      </c>
      <c r="O38" s="77">
        <v>7408.5089035000001</v>
      </c>
      <c r="P38" s="77">
        <v>0.04</v>
      </c>
      <c r="Q38" s="77">
        <v>2.5299999999999998</v>
      </c>
      <c r="R38" s="77">
        <f>O38/'סכום נכסי הקרן'!$C$42*100</f>
        <v>0.60659772354994224</v>
      </c>
    </row>
    <row r="39" spans="2:18">
      <c r="B39" t="s">
        <v>331</v>
      </c>
      <c r="C39" t="s">
        <v>332</v>
      </c>
      <c r="D39" t="s">
        <v>103</v>
      </c>
      <c r="E39" t="s">
        <v>267</v>
      </c>
      <c r="F39" t="s">
        <v>154</v>
      </c>
      <c r="G39" t="s">
        <v>333</v>
      </c>
      <c r="H39" s="77">
        <v>18.579999999999998</v>
      </c>
      <c r="I39" t="s">
        <v>105</v>
      </c>
      <c r="J39" s="77">
        <v>3.75</v>
      </c>
      <c r="K39" s="77">
        <v>2.98</v>
      </c>
      <c r="L39" s="77">
        <v>1000000</v>
      </c>
      <c r="M39" s="77">
        <v>117.83</v>
      </c>
      <c r="N39" s="77">
        <v>0</v>
      </c>
      <c r="O39" s="77">
        <v>1178.3</v>
      </c>
      <c r="P39" s="77">
        <v>0.04</v>
      </c>
      <c r="Q39" s="77">
        <v>0.4</v>
      </c>
      <c r="R39" s="77">
        <f>O39/'סכום נכסי הקרן'!$C$42*100</f>
        <v>9.6477456795823757E-2</v>
      </c>
    </row>
    <row r="40" spans="2:18">
      <c r="B40" t="s">
        <v>334</v>
      </c>
      <c r="C40" t="s">
        <v>335</v>
      </c>
      <c r="D40" t="s">
        <v>103</v>
      </c>
      <c r="E40" t="s">
        <v>267</v>
      </c>
      <c r="F40" t="s">
        <v>154</v>
      </c>
      <c r="G40" t="s">
        <v>336</v>
      </c>
      <c r="H40" s="77">
        <v>0.83</v>
      </c>
      <c r="I40" t="s">
        <v>105</v>
      </c>
      <c r="J40" s="77">
        <v>0.5</v>
      </c>
      <c r="K40" s="77">
        <v>0.12</v>
      </c>
      <c r="L40" s="77">
        <v>18202422</v>
      </c>
      <c r="M40" s="77">
        <v>100.4</v>
      </c>
      <c r="N40" s="77">
        <v>0</v>
      </c>
      <c r="O40" s="77">
        <v>18275.231688</v>
      </c>
      <c r="P40" s="77">
        <v>0.12</v>
      </c>
      <c r="Q40" s="77">
        <v>6.24</v>
      </c>
      <c r="R40" s="77">
        <f>O40/'סכום נכסי הקרן'!$C$42*100</f>
        <v>1.4963488717751754</v>
      </c>
    </row>
    <row r="41" spans="2:18">
      <c r="B41" t="s">
        <v>337</v>
      </c>
      <c r="C41" t="s">
        <v>338</v>
      </c>
      <c r="D41" t="s">
        <v>103</v>
      </c>
      <c r="E41" t="s">
        <v>267</v>
      </c>
      <c r="F41" t="s">
        <v>154</v>
      </c>
      <c r="G41" t="s">
        <v>339</v>
      </c>
      <c r="H41" s="77">
        <v>1.95</v>
      </c>
      <c r="I41" t="s">
        <v>105</v>
      </c>
      <c r="J41" s="77">
        <v>5</v>
      </c>
      <c r="K41" s="77">
        <v>0.18</v>
      </c>
      <c r="L41" s="77">
        <v>4432373</v>
      </c>
      <c r="M41" s="77">
        <v>114.6</v>
      </c>
      <c r="N41" s="77">
        <v>0</v>
      </c>
      <c r="O41" s="77">
        <v>5079.4994580000002</v>
      </c>
      <c r="P41" s="77">
        <v>0.02</v>
      </c>
      <c r="Q41" s="77">
        <v>1.73</v>
      </c>
      <c r="R41" s="77">
        <f>O41/'סכום נכסי הקרן'!$C$42*100</f>
        <v>0.41590188364899022</v>
      </c>
    </row>
    <row r="42" spans="2:18">
      <c r="B42" t="s">
        <v>340</v>
      </c>
      <c r="C42" t="s">
        <v>341</v>
      </c>
      <c r="D42" t="s">
        <v>103</v>
      </c>
      <c r="E42" t="s">
        <v>267</v>
      </c>
      <c r="F42" t="s">
        <v>154</v>
      </c>
      <c r="G42" t="s">
        <v>291</v>
      </c>
      <c r="H42" s="77">
        <v>4.72</v>
      </c>
      <c r="I42" t="s">
        <v>105</v>
      </c>
      <c r="J42" s="77">
        <v>4.25</v>
      </c>
      <c r="K42" s="77">
        <v>0.78</v>
      </c>
      <c r="L42" s="77">
        <v>8441419</v>
      </c>
      <c r="M42" s="77">
        <v>121.01</v>
      </c>
      <c r="N42" s="77">
        <v>0</v>
      </c>
      <c r="O42" s="77">
        <v>10214.9611319</v>
      </c>
      <c r="P42" s="77">
        <v>0.05</v>
      </c>
      <c r="Q42" s="77">
        <v>3.49</v>
      </c>
      <c r="R42" s="77">
        <f>O42/'סכום נכסי הקרן'!$C$42*100</f>
        <v>0.8363858705541044</v>
      </c>
    </row>
    <row r="43" spans="2:18">
      <c r="B43" t="s">
        <v>342</v>
      </c>
      <c r="C43" t="s">
        <v>343</v>
      </c>
      <c r="D43" t="s">
        <v>103</v>
      </c>
      <c r="E43" t="s">
        <v>267</v>
      </c>
      <c r="F43" t="s">
        <v>154</v>
      </c>
      <c r="G43" t="s">
        <v>344</v>
      </c>
      <c r="H43" s="77">
        <v>3.27</v>
      </c>
      <c r="I43" t="s">
        <v>105</v>
      </c>
      <c r="J43" s="77">
        <v>1</v>
      </c>
      <c r="K43" s="77">
        <v>0.39</v>
      </c>
      <c r="L43" s="77">
        <v>12335441</v>
      </c>
      <c r="M43" s="77">
        <v>102.7</v>
      </c>
      <c r="N43" s="77">
        <v>0</v>
      </c>
      <c r="O43" s="77">
        <v>12668.497907000001</v>
      </c>
      <c r="P43" s="77">
        <v>0.09</v>
      </c>
      <c r="Q43" s="77">
        <v>4.33</v>
      </c>
      <c r="R43" s="77">
        <f>O43/'סכום נכסי הקרן'!$C$42*100</f>
        <v>1.0372778235513673</v>
      </c>
    </row>
    <row r="44" spans="2:18">
      <c r="B44" t="s">
        <v>345</v>
      </c>
      <c r="C44" t="s">
        <v>346</v>
      </c>
      <c r="D44" t="s">
        <v>103</v>
      </c>
      <c r="E44" t="s">
        <v>267</v>
      </c>
      <c r="F44" t="s">
        <v>154</v>
      </c>
      <c r="G44" t="s">
        <v>347</v>
      </c>
      <c r="H44" s="77">
        <v>1.39</v>
      </c>
      <c r="I44" t="s">
        <v>105</v>
      </c>
      <c r="J44" s="77">
        <v>2.25</v>
      </c>
      <c r="K44" s="77">
        <v>0.11</v>
      </c>
      <c r="L44" s="77">
        <v>1206051</v>
      </c>
      <c r="M44" s="77">
        <v>104.34</v>
      </c>
      <c r="N44" s="77">
        <v>0</v>
      </c>
      <c r="O44" s="77">
        <v>1258.3936134</v>
      </c>
      <c r="P44" s="77">
        <v>0.01</v>
      </c>
      <c r="Q44" s="77">
        <v>0.43</v>
      </c>
      <c r="R44" s="77">
        <f>O44/'סכום נכסי הקרן'!$C$42*100</f>
        <v>0.10303540309678269</v>
      </c>
    </row>
    <row r="45" spans="2:18">
      <c r="B45" t="s">
        <v>348</v>
      </c>
      <c r="C45" t="s">
        <v>349</v>
      </c>
      <c r="D45" t="s">
        <v>103</v>
      </c>
      <c r="E45" t="s">
        <v>267</v>
      </c>
      <c r="F45" t="s">
        <v>154</v>
      </c>
      <c r="G45" t="s">
        <v>350</v>
      </c>
      <c r="H45" s="77">
        <v>7.3</v>
      </c>
      <c r="I45" t="s">
        <v>105</v>
      </c>
      <c r="J45" s="77">
        <v>6.25</v>
      </c>
      <c r="K45" s="77">
        <v>1.45</v>
      </c>
      <c r="L45" s="77">
        <v>30</v>
      </c>
      <c r="M45" s="77">
        <v>140.56</v>
      </c>
      <c r="N45" s="77">
        <v>0</v>
      </c>
      <c r="O45" s="77">
        <v>4.2167999999999997E-2</v>
      </c>
      <c r="P45" s="77">
        <v>0</v>
      </c>
      <c r="Q45" s="77">
        <v>0</v>
      </c>
      <c r="R45" s="77">
        <f>O45/'סכום נכסי הקרן'!$C$42*100</f>
        <v>3.4526533125403516E-6</v>
      </c>
    </row>
    <row r="46" spans="2:18">
      <c r="B46" t="s">
        <v>351</v>
      </c>
      <c r="C46" t="s">
        <v>352</v>
      </c>
      <c r="D46" t="s">
        <v>103</v>
      </c>
      <c r="E46" t="s">
        <v>267</v>
      </c>
      <c r="F46" t="s">
        <v>154</v>
      </c>
      <c r="G46" t="s">
        <v>353</v>
      </c>
      <c r="H46" s="77">
        <v>15.27</v>
      </c>
      <c r="I46" t="s">
        <v>105</v>
      </c>
      <c r="J46" s="77">
        <v>5.5</v>
      </c>
      <c r="K46" s="77">
        <v>2.71</v>
      </c>
      <c r="L46" s="77">
        <v>6455427</v>
      </c>
      <c r="M46" s="77">
        <v>153.97</v>
      </c>
      <c r="N46" s="77">
        <v>0</v>
      </c>
      <c r="O46" s="77">
        <v>9939.4209518999996</v>
      </c>
      <c r="P46" s="77">
        <v>0.04</v>
      </c>
      <c r="Q46" s="77">
        <v>3.39</v>
      </c>
      <c r="R46" s="77">
        <f>O46/'סכום נכסי הקרן'!$C$42*100</f>
        <v>0.81382504919157905</v>
      </c>
    </row>
    <row r="47" spans="2:18">
      <c r="B47" t="s">
        <v>354</v>
      </c>
      <c r="C47" t="s">
        <v>355</v>
      </c>
      <c r="D47" t="s">
        <v>103</v>
      </c>
      <c r="E47" t="s">
        <v>267</v>
      </c>
      <c r="F47" t="s">
        <v>154</v>
      </c>
      <c r="G47" t="s">
        <v>356</v>
      </c>
      <c r="H47" s="77">
        <v>4.79</v>
      </c>
      <c r="I47" t="s">
        <v>105</v>
      </c>
      <c r="J47" s="77">
        <v>1.25</v>
      </c>
      <c r="K47" s="77">
        <v>0.72</v>
      </c>
      <c r="L47" s="77">
        <v>1050010</v>
      </c>
      <c r="M47" s="77">
        <v>102.64</v>
      </c>
      <c r="N47" s="77">
        <v>0</v>
      </c>
      <c r="O47" s="77">
        <v>1077.730264</v>
      </c>
      <c r="P47" s="77">
        <v>0.05</v>
      </c>
      <c r="Q47" s="77">
        <v>0.37</v>
      </c>
      <c r="R47" s="77">
        <f>O47/'סכום נכסי הקרן'!$C$42*100</f>
        <v>8.824295593873524E-2</v>
      </c>
    </row>
    <row r="48" spans="2:18">
      <c r="B48" s="78" t="s">
        <v>357</v>
      </c>
      <c r="C48" s="16"/>
      <c r="D48" s="16"/>
      <c r="H48" s="79">
        <v>2.88</v>
      </c>
      <c r="K48" s="79">
        <v>0.16</v>
      </c>
      <c r="L48" s="79">
        <v>36499964</v>
      </c>
      <c r="N48" s="79">
        <v>0</v>
      </c>
      <c r="O48" s="79">
        <v>36456.282299999999</v>
      </c>
      <c r="Q48" s="79">
        <v>12.45</v>
      </c>
      <c r="R48" s="79">
        <f>O48/'סכום נכסי הקרן'!$C$42*100</f>
        <v>2.9849863367008438</v>
      </c>
    </row>
    <row r="49" spans="2:18">
      <c r="B49" t="s">
        <v>358</v>
      </c>
      <c r="C49" t="s">
        <v>359</v>
      </c>
      <c r="D49" t="s">
        <v>103</v>
      </c>
      <c r="E49" t="s">
        <v>267</v>
      </c>
      <c r="F49" t="s">
        <v>154</v>
      </c>
      <c r="G49" t="s">
        <v>360</v>
      </c>
      <c r="H49" s="77">
        <v>2.41</v>
      </c>
      <c r="I49" t="s">
        <v>105</v>
      </c>
      <c r="J49" s="77">
        <v>7.0000000000000007E-2</v>
      </c>
      <c r="K49" s="77">
        <v>0.15</v>
      </c>
      <c r="L49" s="77">
        <v>25035900</v>
      </c>
      <c r="M49" s="77">
        <v>99.94</v>
      </c>
      <c r="N49" s="77">
        <v>0</v>
      </c>
      <c r="O49" s="77">
        <v>25020.87846</v>
      </c>
      <c r="P49" s="77">
        <v>0.14000000000000001</v>
      </c>
      <c r="Q49" s="77">
        <v>8.5399999999999991</v>
      </c>
      <c r="R49" s="77">
        <f>O49/'סכום נכסי הקרן'!$C$42*100</f>
        <v>2.0486724269016441</v>
      </c>
    </row>
    <row r="50" spans="2:18">
      <c r="B50" t="s">
        <v>361</v>
      </c>
      <c r="C50" t="s">
        <v>362</v>
      </c>
      <c r="D50" t="s">
        <v>103</v>
      </c>
      <c r="E50" t="s">
        <v>267</v>
      </c>
      <c r="F50" t="s">
        <v>154</v>
      </c>
      <c r="G50" t="s">
        <v>363</v>
      </c>
      <c r="H50" s="77">
        <v>3.9</v>
      </c>
      <c r="I50" t="s">
        <v>105</v>
      </c>
      <c r="J50" s="77">
        <v>7.0000000000000007E-2</v>
      </c>
      <c r="K50" s="77">
        <v>0.19</v>
      </c>
      <c r="L50" s="77">
        <v>11464064</v>
      </c>
      <c r="M50" s="77">
        <v>99.75</v>
      </c>
      <c r="N50" s="77">
        <v>0</v>
      </c>
      <c r="O50" s="77">
        <v>11435.403840000001</v>
      </c>
      <c r="P50" s="77">
        <v>0.08</v>
      </c>
      <c r="Q50" s="77">
        <v>3.9</v>
      </c>
      <c r="R50" s="77">
        <f>O50/'סכום נכסי הקרן'!$C$42*100</f>
        <v>0.93631390979919982</v>
      </c>
    </row>
    <row r="51" spans="2:18">
      <c r="B51" s="78" t="s">
        <v>364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f>O51/'סכום נכסי הקרן'!$C$42*100</f>
        <v>0</v>
      </c>
    </row>
    <row r="52" spans="2:18">
      <c r="B52" t="s">
        <v>256</v>
      </c>
      <c r="C52" t="s">
        <v>256</v>
      </c>
      <c r="D52" s="16"/>
      <c r="E52" t="s">
        <v>256</v>
      </c>
      <c r="H52" s="77">
        <v>0</v>
      </c>
      <c r="I52" t="s">
        <v>256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f>O52/'סכום נכסי הקרן'!$C$42*100</f>
        <v>0</v>
      </c>
    </row>
    <row r="53" spans="2:18">
      <c r="B53" s="78" t="s">
        <v>260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f>O53/'סכום נכסי הקרן'!$C$42*100</f>
        <v>0</v>
      </c>
    </row>
    <row r="54" spans="2:18">
      <c r="B54" s="78" t="s">
        <v>365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f>O54/'סכום נכסי הקרן'!$C$42*100</f>
        <v>0</v>
      </c>
    </row>
    <row r="55" spans="2:18">
      <c r="B55" t="s">
        <v>256</v>
      </c>
      <c r="C55" t="s">
        <v>256</v>
      </c>
      <c r="D55" s="16"/>
      <c r="E55" t="s">
        <v>256</v>
      </c>
      <c r="H55" s="77">
        <v>0</v>
      </c>
      <c r="I55" t="s">
        <v>256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f>O55/'סכום נכסי הקרן'!$C$42*100</f>
        <v>0</v>
      </c>
    </row>
    <row r="56" spans="2:18">
      <c r="B56" s="78" t="s">
        <v>366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f>O56/'סכום נכסי הקרן'!$C$42*100</f>
        <v>0</v>
      </c>
    </row>
    <row r="57" spans="2:18">
      <c r="B57" t="s">
        <v>256</v>
      </c>
      <c r="C57" t="s">
        <v>256</v>
      </c>
      <c r="D57" s="16"/>
      <c r="E57" t="s">
        <v>256</v>
      </c>
      <c r="H57" s="77">
        <v>0</v>
      </c>
      <c r="I57" t="s">
        <v>256</v>
      </c>
      <c r="J57" s="77">
        <v>0</v>
      </c>
      <c r="K57" s="77">
        <v>0</v>
      </c>
      <c r="L57" s="77">
        <v>0</v>
      </c>
      <c r="M57" s="77">
        <v>0</v>
      </c>
      <c r="O57" s="77">
        <v>0</v>
      </c>
      <c r="P57" s="77">
        <v>0</v>
      </c>
      <c r="Q57" s="77">
        <v>0</v>
      </c>
      <c r="R57" s="77">
        <f>O57/'סכום נכסי הקרן'!$C$42*100</f>
        <v>0</v>
      </c>
    </row>
    <row r="58" spans="2:18">
      <c r="B58" t="s">
        <v>367</v>
      </c>
      <c r="C58" s="16"/>
      <c r="D58" s="16"/>
    </row>
    <row r="59" spans="2:18">
      <c r="B59" t="s">
        <v>368</v>
      </c>
      <c r="C59" s="16"/>
      <c r="D59" s="16"/>
    </row>
    <row r="60" spans="2:18">
      <c r="B60" t="s">
        <v>369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C1:C4 N5:N7 N9 N11:N1048576 A5:M1048576 O5:Q1048576 S5:XFD1048576 R5:R10 R58:R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2628</v>
      </c>
    </row>
    <row r="3" spans="2:23" s="1" customFormat="1">
      <c r="B3" s="2" t="s">
        <v>2</v>
      </c>
      <c r="C3" s="26" t="s">
        <v>2629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256</v>
      </c>
      <c r="C14" t="s">
        <v>256</v>
      </c>
      <c r="D14" t="s">
        <v>256</v>
      </c>
      <c r="E14" t="s">
        <v>256</v>
      </c>
      <c r="F14" s="15"/>
      <c r="G14" s="15"/>
      <c r="H14" s="77">
        <v>0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256</v>
      </c>
      <c r="C16" t="s">
        <v>256</v>
      </c>
      <c r="D16" t="s">
        <v>256</v>
      </c>
      <c r="E16" t="s">
        <v>256</v>
      </c>
      <c r="F16" s="15"/>
      <c r="G16" s="15"/>
      <c r="H16" s="77">
        <v>0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256</v>
      </c>
      <c r="C18" t="s">
        <v>256</v>
      </c>
      <c r="D18" t="s">
        <v>256</v>
      </c>
      <c r="E18" t="s">
        <v>256</v>
      </c>
      <c r="F18" s="15"/>
      <c r="G18" s="15"/>
      <c r="H18" s="77">
        <v>0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1028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256</v>
      </c>
      <c r="C20" t="s">
        <v>256</v>
      </c>
      <c r="D20" t="s">
        <v>256</v>
      </c>
      <c r="E20" t="s">
        <v>256</v>
      </c>
      <c r="F20" s="15"/>
      <c r="G20" s="15"/>
      <c r="H20" s="77">
        <v>0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256</v>
      </c>
      <c r="C23" t="s">
        <v>256</v>
      </c>
      <c r="D23" t="s">
        <v>256</v>
      </c>
      <c r="E23" t="s">
        <v>256</v>
      </c>
      <c r="H23" s="77">
        <v>0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256</v>
      </c>
      <c r="C25" t="s">
        <v>256</v>
      </c>
      <c r="D25" t="s">
        <v>256</v>
      </c>
      <c r="E25" t="s">
        <v>256</v>
      </c>
      <c r="H25" s="77">
        <v>0</v>
      </c>
      <c r="I25" t="s">
        <v>256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262</v>
      </c>
      <c r="D26" s="16"/>
    </row>
    <row r="27" spans="2:23">
      <c r="B27" t="s">
        <v>367</v>
      </c>
      <c r="D27" s="16"/>
    </row>
    <row r="28" spans="2:23">
      <c r="B28" t="s">
        <v>368</v>
      </c>
      <c r="D28" s="16"/>
    </row>
    <row r="29" spans="2:23">
      <c r="B29" t="s">
        <v>369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1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2628</v>
      </c>
    </row>
    <row r="3" spans="2:68" s="1" customFormat="1">
      <c r="B3" s="2" t="s">
        <v>2</v>
      </c>
      <c r="C3" s="26" t="s">
        <v>2629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256</v>
      </c>
      <c r="C14" t="s">
        <v>256</v>
      </c>
      <c r="D14" s="16"/>
      <c r="E14" s="16"/>
      <c r="F14" s="16"/>
      <c r="G14" t="s">
        <v>256</v>
      </c>
      <c r="H14" t="s">
        <v>256</v>
      </c>
      <c r="K14" s="77">
        <v>0</v>
      </c>
      <c r="L14" t="s">
        <v>256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292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256</v>
      </c>
      <c r="C16" t="s">
        <v>256</v>
      </c>
      <c r="D16" s="16"/>
      <c r="E16" s="16"/>
      <c r="F16" s="16"/>
      <c r="G16" t="s">
        <v>256</v>
      </c>
      <c r="H16" t="s">
        <v>256</v>
      </c>
      <c r="K16" s="77">
        <v>0</v>
      </c>
      <c r="L16" t="s">
        <v>256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256</v>
      </c>
      <c r="C18" t="s">
        <v>256</v>
      </c>
      <c r="D18" s="16"/>
      <c r="E18" s="16"/>
      <c r="F18" s="16"/>
      <c r="G18" t="s">
        <v>256</v>
      </c>
      <c r="H18" t="s">
        <v>256</v>
      </c>
      <c r="K18" s="77">
        <v>0</v>
      </c>
      <c r="L18" t="s">
        <v>256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256</v>
      </c>
      <c r="C21" t="s">
        <v>256</v>
      </c>
      <c r="D21" s="16"/>
      <c r="E21" s="16"/>
      <c r="F21" s="16"/>
      <c r="G21" t="s">
        <v>256</v>
      </c>
      <c r="H21" t="s">
        <v>256</v>
      </c>
      <c r="K21" s="77">
        <v>0</v>
      </c>
      <c r="L21" t="s">
        <v>256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256</v>
      </c>
      <c r="C23" t="s">
        <v>256</v>
      </c>
      <c r="D23" s="16"/>
      <c r="E23" s="16"/>
      <c r="F23" s="16"/>
      <c r="G23" t="s">
        <v>256</v>
      </c>
      <c r="H23" t="s">
        <v>256</v>
      </c>
      <c r="K23" s="77">
        <v>0</v>
      </c>
      <c r="L23" t="s">
        <v>256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262</v>
      </c>
      <c r="C24" s="16"/>
      <c r="D24" s="16"/>
      <c r="E24" s="16"/>
      <c r="F24" s="16"/>
      <c r="G24" s="16"/>
    </row>
    <row r="25" spans="2:21">
      <c r="B25" t="s">
        <v>367</v>
      </c>
      <c r="C25" s="16"/>
      <c r="D25" s="16"/>
      <c r="E25" s="16"/>
      <c r="F25" s="16"/>
      <c r="G25" s="16"/>
    </row>
    <row r="26" spans="2:21">
      <c r="B26" t="s">
        <v>368</v>
      </c>
      <c r="C26" s="16"/>
      <c r="D26" s="16"/>
      <c r="E26" s="16"/>
      <c r="F26" s="16"/>
      <c r="G26" s="16"/>
    </row>
    <row r="27" spans="2:21">
      <c r="B27" t="s">
        <v>369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14" workbookViewId="0">
      <selection activeCell="U11" sqref="U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2628</v>
      </c>
    </row>
    <row r="3" spans="2:66" s="1" customFormat="1">
      <c r="B3" s="2" t="s">
        <v>2</v>
      </c>
      <c r="C3" s="26" t="s">
        <v>2629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</v>
      </c>
      <c r="L11" s="7"/>
      <c r="M11" s="7"/>
      <c r="N11" s="76">
        <v>0.99</v>
      </c>
      <c r="O11" s="76">
        <v>171491777.21000001</v>
      </c>
      <c r="P11" s="33"/>
      <c r="Q11" s="76">
        <v>1130.7451699999999</v>
      </c>
      <c r="R11" s="76">
        <v>201560.485411273</v>
      </c>
      <c r="S11" s="7"/>
      <c r="T11" s="76">
        <v>100</v>
      </c>
      <c r="U11" s="76">
        <f>R11/'סכום נכסי הקרן'!$C$42*100</f>
        <v>16.503473668005903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3.9</v>
      </c>
      <c r="N12" s="79">
        <v>0.99</v>
      </c>
      <c r="O12" s="79">
        <v>171491777.21000001</v>
      </c>
      <c r="Q12" s="79">
        <v>1130.7451699999999</v>
      </c>
      <c r="R12" s="79">
        <v>201560.485411273</v>
      </c>
      <c r="T12" s="79">
        <v>100</v>
      </c>
      <c r="U12" s="79">
        <f>R12/'סכום נכסי הקרן'!$C$42*100</f>
        <v>16.503473668005903</v>
      </c>
    </row>
    <row r="13" spans="2:66">
      <c r="B13" s="78" t="s">
        <v>370</v>
      </c>
      <c r="C13" s="16"/>
      <c r="D13" s="16"/>
      <c r="E13" s="16"/>
      <c r="F13" s="16"/>
      <c r="K13" s="79">
        <v>3.91</v>
      </c>
      <c r="N13" s="79">
        <v>0.82</v>
      </c>
      <c r="O13" s="79">
        <v>136119181.09</v>
      </c>
      <c r="Q13" s="79">
        <v>1117.73245</v>
      </c>
      <c r="R13" s="79">
        <v>161537.91331880601</v>
      </c>
      <c r="T13" s="79">
        <v>80.14</v>
      </c>
      <c r="U13" s="79">
        <f>R13/'סכום נכסי הקרן'!$C$42*100</f>
        <v>13.226484811255732</v>
      </c>
    </row>
    <row r="14" spans="2:66">
      <c r="B14" t="s">
        <v>374</v>
      </c>
      <c r="C14" t="s">
        <v>375</v>
      </c>
      <c r="D14" t="s">
        <v>103</v>
      </c>
      <c r="E14" t="s">
        <v>126</v>
      </c>
      <c r="F14" t="s">
        <v>376</v>
      </c>
      <c r="G14" t="s">
        <v>377</v>
      </c>
      <c r="H14" t="s">
        <v>212</v>
      </c>
      <c r="I14" t="s">
        <v>213</v>
      </c>
      <c r="J14" t="s">
        <v>378</v>
      </c>
      <c r="K14" s="77">
        <v>2.48</v>
      </c>
      <c r="L14" t="s">
        <v>105</v>
      </c>
      <c r="M14" s="77">
        <v>0.59</v>
      </c>
      <c r="N14" s="77">
        <v>0.02</v>
      </c>
      <c r="O14" s="77">
        <v>5298695</v>
      </c>
      <c r="P14" s="77">
        <v>100.7</v>
      </c>
      <c r="Q14" s="77">
        <v>0</v>
      </c>
      <c r="R14" s="77">
        <v>5335.7858649999998</v>
      </c>
      <c r="S14" s="77">
        <v>0.1</v>
      </c>
      <c r="T14" s="77">
        <v>2.65</v>
      </c>
      <c r="U14" s="77">
        <f>R14/'סכום נכסי הקרן'!$C$42*100</f>
        <v>0.43688623462811221</v>
      </c>
    </row>
    <row r="15" spans="2:66">
      <c r="B15" t="s">
        <v>379</v>
      </c>
      <c r="C15" t="s">
        <v>380</v>
      </c>
      <c r="D15" t="s">
        <v>103</v>
      </c>
      <c r="E15" t="s">
        <v>126</v>
      </c>
      <c r="F15" t="s">
        <v>381</v>
      </c>
      <c r="G15" t="s">
        <v>377</v>
      </c>
      <c r="H15" t="s">
        <v>212</v>
      </c>
      <c r="I15" t="s">
        <v>213</v>
      </c>
      <c r="J15" t="s">
        <v>382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2237625</v>
      </c>
      <c r="P15" s="77">
        <v>103.7</v>
      </c>
      <c r="Q15" s="77">
        <v>0</v>
      </c>
      <c r="R15" s="77">
        <v>2320.4171249999999</v>
      </c>
      <c r="S15" s="77">
        <v>7.0000000000000007E-2</v>
      </c>
      <c r="T15" s="77">
        <v>1.1499999999999999</v>
      </c>
      <c r="U15" s="77">
        <f>R15/'סכום נכסי הקרן'!$C$42*100</f>
        <v>0.18999231343925746</v>
      </c>
    </row>
    <row r="16" spans="2:66">
      <c r="B16" t="s">
        <v>383</v>
      </c>
      <c r="C16" t="s">
        <v>384</v>
      </c>
      <c r="D16" t="s">
        <v>103</v>
      </c>
      <c r="E16" t="s">
        <v>126</v>
      </c>
      <c r="F16" t="s">
        <v>381</v>
      </c>
      <c r="G16" t="s">
        <v>377</v>
      </c>
      <c r="H16" t="s">
        <v>212</v>
      </c>
      <c r="I16" t="s">
        <v>213</v>
      </c>
      <c r="J16" t="s">
        <v>385</v>
      </c>
      <c r="K16" s="77">
        <v>2.19</v>
      </c>
      <c r="L16" t="s">
        <v>105</v>
      </c>
      <c r="M16" s="77">
        <v>0.41</v>
      </c>
      <c r="N16" s="77">
        <v>0.06</v>
      </c>
      <c r="O16" s="77">
        <v>781572.21</v>
      </c>
      <c r="P16" s="77">
        <v>99.69</v>
      </c>
      <c r="Q16" s="77">
        <v>0</v>
      </c>
      <c r="R16" s="77">
        <v>779.14933614899996</v>
      </c>
      <c r="S16" s="77">
        <v>0.05</v>
      </c>
      <c r="T16" s="77">
        <v>0.39</v>
      </c>
      <c r="U16" s="77">
        <f>R16/'סכום נכסי הקרן'!$C$42*100</f>
        <v>6.3795592307400409E-2</v>
      </c>
    </row>
    <row r="17" spans="2:21">
      <c r="B17" t="s">
        <v>386</v>
      </c>
      <c r="C17" t="s">
        <v>387</v>
      </c>
      <c r="D17" t="s">
        <v>103</v>
      </c>
      <c r="E17" t="s">
        <v>126</v>
      </c>
      <c r="F17" t="s">
        <v>381</v>
      </c>
      <c r="G17" t="s">
        <v>377</v>
      </c>
      <c r="H17" t="s">
        <v>212</v>
      </c>
      <c r="I17" t="s">
        <v>213</v>
      </c>
      <c r="J17" t="s">
        <v>388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4226390</v>
      </c>
      <c r="P17" s="77">
        <v>100.74</v>
      </c>
      <c r="Q17" s="77">
        <v>0</v>
      </c>
      <c r="R17" s="77">
        <v>4257.6652860000004</v>
      </c>
      <c r="S17" s="77">
        <v>0.13</v>
      </c>
      <c r="T17" s="77">
        <v>2.11</v>
      </c>
      <c r="U17" s="77">
        <f>R17/'סכום נכסי הקרן'!$C$42*100</f>
        <v>0.34861132027594299</v>
      </c>
    </row>
    <row r="18" spans="2:21">
      <c r="B18" t="s">
        <v>389</v>
      </c>
      <c r="C18" t="s">
        <v>390</v>
      </c>
      <c r="D18" t="s">
        <v>103</v>
      </c>
      <c r="E18" t="s">
        <v>126</v>
      </c>
      <c r="F18" t="s">
        <v>381</v>
      </c>
      <c r="G18" t="s">
        <v>377</v>
      </c>
      <c r="H18" t="s">
        <v>212</v>
      </c>
      <c r="I18" t="s">
        <v>213</v>
      </c>
      <c r="J18" t="s">
        <v>391</v>
      </c>
      <c r="K18" s="77">
        <v>6.57</v>
      </c>
      <c r="L18" t="s">
        <v>105</v>
      </c>
      <c r="M18" s="77">
        <v>0.86</v>
      </c>
      <c r="N18" s="77">
        <v>0.57999999999999996</v>
      </c>
      <c r="O18" s="77">
        <v>2099000</v>
      </c>
      <c r="P18" s="77">
        <v>102.2</v>
      </c>
      <c r="Q18" s="77">
        <v>0</v>
      </c>
      <c r="R18" s="77">
        <v>2145.1779999999999</v>
      </c>
      <c r="S18" s="77">
        <v>0.08</v>
      </c>
      <c r="T18" s="77">
        <v>1.06</v>
      </c>
      <c r="U18" s="77">
        <f>R18/'סכום נכסי הקרן'!$C$42*100</f>
        <v>0.1756439937319457</v>
      </c>
    </row>
    <row r="19" spans="2:21">
      <c r="B19" t="s">
        <v>392</v>
      </c>
      <c r="C19" t="s">
        <v>393</v>
      </c>
      <c r="D19" t="s">
        <v>103</v>
      </c>
      <c r="E19" t="s">
        <v>126</v>
      </c>
      <c r="F19" t="s">
        <v>381</v>
      </c>
      <c r="G19" t="s">
        <v>377</v>
      </c>
      <c r="H19" t="s">
        <v>212</v>
      </c>
      <c r="I19" t="s">
        <v>213</v>
      </c>
      <c r="J19" t="s">
        <v>394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1826613</v>
      </c>
      <c r="P19" s="77">
        <v>116.16</v>
      </c>
      <c r="Q19" s="77">
        <v>0</v>
      </c>
      <c r="R19" s="77">
        <v>2121.7936608</v>
      </c>
      <c r="S19" s="77">
        <v>0.09</v>
      </c>
      <c r="T19" s="77">
        <v>1.05</v>
      </c>
      <c r="U19" s="77">
        <f>R19/'סכום נכסי הקרן'!$C$42*100</f>
        <v>0.17372931871296335</v>
      </c>
    </row>
    <row r="20" spans="2:21">
      <c r="B20" t="s">
        <v>395</v>
      </c>
      <c r="C20" t="s">
        <v>396</v>
      </c>
      <c r="D20" t="s">
        <v>103</v>
      </c>
      <c r="E20" t="s">
        <v>126</v>
      </c>
      <c r="F20" t="s">
        <v>381</v>
      </c>
      <c r="G20" t="s">
        <v>377</v>
      </c>
      <c r="H20" t="s">
        <v>212</v>
      </c>
      <c r="I20" t="s">
        <v>213</v>
      </c>
      <c r="J20" t="s">
        <v>397</v>
      </c>
      <c r="K20" s="77">
        <v>1.03</v>
      </c>
      <c r="L20" t="s">
        <v>105</v>
      </c>
      <c r="M20" s="77">
        <v>2.58</v>
      </c>
      <c r="N20" s="77">
        <v>0.38</v>
      </c>
      <c r="O20" s="77">
        <v>2043655</v>
      </c>
      <c r="P20" s="77">
        <v>107.21</v>
      </c>
      <c r="Q20" s="77">
        <v>0</v>
      </c>
      <c r="R20" s="77">
        <v>2191.0025255</v>
      </c>
      <c r="S20" s="77">
        <v>0.08</v>
      </c>
      <c r="T20" s="77">
        <v>1.0900000000000001</v>
      </c>
      <c r="U20" s="77">
        <f>R20/'סכום נכסי הקרן'!$C$42*100</f>
        <v>0.17939603793046507</v>
      </c>
    </row>
    <row r="21" spans="2:21">
      <c r="B21" t="s">
        <v>398</v>
      </c>
      <c r="C21" t="s">
        <v>399</v>
      </c>
      <c r="D21" t="s">
        <v>103</v>
      </c>
      <c r="E21" t="s">
        <v>126</v>
      </c>
      <c r="F21" t="s">
        <v>381</v>
      </c>
      <c r="G21" t="s">
        <v>377</v>
      </c>
      <c r="H21" t="s">
        <v>212</v>
      </c>
      <c r="I21" t="s">
        <v>213</v>
      </c>
      <c r="J21" t="s">
        <v>400</v>
      </c>
      <c r="K21" s="77">
        <v>11.98</v>
      </c>
      <c r="L21" t="s">
        <v>105</v>
      </c>
      <c r="M21" s="77">
        <v>0.47</v>
      </c>
      <c r="N21" s="77">
        <v>0.61</v>
      </c>
      <c r="O21" s="77">
        <v>1211122</v>
      </c>
      <c r="P21" s="77">
        <v>100.72</v>
      </c>
      <c r="Q21" s="77">
        <v>0</v>
      </c>
      <c r="R21" s="77">
        <v>1219.8420784</v>
      </c>
      <c r="S21" s="77">
        <v>0.17</v>
      </c>
      <c r="T21" s="77">
        <v>0.61</v>
      </c>
      <c r="U21" s="77">
        <f>R21/'סכום נכסי הקרן'!$C$42*100</f>
        <v>9.9878860575883785E-2</v>
      </c>
    </row>
    <row r="22" spans="2:21">
      <c r="B22" t="s">
        <v>401</v>
      </c>
      <c r="C22" t="s">
        <v>402</v>
      </c>
      <c r="D22" t="s">
        <v>103</v>
      </c>
      <c r="E22" t="s">
        <v>126</v>
      </c>
      <c r="F22" t="s">
        <v>403</v>
      </c>
      <c r="G22" t="s">
        <v>377</v>
      </c>
      <c r="H22" t="s">
        <v>212</v>
      </c>
      <c r="I22" t="s">
        <v>213</v>
      </c>
      <c r="J22" t="s">
        <v>404</v>
      </c>
      <c r="K22" s="77">
        <v>1.69</v>
      </c>
      <c r="L22" t="s">
        <v>105</v>
      </c>
      <c r="M22" s="77">
        <v>1.6</v>
      </c>
      <c r="N22" s="77">
        <v>0.05</v>
      </c>
      <c r="O22" s="77">
        <v>734507</v>
      </c>
      <c r="P22" s="77">
        <v>101.89</v>
      </c>
      <c r="Q22" s="77">
        <v>0</v>
      </c>
      <c r="R22" s="77">
        <v>748.38918230000002</v>
      </c>
      <c r="S22" s="77">
        <v>0.02</v>
      </c>
      <c r="T22" s="77">
        <v>0.37</v>
      </c>
      <c r="U22" s="77">
        <f>R22/'סכום נכסי הקרן'!$C$42*100</f>
        <v>6.1276996521946979E-2</v>
      </c>
    </row>
    <row r="23" spans="2:21">
      <c r="B23" t="s">
        <v>405</v>
      </c>
      <c r="C23" t="s">
        <v>406</v>
      </c>
      <c r="D23" t="s">
        <v>103</v>
      </c>
      <c r="E23" t="s">
        <v>126</v>
      </c>
      <c r="F23" t="s">
        <v>403</v>
      </c>
      <c r="G23" t="s">
        <v>377</v>
      </c>
      <c r="H23" t="s">
        <v>212</v>
      </c>
      <c r="I23" t="s">
        <v>213</v>
      </c>
      <c r="J23" t="s">
        <v>407</v>
      </c>
      <c r="K23" s="77">
        <v>4.16</v>
      </c>
      <c r="L23" t="s">
        <v>105</v>
      </c>
      <c r="M23" s="77">
        <v>5</v>
      </c>
      <c r="N23" s="77">
        <v>0.21</v>
      </c>
      <c r="O23" s="77">
        <v>3967032</v>
      </c>
      <c r="P23" s="77">
        <v>126.84</v>
      </c>
      <c r="Q23" s="77">
        <v>0</v>
      </c>
      <c r="R23" s="77">
        <v>5031.7833887999996</v>
      </c>
      <c r="S23" s="77">
        <v>0.13</v>
      </c>
      <c r="T23" s="77">
        <v>2.5</v>
      </c>
      <c r="U23" s="77">
        <f>R23/'סכום נכסי הקרן'!$C$42*100</f>
        <v>0.41199496265712943</v>
      </c>
    </row>
    <row r="24" spans="2:21">
      <c r="B24" t="s">
        <v>408</v>
      </c>
      <c r="C24" t="s">
        <v>409</v>
      </c>
      <c r="D24" t="s">
        <v>103</v>
      </c>
      <c r="E24" t="s">
        <v>126</v>
      </c>
      <c r="F24" t="s">
        <v>403</v>
      </c>
      <c r="G24" t="s">
        <v>377</v>
      </c>
      <c r="H24" t="s">
        <v>212</v>
      </c>
      <c r="I24" t="s">
        <v>213</v>
      </c>
      <c r="J24" t="s">
        <v>271</v>
      </c>
      <c r="K24" s="77">
        <v>0.59</v>
      </c>
      <c r="L24" t="s">
        <v>105</v>
      </c>
      <c r="M24" s="77">
        <v>4.5</v>
      </c>
      <c r="N24" s="77">
        <v>0.79</v>
      </c>
      <c r="O24" s="77">
        <v>167157.76000000001</v>
      </c>
      <c r="P24" s="77">
        <v>106.46</v>
      </c>
      <c r="Q24" s="77">
        <v>0</v>
      </c>
      <c r="R24" s="77">
        <v>177.956151296</v>
      </c>
      <c r="S24" s="77">
        <v>0.1</v>
      </c>
      <c r="T24" s="77">
        <v>0.09</v>
      </c>
      <c r="U24" s="77">
        <f>R24/'סכום נכסי הקרן'!$C$42*100</f>
        <v>1.4570785791573381E-2</v>
      </c>
    </row>
    <row r="25" spans="2:21">
      <c r="B25" t="s">
        <v>410</v>
      </c>
      <c r="C25" t="s">
        <v>411</v>
      </c>
      <c r="D25" t="s">
        <v>103</v>
      </c>
      <c r="E25" t="s">
        <v>126</v>
      </c>
      <c r="F25" t="s">
        <v>403</v>
      </c>
      <c r="G25" t="s">
        <v>377</v>
      </c>
      <c r="H25" t="s">
        <v>212</v>
      </c>
      <c r="I25" t="s">
        <v>213</v>
      </c>
      <c r="J25" t="s">
        <v>412</v>
      </c>
      <c r="K25" s="77">
        <v>2.71</v>
      </c>
      <c r="L25" t="s">
        <v>105</v>
      </c>
      <c r="M25" s="77">
        <v>0.7</v>
      </c>
      <c r="N25" s="77">
        <v>0.11</v>
      </c>
      <c r="O25" s="77">
        <v>4470541.03</v>
      </c>
      <c r="P25" s="77">
        <v>102.87</v>
      </c>
      <c r="Q25" s="77">
        <v>0</v>
      </c>
      <c r="R25" s="77">
        <v>4598.8455575609996</v>
      </c>
      <c r="S25" s="77">
        <v>0.1</v>
      </c>
      <c r="T25" s="77">
        <v>2.2799999999999998</v>
      </c>
      <c r="U25" s="77">
        <f>R25/'סכום נכסי הקרן'!$C$42*100</f>
        <v>0.37654665500318879</v>
      </c>
    </row>
    <row r="26" spans="2:21">
      <c r="B26" t="s">
        <v>413</v>
      </c>
      <c r="C26" t="s">
        <v>414</v>
      </c>
      <c r="D26" t="s">
        <v>103</v>
      </c>
      <c r="E26" t="s">
        <v>126</v>
      </c>
      <c r="F26" t="s">
        <v>415</v>
      </c>
      <c r="G26" t="s">
        <v>416</v>
      </c>
      <c r="H26" t="s">
        <v>218</v>
      </c>
      <c r="I26" t="s">
        <v>213</v>
      </c>
      <c r="J26" t="s">
        <v>417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1443029</v>
      </c>
      <c r="P26" s="77">
        <v>104.54</v>
      </c>
      <c r="Q26" s="77">
        <v>11.832839999999999</v>
      </c>
      <c r="R26" s="77">
        <v>1520.3753566</v>
      </c>
      <c r="S26" s="77">
        <v>0.12</v>
      </c>
      <c r="T26" s="77">
        <v>0.75</v>
      </c>
      <c r="U26" s="77">
        <f>R26/'סכום נכסי הקרן'!$C$42*100</f>
        <v>0.12448607975881494</v>
      </c>
    </row>
    <row r="27" spans="2:21">
      <c r="B27" t="s">
        <v>418</v>
      </c>
      <c r="C27" t="s">
        <v>419</v>
      </c>
      <c r="D27" t="s">
        <v>103</v>
      </c>
      <c r="E27" t="s">
        <v>126</v>
      </c>
      <c r="F27" t="s">
        <v>415</v>
      </c>
      <c r="G27" t="s">
        <v>416</v>
      </c>
      <c r="H27" t="s">
        <v>420</v>
      </c>
      <c r="I27" t="s">
        <v>153</v>
      </c>
      <c r="J27" t="s">
        <v>421</v>
      </c>
      <c r="K27" s="77">
        <v>6.23</v>
      </c>
      <c r="L27" t="s">
        <v>105</v>
      </c>
      <c r="M27" s="77">
        <v>1.34</v>
      </c>
      <c r="N27" s="77">
        <v>0.97</v>
      </c>
      <c r="O27" s="77">
        <v>2081498</v>
      </c>
      <c r="P27" s="77">
        <v>102.74</v>
      </c>
      <c r="Q27" s="77">
        <v>4.8077800000000002</v>
      </c>
      <c r="R27" s="77">
        <v>2143.3388252</v>
      </c>
      <c r="S27" s="77">
        <v>7.0000000000000007E-2</v>
      </c>
      <c r="T27" s="77">
        <v>1.06</v>
      </c>
      <c r="U27" s="77">
        <f>R27/'סכום נכסי הקרן'!$C$42*100</f>
        <v>0.17549340482648279</v>
      </c>
    </row>
    <row r="28" spans="2:21">
      <c r="B28" t="s">
        <v>422</v>
      </c>
      <c r="C28" t="s">
        <v>423</v>
      </c>
      <c r="D28" t="s">
        <v>103</v>
      </c>
      <c r="E28" t="s">
        <v>126</v>
      </c>
      <c r="F28" t="s">
        <v>415</v>
      </c>
      <c r="G28" t="s">
        <v>416</v>
      </c>
      <c r="H28" t="s">
        <v>218</v>
      </c>
      <c r="I28" t="s">
        <v>213</v>
      </c>
      <c r="J28" t="s">
        <v>424</v>
      </c>
      <c r="K28" s="77">
        <v>3.7</v>
      </c>
      <c r="L28" t="s">
        <v>105</v>
      </c>
      <c r="M28" s="77">
        <v>0.65</v>
      </c>
      <c r="N28" s="77">
        <v>0.37</v>
      </c>
      <c r="O28" s="77">
        <v>1023082.32</v>
      </c>
      <c r="P28" s="77">
        <v>100.31</v>
      </c>
      <c r="Q28" s="77">
        <v>0</v>
      </c>
      <c r="R28" s="77">
        <v>1026.2538751919999</v>
      </c>
      <c r="S28" s="77">
        <v>0.08</v>
      </c>
      <c r="T28" s="77">
        <v>0.51</v>
      </c>
      <c r="U28" s="77">
        <f>R28/'סכום נכסי הקרן'!$C$42*100</f>
        <v>8.4028145553240147E-2</v>
      </c>
    </row>
    <row r="29" spans="2:21">
      <c r="B29" t="s">
        <v>425</v>
      </c>
      <c r="C29" t="s">
        <v>426</v>
      </c>
      <c r="D29" t="s">
        <v>103</v>
      </c>
      <c r="E29" t="s">
        <v>126</v>
      </c>
      <c r="F29" t="s">
        <v>427</v>
      </c>
      <c r="G29" t="s">
        <v>377</v>
      </c>
      <c r="H29" t="s">
        <v>218</v>
      </c>
      <c r="I29" t="s">
        <v>213</v>
      </c>
      <c r="J29" t="s">
        <v>271</v>
      </c>
      <c r="K29" s="77">
        <v>0.57999999999999996</v>
      </c>
      <c r="L29" t="s">
        <v>105</v>
      </c>
      <c r="M29" s="77">
        <v>4.2</v>
      </c>
      <c r="N29" s="77">
        <v>1.07</v>
      </c>
      <c r="O29" s="77">
        <v>57230.52</v>
      </c>
      <c r="P29" s="77">
        <v>126.33</v>
      </c>
      <c r="Q29" s="77">
        <v>0</v>
      </c>
      <c r="R29" s="77">
        <v>72.299315915999998</v>
      </c>
      <c r="S29" s="77">
        <v>0.11</v>
      </c>
      <c r="T29" s="77">
        <v>0.04</v>
      </c>
      <c r="U29" s="77">
        <f>R29/'סכום נכסי הקרן'!$C$42*100</f>
        <v>5.9197607804918123E-3</v>
      </c>
    </row>
    <row r="30" spans="2:21">
      <c r="B30" t="s">
        <v>428</v>
      </c>
      <c r="C30" t="s">
        <v>429</v>
      </c>
      <c r="D30" t="s">
        <v>103</v>
      </c>
      <c r="E30" t="s">
        <v>126</v>
      </c>
      <c r="F30" t="s">
        <v>427</v>
      </c>
      <c r="G30" t="s">
        <v>377</v>
      </c>
      <c r="H30" t="s">
        <v>218</v>
      </c>
      <c r="I30" t="s">
        <v>213</v>
      </c>
      <c r="J30" t="s">
        <v>430</v>
      </c>
      <c r="K30" s="77">
        <v>2.2200000000000002</v>
      </c>
      <c r="L30" t="s">
        <v>105</v>
      </c>
      <c r="M30" s="77">
        <v>0.8</v>
      </c>
      <c r="N30" s="77">
        <v>0.01</v>
      </c>
      <c r="O30" s="77">
        <v>1844069</v>
      </c>
      <c r="P30" s="77">
        <v>103.11</v>
      </c>
      <c r="Q30" s="77">
        <v>0</v>
      </c>
      <c r="R30" s="77">
        <v>1901.4195459</v>
      </c>
      <c r="S30" s="77">
        <v>0.28999999999999998</v>
      </c>
      <c r="T30" s="77">
        <v>0.94</v>
      </c>
      <c r="U30" s="77">
        <f>R30/'סכום נכסי הקרן'!$C$42*100</f>
        <v>0.15568541295960459</v>
      </c>
    </row>
    <row r="31" spans="2:21">
      <c r="B31" t="s">
        <v>431</v>
      </c>
      <c r="C31" t="s">
        <v>432</v>
      </c>
      <c r="D31" t="s">
        <v>103</v>
      </c>
      <c r="E31" t="s">
        <v>126</v>
      </c>
      <c r="F31" t="s">
        <v>376</v>
      </c>
      <c r="G31" t="s">
        <v>377</v>
      </c>
      <c r="H31" t="s">
        <v>218</v>
      </c>
      <c r="I31" t="s">
        <v>213</v>
      </c>
      <c r="J31" t="s">
        <v>433</v>
      </c>
      <c r="K31" s="77">
        <v>2.76</v>
      </c>
      <c r="L31" t="s">
        <v>105</v>
      </c>
      <c r="M31" s="77">
        <v>3.4</v>
      </c>
      <c r="N31" s="77">
        <v>0.11</v>
      </c>
      <c r="O31" s="77">
        <v>3158952</v>
      </c>
      <c r="P31" s="77">
        <v>112.43</v>
      </c>
      <c r="Q31" s="77">
        <v>0</v>
      </c>
      <c r="R31" s="77">
        <v>3551.6097335999998</v>
      </c>
      <c r="S31" s="77">
        <v>0.17</v>
      </c>
      <c r="T31" s="77">
        <v>1.76</v>
      </c>
      <c r="U31" s="77">
        <f>R31/'סכום נכסי הקרן'!$C$42*100</f>
        <v>0.29080053859714938</v>
      </c>
    </row>
    <row r="32" spans="2:21">
      <c r="B32" t="s">
        <v>434</v>
      </c>
      <c r="C32" t="s">
        <v>435</v>
      </c>
      <c r="D32" t="s">
        <v>103</v>
      </c>
      <c r="E32" t="s">
        <v>126</v>
      </c>
      <c r="F32" t="s">
        <v>381</v>
      </c>
      <c r="G32" t="s">
        <v>377</v>
      </c>
      <c r="H32" t="s">
        <v>218</v>
      </c>
      <c r="I32" t="s">
        <v>213</v>
      </c>
      <c r="J32" t="s">
        <v>271</v>
      </c>
      <c r="K32" s="77">
        <v>1.68</v>
      </c>
      <c r="L32" t="s">
        <v>105</v>
      </c>
      <c r="M32" s="77">
        <v>3</v>
      </c>
      <c r="N32" s="77">
        <v>0.18</v>
      </c>
      <c r="O32" s="77">
        <v>1163406</v>
      </c>
      <c r="P32" s="77">
        <v>111.64</v>
      </c>
      <c r="Q32" s="77">
        <v>0</v>
      </c>
      <c r="R32" s="77">
        <v>1298.8264584000001</v>
      </c>
      <c r="S32" s="77">
        <v>0.24</v>
      </c>
      <c r="T32" s="77">
        <v>0.64</v>
      </c>
      <c r="U32" s="77">
        <f>R32/'סכום נכסי הקרן'!$C$42*100</f>
        <v>0.10634598449084172</v>
      </c>
    </row>
    <row r="33" spans="2:21">
      <c r="B33" t="s">
        <v>436</v>
      </c>
      <c r="C33" t="s">
        <v>437</v>
      </c>
      <c r="D33" t="s">
        <v>103</v>
      </c>
      <c r="E33" t="s">
        <v>126</v>
      </c>
      <c r="F33" t="s">
        <v>403</v>
      </c>
      <c r="G33" t="s">
        <v>377</v>
      </c>
      <c r="H33" t="s">
        <v>218</v>
      </c>
      <c r="I33" t="s">
        <v>213</v>
      </c>
      <c r="J33" t="s">
        <v>438</v>
      </c>
      <c r="K33" s="77">
        <v>4.07</v>
      </c>
      <c r="L33" t="s">
        <v>105</v>
      </c>
      <c r="M33" s="77">
        <v>4.2</v>
      </c>
      <c r="N33" s="77">
        <v>0.26</v>
      </c>
      <c r="O33" s="77">
        <v>197846</v>
      </c>
      <c r="P33" s="77">
        <v>121.04</v>
      </c>
      <c r="Q33" s="77">
        <v>0</v>
      </c>
      <c r="R33" s="77">
        <v>239.47279839999999</v>
      </c>
      <c r="S33" s="77">
        <v>0.02</v>
      </c>
      <c r="T33" s="77">
        <v>0.12</v>
      </c>
      <c r="U33" s="77">
        <f>R33/'סכום נכסי הקרן'!$C$42*100</f>
        <v>1.9607677638471536E-2</v>
      </c>
    </row>
    <row r="34" spans="2:21">
      <c r="B34" t="s">
        <v>439</v>
      </c>
      <c r="C34" t="s">
        <v>440</v>
      </c>
      <c r="D34" t="s">
        <v>103</v>
      </c>
      <c r="E34" t="s">
        <v>126</v>
      </c>
      <c r="F34" t="s">
        <v>403</v>
      </c>
      <c r="G34" t="s">
        <v>377</v>
      </c>
      <c r="H34" t="s">
        <v>218</v>
      </c>
      <c r="I34" t="s">
        <v>213</v>
      </c>
      <c r="J34" t="s">
        <v>441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2501712</v>
      </c>
      <c r="P34" s="77">
        <v>132</v>
      </c>
      <c r="Q34" s="77">
        <v>0</v>
      </c>
      <c r="R34" s="77">
        <v>3302.2598400000002</v>
      </c>
      <c r="S34" s="77">
        <v>0.08</v>
      </c>
      <c r="T34" s="77">
        <v>1.64</v>
      </c>
      <c r="U34" s="77">
        <f>R34/'סכום נכסי הקרן'!$C$42*100</f>
        <v>0.2703841390496341</v>
      </c>
    </row>
    <row r="35" spans="2:21">
      <c r="B35" t="s">
        <v>442</v>
      </c>
      <c r="C35" t="s">
        <v>443</v>
      </c>
      <c r="D35" t="s">
        <v>103</v>
      </c>
      <c r="E35" t="s">
        <v>126</v>
      </c>
      <c r="F35" t="s">
        <v>403</v>
      </c>
      <c r="G35" t="s">
        <v>377</v>
      </c>
      <c r="H35" t="s">
        <v>218</v>
      </c>
      <c r="I35" t="s">
        <v>213</v>
      </c>
      <c r="J35" t="s">
        <v>271</v>
      </c>
      <c r="K35" s="77">
        <v>3.26</v>
      </c>
      <c r="L35" t="s">
        <v>105</v>
      </c>
      <c r="M35" s="77">
        <v>4</v>
      </c>
      <c r="N35" s="77">
        <v>0.18</v>
      </c>
      <c r="O35" s="77">
        <v>1927664</v>
      </c>
      <c r="P35" s="77">
        <v>119.05</v>
      </c>
      <c r="Q35" s="77">
        <v>0</v>
      </c>
      <c r="R35" s="77">
        <v>2294.883992</v>
      </c>
      <c r="S35" s="77">
        <v>7.0000000000000007E-2</v>
      </c>
      <c r="T35" s="77">
        <v>1.1399999999999999</v>
      </c>
      <c r="U35" s="77">
        <f>R35/'סכום נכסי הקרן'!$C$42*100</f>
        <v>0.18790169837020074</v>
      </c>
    </row>
    <row r="36" spans="2:21">
      <c r="B36" t="s">
        <v>444</v>
      </c>
      <c r="C36" t="s">
        <v>445</v>
      </c>
      <c r="D36" t="s">
        <v>103</v>
      </c>
      <c r="E36" t="s">
        <v>126</v>
      </c>
      <c r="F36" t="s">
        <v>446</v>
      </c>
      <c r="G36" t="s">
        <v>416</v>
      </c>
      <c r="H36" t="s">
        <v>447</v>
      </c>
      <c r="I36" t="s">
        <v>213</v>
      </c>
      <c r="J36" t="s">
        <v>448</v>
      </c>
      <c r="K36" s="77">
        <v>6.07</v>
      </c>
      <c r="L36" t="s">
        <v>105</v>
      </c>
      <c r="M36" s="77">
        <v>2.34</v>
      </c>
      <c r="N36" s="77">
        <v>1.05</v>
      </c>
      <c r="O36" s="77">
        <v>1465038.22</v>
      </c>
      <c r="P36" s="77">
        <v>108.87</v>
      </c>
      <c r="Q36" s="77">
        <v>0</v>
      </c>
      <c r="R36" s="77">
        <v>1594.987110114</v>
      </c>
      <c r="S36" s="77">
        <v>0.09</v>
      </c>
      <c r="T36" s="77">
        <v>0.79</v>
      </c>
      <c r="U36" s="77">
        <f>R36/'סכום נכסי הקרן'!$C$42*100</f>
        <v>0.13059517950090743</v>
      </c>
    </row>
    <row r="37" spans="2:21">
      <c r="B37" t="s">
        <v>449</v>
      </c>
      <c r="C37" t="s">
        <v>450</v>
      </c>
      <c r="D37" t="s">
        <v>103</v>
      </c>
      <c r="E37" t="s">
        <v>126</v>
      </c>
      <c r="F37" t="s">
        <v>451</v>
      </c>
      <c r="G37" t="s">
        <v>416</v>
      </c>
      <c r="H37" t="s">
        <v>447</v>
      </c>
      <c r="I37" t="s">
        <v>213</v>
      </c>
      <c r="J37" t="s">
        <v>452</v>
      </c>
      <c r="K37" s="77">
        <v>0.99</v>
      </c>
      <c r="L37" t="s">
        <v>105</v>
      </c>
      <c r="M37" s="77">
        <v>4.95</v>
      </c>
      <c r="N37" s="77">
        <v>0.38</v>
      </c>
      <c r="O37" s="77">
        <v>107761.65</v>
      </c>
      <c r="P37" s="77">
        <v>126.18</v>
      </c>
      <c r="Q37" s="77">
        <v>0</v>
      </c>
      <c r="R37" s="77">
        <v>135.97364997</v>
      </c>
      <c r="S37" s="77">
        <v>0.04</v>
      </c>
      <c r="T37" s="77">
        <v>7.0000000000000007E-2</v>
      </c>
      <c r="U37" s="77">
        <f>R37/'סכום נכסי הקרן'!$C$42*100</f>
        <v>1.113332083539942E-2</v>
      </c>
    </row>
    <row r="38" spans="2:21">
      <c r="B38" t="s">
        <v>453</v>
      </c>
      <c r="C38" t="s">
        <v>454</v>
      </c>
      <c r="D38" t="s">
        <v>103</v>
      </c>
      <c r="E38" t="s">
        <v>126</v>
      </c>
      <c r="F38" t="s">
        <v>451</v>
      </c>
      <c r="G38" t="s">
        <v>416</v>
      </c>
      <c r="H38" t="s">
        <v>447</v>
      </c>
      <c r="I38" t="s">
        <v>213</v>
      </c>
      <c r="J38" t="s">
        <v>455</v>
      </c>
      <c r="K38" s="77">
        <v>3.1</v>
      </c>
      <c r="L38" t="s">
        <v>105</v>
      </c>
      <c r="M38" s="77">
        <v>4.8</v>
      </c>
      <c r="N38" s="77">
        <v>0.25</v>
      </c>
      <c r="O38" s="77">
        <v>1680690</v>
      </c>
      <c r="P38" s="77">
        <v>118.6</v>
      </c>
      <c r="Q38" s="77">
        <v>0</v>
      </c>
      <c r="R38" s="77">
        <v>1993.2983400000001</v>
      </c>
      <c r="S38" s="77">
        <v>0.12</v>
      </c>
      <c r="T38" s="77">
        <v>0.99</v>
      </c>
      <c r="U38" s="77">
        <f>R38/'סכום נכסי הקרן'!$C$42*100</f>
        <v>0.16320831238100417</v>
      </c>
    </row>
    <row r="39" spans="2:21">
      <c r="B39" t="s">
        <v>456</v>
      </c>
      <c r="C39" t="s">
        <v>457</v>
      </c>
      <c r="D39" t="s">
        <v>103</v>
      </c>
      <c r="E39" t="s">
        <v>126</v>
      </c>
      <c r="F39" t="s">
        <v>451</v>
      </c>
      <c r="G39" t="s">
        <v>416</v>
      </c>
      <c r="H39" t="s">
        <v>447</v>
      </c>
      <c r="I39" t="s">
        <v>213</v>
      </c>
      <c r="J39" t="s">
        <v>271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495837.13</v>
      </c>
      <c r="P39" s="77">
        <v>117.11</v>
      </c>
      <c r="Q39" s="77">
        <v>0</v>
      </c>
      <c r="R39" s="77">
        <v>580.67486294299999</v>
      </c>
      <c r="S39" s="77">
        <v>0.17</v>
      </c>
      <c r="T39" s="77">
        <v>0.28999999999999998</v>
      </c>
      <c r="U39" s="77">
        <f>R39/'סכום נכסי הקרן'!$C$42*100</f>
        <v>4.7544796742768534E-2</v>
      </c>
    </row>
    <row r="40" spans="2:21">
      <c r="B40" t="s">
        <v>458</v>
      </c>
      <c r="C40" t="s">
        <v>459</v>
      </c>
      <c r="D40" t="s">
        <v>103</v>
      </c>
      <c r="E40" t="s">
        <v>126</v>
      </c>
      <c r="F40" t="s">
        <v>451</v>
      </c>
      <c r="G40" t="s">
        <v>416</v>
      </c>
      <c r="H40" t="s">
        <v>447</v>
      </c>
      <c r="I40" t="s">
        <v>213</v>
      </c>
      <c r="J40" t="s">
        <v>460</v>
      </c>
      <c r="K40" s="77">
        <v>7</v>
      </c>
      <c r="L40" t="s">
        <v>105</v>
      </c>
      <c r="M40" s="77">
        <v>3.2</v>
      </c>
      <c r="N40" s="77">
        <v>1.24</v>
      </c>
      <c r="O40" s="77">
        <v>807220</v>
      </c>
      <c r="P40" s="77">
        <v>114.75</v>
      </c>
      <c r="Q40" s="77">
        <v>0</v>
      </c>
      <c r="R40" s="77">
        <v>926.28494999999998</v>
      </c>
      <c r="S40" s="77">
        <v>0.06</v>
      </c>
      <c r="T40" s="77">
        <v>0.46</v>
      </c>
      <c r="U40" s="77">
        <f>R40/'סכום נכסי הקרן'!$C$42*100</f>
        <v>7.5842838194217749E-2</v>
      </c>
    </row>
    <row r="41" spans="2:21">
      <c r="B41" t="s">
        <v>461</v>
      </c>
      <c r="C41" t="s">
        <v>462</v>
      </c>
      <c r="D41" t="s">
        <v>103</v>
      </c>
      <c r="E41" t="s">
        <v>126</v>
      </c>
      <c r="F41" t="s">
        <v>446</v>
      </c>
      <c r="G41" t="s">
        <v>416</v>
      </c>
      <c r="H41" t="s">
        <v>447</v>
      </c>
      <c r="I41" t="s">
        <v>213</v>
      </c>
      <c r="J41" t="s">
        <v>463</v>
      </c>
      <c r="K41" s="77">
        <v>2.5299999999999998</v>
      </c>
      <c r="L41" t="s">
        <v>105</v>
      </c>
      <c r="M41" s="77">
        <v>3</v>
      </c>
      <c r="N41" s="77">
        <v>0.28999999999999998</v>
      </c>
      <c r="O41" s="77">
        <v>1339110.83</v>
      </c>
      <c r="P41" s="77">
        <v>108.54</v>
      </c>
      <c r="Q41" s="77">
        <v>0</v>
      </c>
      <c r="R41" s="77">
        <v>1453.470894882</v>
      </c>
      <c r="S41" s="77">
        <v>0.2</v>
      </c>
      <c r="T41" s="77">
        <v>0.72</v>
      </c>
      <c r="U41" s="77">
        <f>R41/'סכום נכסי הקרן'!$C$42*100</f>
        <v>0.1190080416404697</v>
      </c>
    </row>
    <row r="42" spans="2:21">
      <c r="B42" t="s">
        <v>464</v>
      </c>
      <c r="C42" t="s">
        <v>465</v>
      </c>
      <c r="D42" t="s">
        <v>103</v>
      </c>
      <c r="E42" t="s">
        <v>126</v>
      </c>
      <c r="F42" t="s">
        <v>446</v>
      </c>
      <c r="G42" t="s">
        <v>416</v>
      </c>
      <c r="H42" t="s">
        <v>447</v>
      </c>
      <c r="I42" t="s">
        <v>213</v>
      </c>
      <c r="J42" t="s">
        <v>466</v>
      </c>
      <c r="K42" s="77">
        <v>1.88</v>
      </c>
      <c r="L42" t="s">
        <v>105</v>
      </c>
      <c r="M42" s="77">
        <v>1.64</v>
      </c>
      <c r="N42" s="77">
        <v>0.17</v>
      </c>
      <c r="O42" s="77">
        <v>438385.09</v>
      </c>
      <c r="P42" s="77">
        <v>102.24</v>
      </c>
      <c r="Q42" s="77">
        <v>0</v>
      </c>
      <c r="R42" s="77">
        <v>448.20491601600003</v>
      </c>
      <c r="S42" s="77">
        <v>0.08</v>
      </c>
      <c r="T42" s="77">
        <v>0.22</v>
      </c>
      <c r="U42" s="77">
        <f>R42/'סכום נכסי הקרן'!$C$42*100</f>
        <v>3.6698353917176831E-2</v>
      </c>
    </row>
    <row r="43" spans="2:21">
      <c r="B43" t="s">
        <v>467</v>
      </c>
      <c r="C43" t="s">
        <v>468</v>
      </c>
      <c r="D43" t="s">
        <v>103</v>
      </c>
      <c r="E43" t="s">
        <v>126</v>
      </c>
      <c r="F43" t="s">
        <v>469</v>
      </c>
      <c r="G43" t="s">
        <v>416</v>
      </c>
      <c r="H43" t="s">
        <v>447</v>
      </c>
      <c r="I43" t="s">
        <v>213</v>
      </c>
      <c r="J43" t="s">
        <v>470</v>
      </c>
      <c r="K43" s="77">
        <v>4.5999999999999996</v>
      </c>
      <c r="L43" t="s">
        <v>105</v>
      </c>
      <c r="M43" s="77">
        <v>4</v>
      </c>
      <c r="N43" s="77">
        <v>0.52</v>
      </c>
      <c r="O43" s="77">
        <v>1153083.6299999999</v>
      </c>
      <c r="P43" s="77">
        <v>116.94</v>
      </c>
      <c r="Q43" s="77">
        <v>0</v>
      </c>
      <c r="R43" s="77">
        <v>1348.415996922</v>
      </c>
      <c r="S43" s="77">
        <v>0.16</v>
      </c>
      <c r="T43" s="77">
        <v>0.67</v>
      </c>
      <c r="U43" s="77">
        <f>R43/'סכום נכסי הקרן'!$C$42*100</f>
        <v>0.11040630237277421</v>
      </c>
    </row>
    <row r="44" spans="2:21">
      <c r="B44" t="s">
        <v>471</v>
      </c>
      <c r="C44" t="s">
        <v>472</v>
      </c>
      <c r="D44" t="s">
        <v>103</v>
      </c>
      <c r="E44" t="s">
        <v>126</v>
      </c>
      <c r="F44" t="s">
        <v>469</v>
      </c>
      <c r="G44" t="s">
        <v>416</v>
      </c>
      <c r="H44" t="s">
        <v>447</v>
      </c>
      <c r="I44" t="s">
        <v>213</v>
      </c>
      <c r="J44" t="s">
        <v>473</v>
      </c>
      <c r="K44" s="77">
        <v>8.6999999999999993</v>
      </c>
      <c r="L44" t="s">
        <v>105</v>
      </c>
      <c r="M44" s="77">
        <v>3.5</v>
      </c>
      <c r="N44" s="77">
        <v>1.61</v>
      </c>
      <c r="O44" s="77">
        <v>156133.79999999999</v>
      </c>
      <c r="P44" s="77">
        <v>119.43</v>
      </c>
      <c r="Q44" s="77">
        <v>0</v>
      </c>
      <c r="R44" s="77">
        <v>186.47059734000001</v>
      </c>
      <c r="S44" s="77">
        <v>7.0000000000000007E-2</v>
      </c>
      <c r="T44" s="77">
        <v>0.09</v>
      </c>
      <c r="U44" s="77">
        <f>R44/'סכום נכסי הקרן'!$C$42*100</f>
        <v>1.5267936008284223E-2</v>
      </c>
    </row>
    <row r="45" spans="2:21">
      <c r="B45" t="s">
        <v>474</v>
      </c>
      <c r="C45" t="s">
        <v>475</v>
      </c>
      <c r="D45" t="s">
        <v>103</v>
      </c>
      <c r="E45" t="s">
        <v>126</v>
      </c>
      <c r="F45" t="s">
        <v>469</v>
      </c>
      <c r="G45" t="s">
        <v>416</v>
      </c>
      <c r="H45" t="s">
        <v>447</v>
      </c>
      <c r="I45" t="s">
        <v>213</v>
      </c>
      <c r="J45" t="s">
        <v>476</v>
      </c>
      <c r="K45" s="77">
        <v>7.33</v>
      </c>
      <c r="L45" t="s">
        <v>105</v>
      </c>
      <c r="M45" s="77">
        <v>4</v>
      </c>
      <c r="N45" s="77">
        <v>1.27</v>
      </c>
      <c r="O45" s="77">
        <v>758384.03</v>
      </c>
      <c r="P45" s="77">
        <v>122.56</v>
      </c>
      <c r="Q45" s="77">
        <v>0</v>
      </c>
      <c r="R45" s="77">
        <v>929.47546716800002</v>
      </c>
      <c r="S45" s="77">
        <v>0.16</v>
      </c>
      <c r="T45" s="77">
        <v>0.46</v>
      </c>
      <c r="U45" s="77">
        <f>R45/'סכום נכסי הקרן'!$C$42*100</f>
        <v>7.6104073008978049E-2</v>
      </c>
    </row>
    <row r="46" spans="2:21">
      <c r="B46" t="s">
        <v>477</v>
      </c>
      <c r="C46" t="s">
        <v>478</v>
      </c>
      <c r="D46" t="s">
        <v>103</v>
      </c>
      <c r="E46" t="s">
        <v>126</v>
      </c>
      <c r="F46" t="s">
        <v>479</v>
      </c>
      <c r="G46" t="s">
        <v>135</v>
      </c>
      <c r="H46" t="s">
        <v>447</v>
      </c>
      <c r="I46" t="s">
        <v>213</v>
      </c>
      <c r="J46" t="s">
        <v>480</v>
      </c>
      <c r="K46" s="77">
        <v>6.29</v>
      </c>
      <c r="L46" t="s">
        <v>105</v>
      </c>
      <c r="M46" s="77">
        <v>2.2000000000000002</v>
      </c>
      <c r="N46" s="77">
        <v>0.99</v>
      </c>
      <c r="O46" s="77">
        <v>751797</v>
      </c>
      <c r="P46" s="77">
        <v>107.26</v>
      </c>
      <c r="Q46" s="77">
        <v>0</v>
      </c>
      <c r="R46" s="77">
        <v>806.37746219999997</v>
      </c>
      <c r="S46" s="77">
        <v>0.09</v>
      </c>
      <c r="T46" s="77">
        <v>0.4</v>
      </c>
      <c r="U46" s="77">
        <f>R46/'סכום נכסי הקרן'!$C$42*100</f>
        <v>6.6024990894107197E-2</v>
      </c>
    </row>
    <row r="47" spans="2:21">
      <c r="B47" t="s">
        <v>481</v>
      </c>
      <c r="C47" t="s">
        <v>482</v>
      </c>
      <c r="D47" t="s">
        <v>103</v>
      </c>
      <c r="E47" t="s">
        <v>126</v>
      </c>
      <c r="F47" t="s">
        <v>479</v>
      </c>
      <c r="G47" t="s">
        <v>135</v>
      </c>
      <c r="H47" t="s">
        <v>447</v>
      </c>
      <c r="I47" t="s">
        <v>213</v>
      </c>
      <c r="J47" t="s">
        <v>483</v>
      </c>
      <c r="K47" s="77">
        <v>2.82</v>
      </c>
      <c r="L47" t="s">
        <v>105</v>
      </c>
      <c r="M47" s="77">
        <v>3.7</v>
      </c>
      <c r="N47" s="77">
        <v>0.34</v>
      </c>
      <c r="O47" s="77">
        <v>4480577</v>
      </c>
      <c r="P47" s="77">
        <v>113.07</v>
      </c>
      <c r="Q47" s="77">
        <v>0</v>
      </c>
      <c r="R47" s="77">
        <v>5066.1884139000003</v>
      </c>
      <c r="S47" s="77">
        <v>0.15</v>
      </c>
      <c r="T47" s="77">
        <v>2.5099999999999998</v>
      </c>
      <c r="U47" s="77">
        <f>R47/'סכום נכסי הקרן'!$C$42*100</f>
        <v>0.41481199509593497</v>
      </c>
    </row>
    <row r="48" spans="2:21">
      <c r="B48" t="s">
        <v>484</v>
      </c>
      <c r="C48" t="s">
        <v>485</v>
      </c>
      <c r="D48" t="s">
        <v>103</v>
      </c>
      <c r="E48" t="s">
        <v>126</v>
      </c>
      <c r="F48" t="s">
        <v>427</v>
      </c>
      <c r="G48" t="s">
        <v>377</v>
      </c>
      <c r="H48" t="s">
        <v>447</v>
      </c>
      <c r="I48" t="s">
        <v>213</v>
      </c>
      <c r="J48" t="s">
        <v>271</v>
      </c>
      <c r="K48" s="77">
        <v>1.49</v>
      </c>
      <c r="L48" t="s">
        <v>105</v>
      </c>
      <c r="M48" s="77">
        <v>2.8</v>
      </c>
      <c r="N48" s="77">
        <v>0.33</v>
      </c>
      <c r="O48" s="77">
        <v>1048683</v>
      </c>
      <c r="P48" s="77">
        <v>106.23</v>
      </c>
      <c r="Q48" s="77">
        <v>0</v>
      </c>
      <c r="R48" s="77">
        <v>1114.0159509</v>
      </c>
      <c r="S48" s="77">
        <v>0.11</v>
      </c>
      <c r="T48" s="77">
        <v>0.55000000000000004</v>
      </c>
      <c r="U48" s="77">
        <f>R48/'סכום נכסי הקרן'!$C$42*100</f>
        <v>9.1213974177045964E-2</v>
      </c>
    </row>
    <row r="49" spans="2:21">
      <c r="B49" t="s">
        <v>486</v>
      </c>
      <c r="C49" t="s">
        <v>487</v>
      </c>
      <c r="D49" t="s">
        <v>103</v>
      </c>
      <c r="E49" t="s">
        <v>126</v>
      </c>
      <c r="F49" t="s">
        <v>427</v>
      </c>
      <c r="G49" t="s">
        <v>377</v>
      </c>
      <c r="H49" t="s">
        <v>447</v>
      </c>
      <c r="I49" t="s">
        <v>213</v>
      </c>
      <c r="J49" t="s">
        <v>271</v>
      </c>
      <c r="K49" s="77">
        <v>1.67</v>
      </c>
      <c r="L49" t="s">
        <v>105</v>
      </c>
      <c r="M49" s="77">
        <v>4.2</v>
      </c>
      <c r="N49" s="77">
        <v>0.34</v>
      </c>
      <c r="O49" s="77">
        <v>2.66</v>
      </c>
      <c r="P49" s="77">
        <v>129.62</v>
      </c>
      <c r="Q49" s="77">
        <v>0</v>
      </c>
      <c r="R49" s="77">
        <v>3.4478920000000001E-3</v>
      </c>
      <c r="S49" s="77">
        <v>0</v>
      </c>
      <c r="T49" s="77">
        <v>0</v>
      </c>
      <c r="U49" s="77">
        <f>R49/'סכום נכסי הקרן'!$C$42*100</f>
        <v>2.8230828436447961E-7</v>
      </c>
    </row>
    <row r="50" spans="2:21">
      <c r="B50" t="s">
        <v>488</v>
      </c>
      <c r="C50" t="s">
        <v>489</v>
      </c>
      <c r="D50" t="s">
        <v>103</v>
      </c>
      <c r="E50" t="s">
        <v>126</v>
      </c>
      <c r="F50" t="s">
        <v>427</v>
      </c>
      <c r="G50" t="s">
        <v>377</v>
      </c>
      <c r="H50" t="s">
        <v>447</v>
      </c>
      <c r="I50" t="s">
        <v>213</v>
      </c>
      <c r="J50" t="s">
        <v>404</v>
      </c>
      <c r="K50" s="77">
        <v>1.53</v>
      </c>
      <c r="L50" t="s">
        <v>105</v>
      </c>
      <c r="M50" s="77">
        <v>3.1</v>
      </c>
      <c r="N50" s="77">
        <v>0.12</v>
      </c>
      <c r="O50" s="77">
        <v>940240</v>
      </c>
      <c r="P50" s="77">
        <v>112.89</v>
      </c>
      <c r="Q50" s="77">
        <v>0</v>
      </c>
      <c r="R50" s="77">
        <v>1061.4369360000001</v>
      </c>
      <c r="S50" s="77">
        <v>0.14000000000000001</v>
      </c>
      <c r="T50" s="77">
        <v>0.53</v>
      </c>
      <c r="U50" s="77">
        <f>R50/'סכום נכסי הקרן'!$C$42*100</f>
        <v>8.6908882402131502E-2</v>
      </c>
    </row>
    <row r="51" spans="2:21">
      <c r="B51" t="s">
        <v>490</v>
      </c>
      <c r="C51" t="s">
        <v>491</v>
      </c>
      <c r="D51" t="s">
        <v>103</v>
      </c>
      <c r="E51" t="s">
        <v>126</v>
      </c>
      <c r="F51" t="s">
        <v>376</v>
      </c>
      <c r="G51" t="s">
        <v>377</v>
      </c>
      <c r="H51" t="s">
        <v>447</v>
      </c>
      <c r="I51" t="s">
        <v>213</v>
      </c>
      <c r="J51" t="s">
        <v>492</v>
      </c>
      <c r="K51" s="77">
        <v>2.92</v>
      </c>
      <c r="L51" t="s">
        <v>105</v>
      </c>
      <c r="M51" s="77">
        <v>4</v>
      </c>
      <c r="N51" s="77">
        <v>0.33</v>
      </c>
      <c r="O51" s="77">
        <v>3321303</v>
      </c>
      <c r="P51" s="77">
        <v>120.13</v>
      </c>
      <c r="Q51" s="77">
        <v>0</v>
      </c>
      <c r="R51" s="77">
        <v>3989.8812938999999</v>
      </c>
      <c r="S51" s="77">
        <v>0.25</v>
      </c>
      <c r="T51" s="77">
        <v>1.98</v>
      </c>
      <c r="U51" s="77">
        <f>R51/'סכום נכסי הקרן'!$C$42*100</f>
        <v>0.32668556407765648</v>
      </c>
    </row>
    <row r="52" spans="2:21">
      <c r="B52" t="s">
        <v>493</v>
      </c>
      <c r="C52" t="s">
        <v>494</v>
      </c>
      <c r="D52" t="s">
        <v>103</v>
      </c>
      <c r="E52" t="s">
        <v>126</v>
      </c>
      <c r="F52" t="s">
        <v>495</v>
      </c>
      <c r="G52" t="s">
        <v>377</v>
      </c>
      <c r="H52" t="s">
        <v>447</v>
      </c>
      <c r="I52" t="s">
        <v>213</v>
      </c>
      <c r="J52" t="s">
        <v>441</v>
      </c>
      <c r="K52" s="77">
        <v>2.74</v>
      </c>
      <c r="L52" t="s">
        <v>105</v>
      </c>
      <c r="M52" s="77">
        <v>4.75</v>
      </c>
      <c r="N52" s="77">
        <v>7.0000000000000007E-2</v>
      </c>
      <c r="O52" s="77">
        <v>457777.55</v>
      </c>
      <c r="P52" s="77">
        <v>133.49</v>
      </c>
      <c r="Q52" s="77">
        <v>0</v>
      </c>
      <c r="R52" s="77">
        <v>611.08725149500003</v>
      </c>
      <c r="S52" s="77">
        <v>0.13</v>
      </c>
      <c r="T52" s="77">
        <v>0.3</v>
      </c>
      <c r="U52" s="77">
        <f>R52/'סכום נכסי הקרן'!$C$42*100</f>
        <v>5.0034918021376176E-2</v>
      </c>
    </row>
    <row r="53" spans="2:21">
      <c r="B53" t="s">
        <v>496</v>
      </c>
      <c r="C53" t="s">
        <v>497</v>
      </c>
      <c r="D53" t="s">
        <v>103</v>
      </c>
      <c r="E53" t="s">
        <v>126</v>
      </c>
      <c r="F53" t="s">
        <v>495</v>
      </c>
      <c r="G53" t="s">
        <v>377</v>
      </c>
      <c r="H53" t="s">
        <v>447</v>
      </c>
      <c r="I53" t="s">
        <v>213</v>
      </c>
      <c r="J53" t="s">
        <v>271</v>
      </c>
      <c r="K53" s="77">
        <v>0.24</v>
      </c>
      <c r="L53" t="s">
        <v>105</v>
      </c>
      <c r="M53" s="77">
        <v>5.5</v>
      </c>
      <c r="N53" s="77">
        <v>3.74</v>
      </c>
      <c r="O53" s="77">
        <v>34057.15</v>
      </c>
      <c r="P53" s="77">
        <v>129.6</v>
      </c>
      <c r="Q53" s="77">
        <v>0</v>
      </c>
      <c r="R53" s="77">
        <v>44.1380664</v>
      </c>
      <c r="S53" s="77">
        <v>0.04</v>
      </c>
      <c r="T53" s="77">
        <v>0.02</v>
      </c>
      <c r="U53" s="77">
        <f>R53/'סכום נכסי הקרן'!$C$42*100</f>
        <v>3.6139594281228891E-3</v>
      </c>
    </row>
    <row r="54" spans="2:21">
      <c r="B54" t="s">
        <v>498</v>
      </c>
      <c r="C54" t="s">
        <v>499</v>
      </c>
      <c r="D54" t="s">
        <v>103</v>
      </c>
      <c r="E54" t="s">
        <v>126</v>
      </c>
      <c r="F54" t="s">
        <v>495</v>
      </c>
      <c r="G54" t="s">
        <v>377</v>
      </c>
      <c r="H54" t="s">
        <v>447</v>
      </c>
      <c r="I54" t="s">
        <v>213</v>
      </c>
      <c r="J54" t="s">
        <v>271</v>
      </c>
      <c r="K54" s="77">
        <v>1.4</v>
      </c>
      <c r="L54" t="s">
        <v>105</v>
      </c>
      <c r="M54" s="77">
        <v>5.25</v>
      </c>
      <c r="N54" s="77">
        <v>0.43</v>
      </c>
      <c r="O54" s="77">
        <v>205000.01</v>
      </c>
      <c r="P54" s="77">
        <v>131.33000000000001</v>
      </c>
      <c r="Q54" s="77">
        <v>0</v>
      </c>
      <c r="R54" s="77">
        <v>269.22651313300003</v>
      </c>
      <c r="S54" s="77">
        <v>0.09</v>
      </c>
      <c r="T54" s="77">
        <v>0.13</v>
      </c>
      <c r="U54" s="77">
        <f>R54/'סכום נכסי הקרן'!$C$42*100</f>
        <v>2.2043867681472703E-2</v>
      </c>
    </row>
    <row r="55" spans="2:21">
      <c r="B55" t="s">
        <v>500</v>
      </c>
      <c r="C55" t="s">
        <v>501</v>
      </c>
      <c r="D55" t="s">
        <v>103</v>
      </c>
      <c r="E55" t="s">
        <v>126</v>
      </c>
      <c r="F55" t="s">
        <v>502</v>
      </c>
      <c r="G55" t="s">
        <v>377</v>
      </c>
      <c r="H55" t="s">
        <v>447</v>
      </c>
      <c r="I55" t="s">
        <v>213</v>
      </c>
      <c r="J55" t="s">
        <v>503</v>
      </c>
      <c r="K55" s="77">
        <v>5.82</v>
      </c>
      <c r="L55" t="s">
        <v>105</v>
      </c>
      <c r="M55" s="77">
        <v>1.5</v>
      </c>
      <c r="N55" s="77">
        <v>0.54</v>
      </c>
      <c r="O55" s="77">
        <v>1297949.3500000001</v>
      </c>
      <c r="P55" s="77">
        <v>106.09</v>
      </c>
      <c r="Q55" s="77">
        <v>0</v>
      </c>
      <c r="R55" s="77">
        <v>1376.9944654149999</v>
      </c>
      <c r="S55" s="77">
        <v>0.21</v>
      </c>
      <c r="T55" s="77">
        <v>0.68</v>
      </c>
      <c r="U55" s="77">
        <f>R55/'סכום נכסי הקרן'!$C$42*100</f>
        <v>0.11274626499632021</v>
      </c>
    </row>
    <row r="56" spans="2:21">
      <c r="B56" t="s">
        <v>504</v>
      </c>
      <c r="C56" t="s">
        <v>505</v>
      </c>
      <c r="D56" t="s">
        <v>103</v>
      </c>
      <c r="E56" t="s">
        <v>126</v>
      </c>
      <c r="F56" t="s">
        <v>502</v>
      </c>
      <c r="G56" t="s">
        <v>377</v>
      </c>
      <c r="H56" t="s">
        <v>447</v>
      </c>
      <c r="I56" t="s">
        <v>213</v>
      </c>
      <c r="J56" t="s">
        <v>271</v>
      </c>
      <c r="K56" s="77">
        <v>2.98</v>
      </c>
      <c r="L56" t="s">
        <v>105</v>
      </c>
      <c r="M56" s="77">
        <v>3.55</v>
      </c>
      <c r="N56" s="77">
        <v>0.23</v>
      </c>
      <c r="O56" s="77">
        <v>1348941.98</v>
      </c>
      <c r="P56" s="77">
        <v>119.4</v>
      </c>
      <c r="Q56" s="77">
        <v>0</v>
      </c>
      <c r="R56" s="77">
        <v>1610.6367241200001</v>
      </c>
      <c r="S56" s="77">
        <v>0.32</v>
      </c>
      <c r="T56" s="77">
        <v>0.8</v>
      </c>
      <c r="U56" s="77">
        <f>R56/'סכום נכסי הקרן'!$C$42*100</f>
        <v>0.131876546690193</v>
      </c>
    </row>
    <row r="57" spans="2:21">
      <c r="B57" t="s">
        <v>506</v>
      </c>
      <c r="C57" t="s">
        <v>507</v>
      </c>
      <c r="D57" t="s">
        <v>103</v>
      </c>
      <c r="E57" t="s">
        <v>126</v>
      </c>
      <c r="F57" t="s">
        <v>502</v>
      </c>
      <c r="G57" t="s">
        <v>377</v>
      </c>
      <c r="H57" t="s">
        <v>447</v>
      </c>
      <c r="I57" t="s">
        <v>213</v>
      </c>
      <c r="J57" t="s">
        <v>271</v>
      </c>
      <c r="K57" s="77">
        <v>1.91</v>
      </c>
      <c r="L57" t="s">
        <v>105</v>
      </c>
      <c r="M57" s="77">
        <v>4.6500000000000004</v>
      </c>
      <c r="N57" s="77">
        <v>-0.05</v>
      </c>
      <c r="O57" s="77">
        <v>886339.85</v>
      </c>
      <c r="P57" s="77">
        <v>130.47999999999999</v>
      </c>
      <c r="Q57" s="77">
        <v>0</v>
      </c>
      <c r="R57" s="77">
        <v>1156.4962362799999</v>
      </c>
      <c r="S57" s="77">
        <v>0.26</v>
      </c>
      <c r="T57" s="77">
        <v>0.56999999999999995</v>
      </c>
      <c r="U57" s="77">
        <f>R57/'סכום נכסי הקרן'!$C$42*100</f>
        <v>9.4692196953438404E-2</v>
      </c>
    </row>
    <row r="58" spans="2:21">
      <c r="B58" t="s">
        <v>508</v>
      </c>
      <c r="C58" t="s">
        <v>509</v>
      </c>
      <c r="D58" t="s">
        <v>103</v>
      </c>
      <c r="E58" t="s">
        <v>126</v>
      </c>
      <c r="F58" t="s">
        <v>510</v>
      </c>
      <c r="G58" t="s">
        <v>511</v>
      </c>
      <c r="H58" t="s">
        <v>447</v>
      </c>
      <c r="I58" t="s">
        <v>213</v>
      </c>
      <c r="J58" t="s">
        <v>271</v>
      </c>
      <c r="K58" s="77">
        <v>2.44</v>
      </c>
      <c r="L58" t="s">
        <v>105</v>
      </c>
      <c r="M58" s="77">
        <v>4.6500000000000004</v>
      </c>
      <c r="N58" s="77">
        <v>0.32</v>
      </c>
      <c r="O58" s="77">
        <v>23538.59</v>
      </c>
      <c r="P58" s="77">
        <v>132.35</v>
      </c>
      <c r="Q58" s="77">
        <v>0</v>
      </c>
      <c r="R58" s="77">
        <v>31.153323865000001</v>
      </c>
      <c r="S58" s="77">
        <v>0.02</v>
      </c>
      <c r="T58" s="77">
        <v>0.02</v>
      </c>
      <c r="U58" s="77">
        <f>R58/'סכום נכסי הקרן'!$C$42*100</f>
        <v>2.5507879633640354E-3</v>
      </c>
    </row>
    <row r="59" spans="2:21">
      <c r="B59" t="s">
        <v>512</v>
      </c>
      <c r="C59" t="s">
        <v>513</v>
      </c>
      <c r="D59" t="s">
        <v>103</v>
      </c>
      <c r="E59" t="s">
        <v>126</v>
      </c>
      <c r="F59" t="s">
        <v>514</v>
      </c>
      <c r="G59" t="s">
        <v>416</v>
      </c>
      <c r="H59" t="s">
        <v>447</v>
      </c>
      <c r="I59" t="s">
        <v>213</v>
      </c>
      <c r="J59" t="s">
        <v>271</v>
      </c>
      <c r="K59" s="77">
        <v>2.57</v>
      </c>
      <c r="L59" t="s">
        <v>105</v>
      </c>
      <c r="M59" s="77">
        <v>3.64</v>
      </c>
      <c r="N59" s="77">
        <v>0.56000000000000005</v>
      </c>
      <c r="O59" s="77">
        <v>182576.27</v>
      </c>
      <c r="P59" s="77">
        <v>118.16</v>
      </c>
      <c r="Q59" s="77">
        <v>0</v>
      </c>
      <c r="R59" s="77">
        <v>215.732120632</v>
      </c>
      <c r="S59" s="77">
        <v>0.2</v>
      </c>
      <c r="T59" s="77">
        <v>0.11</v>
      </c>
      <c r="U59" s="77">
        <f>R59/'סכום נכסי הקרן'!$C$42*100</f>
        <v>1.7663826145926518E-2</v>
      </c>
    </row>
    <row r="60" spans="2:21">
      <c r="B60" t="s">
        <v>515</v>
      </c>
      <c r="C60" t="s">
        <v>516</v>
      </c>
      <c r="D60" t="s">
        <v>103</v>
      </c>
      <c r="E60" t="s">
        <v>126</v>
      </c>
      <c r="F60" t="s">
        <v>517</v>
      </c>
      <c r="G60" t="s">
        <v>518</v>
      </c>
      <c r="H60" t="s">
        <v>519</v>
      </c>
      <c r="I60" t="s">
        <v>153</v>
      </c>
      <c r="J60" t="s">
        <v>520</v>
      </c>
      <c r="K60" s="77">
        <v>6.62</v>
      </c>
      <c r="L60" t="s">
        <v>105</v>
      </c>
      <c r="M60" s="77">
        <v>4.5</v>
      </c>
      <c r="N60" s="77">
        <v>1.1000000000000001</v>
      </c>
      <c r="O60" s="77">
        <v>4456000</v>
      </c>
      <c r="P60" s="77">
        <v>127.09</v>
      </c>
      <c r="Q60" s="77">
        <v>0</v>
      </c>
      <c r="R60" s="77">
        <v>5663.1304</v>
      </c>
      <c r="S60" s="77">
        <v>0.15</v>
      </c>
      <c r="T60" s="77">
        <v>2.81</v>
      </c>
      <c r="U60" s="77">
        <f>R60/'סכום נכסי הקרן'!$C$42*100</f>
        <v>0.46368871976161935</v>
      </c>
    </row>
    <row r="61" spans="2:21">
      <c r="B61" t="s">
        <v>521</v>
      </c>
      <c r="C61" t="s">
        <v>522</v>
      </c>
      <c r="D61" t="s">
        <v>103</v>
      </c>
      <c r="E61" t="s">
        <v>126</v>
      </c>
      <c r="F61" t="s">
        <v>517</v>
      </c>
      <c r="G61" t="s">
        <v>518</v>
      </c>
      <c r="H61" t="s">
        <v>519</v>
      </c>
      <c r="I61" t="s">
        <v>153</v>
      </c>
      <c r="J61" t="s">
        <v>523</v>
      </c>
      <c r="K61" s="77">
        <v>8.4499999999999993</v>
      </c>
      <c r="L61" t="s">
        <v>105</v>
      </c>
      <c r="M61" s="77">
        <v>3.85</v>
      </c>
      <c r="N61" s="77">
        <v>1.45</v>
      </c>
      <c r="O61" s="77">
        <v>3076301.51</v>
      </c>
      <c r="P61" s="77">
        <v>122.62</v>
      </c>
      <c r="Q61" s="77">
        <v>0</v>
      </c>
      <c r="R61" s="77">
        <v>3772.1609115619999</v>
      </c>
      <c r="S61" s="77">
        <v>0.11</v>
      </c>
      <c r="T61" s="77">
        <v>1.87</v>
      </c>
      <c r="U61" s="77">
        <f>R61/'סכום נכסי הקרן'!$C$42*100</f>
        <v>0.30885894201147246</v>
      </c>
    </row>
    <row r="62" spans="2:21">
      <c r="B62" t="s">
        <v>524</v>
      </c>
      <c r="C62" t="s">
        <v>525</v>
      </c>
      <c r="D62" t="s">
        <v>103</v>
      </c>
      <c r="E62" t="s">
        <v>126</v>
      </c>
      <c r="F62" t="s">
        <v>376</v>
      </c>
      <c r="G62" t="s">
        <v>377</v>
      </c>
      <c r="H62" t="s">
        <v>447</v>
      </c>
      <c r="I62" t="s">
        <v>213</v>
      </c>
      <c r="J62" t="s">
        <v>433</v>
      </c>
      <c r="K62" s="77">
        <v>2.4500000000000002</v>
      </c>
      <c r="L62" t="s">
        <v>105</v>
      </c>
      <c r="M62" s="77">
        <v>5</v>
      </c>
      <c r="N62" s="77">
        <v>0.28000000000000003</v>
      </c>
      <c r="O62" s="77">
        <v>3486080</v>
      </c>
      <c r="P62" s="77">
        <v>123.39</v>
      </c>
      <c r="Q62" s="77">
        <v>0</v>
      </c>
      <c r="R62" s="77">
        <v>4301.4741119999999</v>
      </c>
      <c r="S62" s="77">
        <v>0.35</v>
      </c>
      <c r="T62" s="77">
        <v>2.13</v>
      </c>
      <c r="U62" s="77">
        <f>R62/'סכום נכסי הקרן'!$C$42*100</f>
        <v>0.35219832198831735</v>
      </c>
    </row>
    <row r="63" spans="2:21">
      <c r="B63" t="s">
        <v>526</v>
      </c>
      <c r="C63" t="s">
        <v>527</v>
      </c>
      <c r="D63" t="s">
        <v>103</v>
      </c>
      <c r="E63" t="s">
        <v>126</v>
      </c>
      <c r="F63" t="s">
        <v>403</v>
      </c>
      <c r="G63" t="s">
        <v>377</v>
      </c>
      <c r="H63" t="s">
        <v>447</v>
      </c>
      <c r="I63" t="s">
        <v>213</v>
      </c>
      <c r="J63" t="s">
        <v>528</v>
      </c>
      <c r="K63" s="77">
        <v>2.34</v>
      </c>
      <c r="L63" t="s">
        <v>105</v>
      </c>
      <c r="M63" s="77">
        <v>6.5</v>
      </c>
      <c r="N63" s="77">
        <v>0.32</v>
      </c>
      <c r="O63" s="77">
        <v>2359400</v>
      </c>
      <c r="P63" s="77">
        <v>127.13</v>
      </c>
      <c r="Q63" s="77">
        <v>42.243470000000002</v>
      </c>
      <c r="R63" s="77">
        <v>3041.7486899999999</v>
      </c>
      <c r="S63" s="77">
        <v>0.15</v>
      </c>
      <c r="T63" s="77">
        <v>1.51</v>
      </c>
      <c r="U63" s="77">
        <f>R63/'סכום נכסי הקרן'!$C$42*100</f>
        <v>0.24905387237819615</v>
      </c>
    </row>
    <row r="64" spans="2:21">
      <c r="B64" t="s">
        <v>529</v>
      </c>
      <c r="C64" t="s">
        <v>530</v>
      </c>
      <c r="D64" t="s">
        <v>103</v>
      </c>
      <c r="E64" t="s">
        <v>126</v>
      </c>
      <c r="F64" t="s">
        <v>531</v>
      </c>
      <c r="G64" t="s">
        <v>511</v>
      </c>
      <c r="H64" t="s">
        <v>447</v>
      </c>
      <c r="I64" t="s">
        <v>213</v>
      </c>
      <c r="J64" t="s">
        <v>271</v>
      </c>
      <c r="K64" s="77">
        <v>0.66</v>
      </c>
      <c r="L64" t="s">
        <v>105</v>
      </c>
      <c r="M64" s="77">
        <v>4.4000000000000004</v>
      </c>
      <c r="N64" s="77">
        <v>0.65</v>
      </c>
      <c r="O64" s="77">
        <v>2224</v>
      </c>
      <c r="P64" s="77">
        <v>112.35</v>
      </c>
      <c r="Q64" s="77">
        <v>0</v>
      </c>
      <c r="R64" s="77">
        <v>2.4986640000000002</v>
      </c>
      <c r="S64" s="77">
        <v>0</v>
      </c>
      <c r="T64" s="77">
        <v>0</v>
      </c>
      <c r="U64" s="77">
        <f>R64/'סכום נכסי הקרן'!$C$42*100</f>
        <v>2.0458690325662413E-4</v>
      </c>
    </row>
    <row r="65" spans="2:21">
      <c r="B65" t="s">
        <v>532</v>
      </c>
      <c r="C65" t="s">
        <v>533</v>
      </c>
      <c r="D65" t="s">
        <v>103</v>
      </c>
      <c r="E65" t="s">
        <v>126</v>
      </c>
      <c r="F65" t="s">
        <v>534</v>
      </c>
      <c r="G65" t="s">
        <v>416</v>
      </c>
      <c r="H65" t="s">
        <v>535</v>
      </c>
      <c r="I65" t="s">
        <v>153</v>
      </c>
      <c r="J65" t="s">
        <v>536</v>
      </c>
      <c r="K65" s="77">
        <v>0.24</v>
      </c>
      <c r="L65" t="s">
        <v>105</v>
      </c>
      <c r="M65" s="77">
        <v>4.55</v>
      </c>
      <c r="N65" s="77">
        <v>3.5</v>
      </c>
      <c r="O65" s="77">
        <v>126995.6</v>
      </c>
      <c r="P65" s="77">
        <v>121.97</v>
      </c>
      <c r="Q65" s="77">
        <v>0</v>
      </c>
      <c r="R65" s="77">
        <v>154.89653332</v>
      </c>
      <c r="S65" s="77">
        <v>0.09</v>
      </c>
      <c r="T65" s="77">
        <v>0.08</v>
      </c>
      <c r="U65" s="77">
        <f>R65/'סכום נכסי הקרן'!$C$42*100</f>
        <v>1.2682698464909763E-2</v>
      </c>
    </row>
    <row r="66" spans="2:21">
      <c r="B66" t="s">
        <v>537</v>
      </c>
      <c r="C66" t="s">
        <v>538</v>
      </c>
      <c r="D66" t="s">
        <v>103</v>
      </c>
      <c r="E66" t="s">
        <v>126</v>
      </c>
      <c r="F66" t="s">
        <v>534</v>
      </c>
      <c r="G66" t="s">
        <v>416</v>
      </c>
      <c r="H66" t="s">
        <v>535</v>
      </c>
      <c r="I66" t="s">
        <v>153</v>
      </c>
      <c r="J66" t="s">
        <v>271</v>
      </c>
      <c r="K66" s="77">
        <v>5.16</v>
      </c>
      <c r="L66" t="s">
        <v>105</v>
      </c>
      <c r="M66" s="77">
        <v>4.75</v>
      </c>
      <c r="N66" s="77">
        <v>0.78</v>
      </c>
      <c r="O66" s="77">
        <v>2585815</v>
      </c>
      <c r="P66" s="77">
        <v>148.43</v>
      </c>
      <c r="Q66" s="77">
        <v>0</v>
      </c>
      <c r="R66" s="77">
        <v>3838.1252045000001</v>
      </c>
      <c r="S66" s="77">
        <v>0.14000000000000001</v>
      </c>
      <c r="T66" s="77">
        <v>1.9</v>
      </c>
      <c r="U66" s="77">
        <f>R66/'סכום נכסי הקרן'!$C$42*100</f>
        <v>0.31426000050421027</v>
      </c>
    </row>
    <row r="67" spans="2:21">
      <c r="B67" t="s">
        <v>539</v>
      </c>
      <c r="C67" t="s">
        <v>540</v>
      </c>
      <c r="D67" t="s">
        <v>103</v>
      </c>
      <c r="E67" t="s">
        <v>126</v>
      </c>
      <c r="F67" t="s">
        <v>541</v>
      </c>
      <c r="G67" t="s">
        <v>416</v>
      </c>
      <c r="H67" t="s">
        <v>542</v>
      </c>
      <c r="I67" t="s">
        <v>213</v>
      </c>
      <c r="J67" t="s">
        <v>543</v>
      </c>
      <c r="K67" s="77">
        <v>3.7</v>
      </c>
      <c r="L67" t="s">
        <v>105</v>
      </c>
      <c r="M67" s="77">
        <v>2.5499999999999998</v>
      </c>
      <c r="N67" s="77">
        <v>0.67</v>
      </c>
      <c r="O67" s="77">
        <v>1655016.09</v>
      </c>
      <c r="P67" s="77">
        <v>107.44</v>
      </c>
      <c r="Q67" s="77">
        <v>39.630130000000001</v>
      </c>
      <c r="R67" s="77">
        <v>1817.7794170960001</v>
      </c>
      <c r="S67" s="77">
        <v>0.19</v>
      </c>
      <c r="T67" s="77">
        <v>0.9</v>
      </c>
      <c r="U67" s="77">
        <f>R67/'סכום נכסי הקרן'!$C$42*100</f>
        <v>0.14883708323620218</v>
      </c>
    </row>
    <row r="68" spans="2:21">
      <c r="B68" t="s">
        <v>544</v>
      </c>
      <c r="C68" t="s">
        <v>545</v>
      </c>
      <c r="D68" t="s">
        <v>103</v>
      </c>
      <c r="E68" t="s">
        <v>126</v>
      </c>
      <c r="F68" t="s">
        <v>541</v>
      </c>
      <c r="G68" t="s">
        <v>416</v>
      </c>
      <c r="H68" t="s">
        <v>542</v>
      </c>
      <c r="I68" t="s">
        <v>213</v>
      </c>
      <c r="J68" t="s">
        <v>546</v>
      </c>
      <c r="K68" s="77">
        <v>0.41</v>
      </c>
      <c r="L68" t="s">
        <v>105</v>
      </c>
      <c r="M68" s="77">
        <v>5.5</v>
      </c>
      <c r="N68" s="77">
        <v>0.78</v>
      </c>
      <c r="O68" s="77">
        <v>3965.9</v>
      </c>
      <c r="P68" s="77">
        <v>122.31</v>
      </c>
      <c r="Q68" s="77">
        <v>0</v>
      </c>
      <c r="R68" s="77">
        <v>4.8506922899999996</v>
      </c>
      <c r="S68" s="77">
        <v>0.03</v>
      </c>
      <c r="T68" s="77">
        <v>0</v>
      </c>
      <c r="U68" s="77">
        <f>R68/'סכום נכסי הקרן'!$C$42*100</f>
        <v>3.9716749201248444E-4</v>
      </c>
    </row>
    <row r="69" spans="2:21">
      <c r="B69" t="s">
        <v>547</v>
      </c>
      <c r="C69" t="s">
        <v>548</v>
      </c>
      <c r="D69" t="s">
        <v>103</v>
      </c>
      <c r="E69" t="s">
        <v>126</v>
      </c>
      <c r="F69" t="s">
        <v>541</v>
      </c>
      <c r="G69" t="s">
        <v>416</v>
      </c>
      <c r="H69" t="s">
        <v>542</v>
      </c>
      <c r="I69" t="s">
        <v>213</v>
      </c>
      <c r="J69" t="s">
        <v>546</v>
      </c>
      <c r="K69" s="77">
        <v>2.77</v>
      </c>
      <c r="L69" t="s">
        <v>105</v>
      </c>
      <c r="M69" s="77">
        <v>5.85</v>
      </c>
      <c r="N69" s="77">
        <v>0.77</v>
      </c>
      <c r="O69" s="77">
        <v>446130.73</v>
      </c>
      <c r="P69" s="77">
        <v>123.56</v>
      </c>
      <c r="Q69" s="77">
        <v>0</v>
      </c>
      <c r="R69" s="77">
        <v>551.23912998799995</v>
      </c>
      <c r="S69" s="77">
        <v>0.03</v>
      </c>
      <c r="T69" s="77">
        <v>0.27</v>
      </c>
      <c r="U69" s="77">
        <f>R69/'סכום נכסי הקרן'!$C$42*100</f>
        <v>4.5134642576240974E-2</v>
      </c>
    </row>
    <row r="70" spans="2:21">
      <c r="B70" t="s">
        <v>549</v>
      </c>
      <c r="C70" t="s">
        <v>550</v>
      </c>
      <c r="D70" t="s">
        <v>103</v>
      </c>
      <c r="E70" t="s">
        <v>126</v>
      </c>
      <c r="F70" t="s">
        <v>541</v>
      </c>
      <c r="G70" t="s">
        <v>416</v>
      </c>
      <c r="H70" t="s">
        <v>542</v>
      </c>
      <c r="I70" t="s">
        <v>213</v>
      </c>
      <c r="J70" t="s">
        <v>271</v>
      </c>
      <c r="K70" s="77">
        <v>2.35</v>
      </c>
      <c r="L70" t="s">
        <v>105</v>
      </c>
      <c r="M70" s="77">
        <v>5.0999999999999996</v>
      </c>
      <c r="N70" s="77">
        <v>0.09</v>
      </c>
      <c r="O70" s="77">
        <v>589024.63</v>
      </c>
      <c r="P70" s="77">
        <v>123.61</v>
      </c>
      <c r="Q70" s="77">
        <v>24.56776</v>
      </c>
      <c r="R70" s="77">
        <v>752.66110514299999</v>
      </c>
      <c r="S70" s="77">
        <v>0.13</v>
      </c>
      <c r="T70" s="77">
        <v>0.37</v>
      </c>
      <c r="U70" s="77">
        <f>R70/'סכום נכסי הקרן'!$C$42*100</f>
        <v>6.1626775229848718E-2</v>
      </c>
    </row>
    <row r="71" spans="2:21">
      <c r="B71" t="s">
        <v>551</v>
      </c>
      <c r="C71" t="s">
        <v>552</v>
      </c>
      <c r="D71" t="s">
        <v>103</v>
      </c>
      <c r="E71" t="s">
        <v>126</v>
      </c>
      <c r="F71" t="s">
        <v>541</v>
      </c>
      <c r="G71" t="s">
        <v>416</v>
      </c>
      <c r="H71" t="s">
        <v>542</v>
      </c>
      <c r="I71" t="s">
        <v>213</v>
      </c>
      <c r="J71" t="s">
        <v>271</v>
      </c>
      <c r="K71" s="77">
        <v>3.09</v>
      </c>
      <c r="L71" t="s">
        <v>105</v>
      </c>
      <c r="M71" s="77">
        <v>4.9000000000000004</v>
      </c>
      <c r="N71" s="77">
        <v>0.8</v>
      </c>
      <c r="O71" s="77">
        <v>1985594.03</v>
      </c>
      <c r="P71" s="77">
        <v>116.74</v>
      </c>
      <c r="Q71" s="77">
        <v>0</v>
      </c>
      <c r="R71" s="77">
        <v>2317.9824706220002</v>
      </c>
      <c r="S71" s="77">
        <v>0.25</v>
      </c>
      <c r="T71" s="77">
        <v>1.1499999999999999</v>
      </c>
      <c r="U71" s="77">
        <f>R71/'סכום נכסי הקרן'!$C$42*100</f>
        <v>0.1897929675489356</v>
      </c>
    </row>
    <row r="72" spans="2:21">
      <c r="B72" t="s">
        <v>553</v>
      </c>
      <c r="C72" t="s">
        <v>554</v>
      </c>
      <c r="D72" t="s">
        <v>103</v>
      </c>
      <c r="E72" t="s">
        <v>126</v>
      </c>
      <c r="F72" t="s">
        <v>541</v>
      </c>
      <c r="G72" t="s">
        <v>416</v>
      </c>
      <c r="H72" t="s">
        <v>542</v>
      </c>
      <c r="I72" t="s">
        <v>213</v>
      </c>
      <c r="J72" t="s">
        <v>271</v>
      </c>
      <c r="K72" s="77">
        <v>2.63</v>
      </c>
      <c r="L72" t="s">
        <v>105</v>
      </c>
      <c r="M72" s="77">
        <v>3.4</v>
      </c>
      <c r="N72" s="77">
        <v>0.44</v>
      </c>
      <c r="O72" s="77">
        <v>839018.97</v>
      </c>
      <c r="P72" s="77">
        <v>110.05</v>
      </c>
      <c r="Q72" s="77">
        <v>0</v>
      </c>
      <c r="R72" s="77">
        <v>923.34037648499998</v>
      </c>
      <c r="S72" s="77">
        <v>0.25</v>
      </c>
      <c r="T72" s="77">
        <v>0.46</v>
      </c>
      <c r="U72" s="77">
        <f>R72/'סכום נכסי הקרן'!$C$42*100</f>
        <v>7.5601740881075463E-2</v>
      </c>
    </row>
    <row r="73" spans="2:21">
      <c r="B73" t="s">
        <v>555</v>
      </c>
      <c r="C73" t="s">
        <v>556</v>
      </c>
      <c r="D73" t="s">
        <v>103</v>
      </c>
      <c r="E73" t="s">
        <v>126</v>
      </c>
      <c r="F73" t="s">
        <v>541</v>
      </c>
      <c r="G73" t="s">
        <v>416</v>
      </c>
      <c r="H73" t="s">
        <v>542</v>
      </c>
      <c r="I73" t="s">
        <v>213</v>
      </c>
      <c r="J73" t="s">
        <v>557</v>
      </c>
      <c r="K73" s="77">
        <v>6.49</v>
      </c>
      <c r="L73" t="s">
        <v>105</v>
      </c>
      <c r="M73" s="77">
        <v>2.2999999999999998</v>
      </c>
      <c r="N73" s="77">
        <v>1.59</v>
      </c>
      <c r="O73" s="77">
        <v>439.42</v>
      </c>
      <c r="P73" s="77">
        <v>105.41</v>
      </c>
      <c r="Q73" s="77">
        <v>9.7999999999999997E-3</v>
      </c>
      <c r="R73" s="77">
        <v>0.47299262199999997</v>
      </c>
      <c r="S73" s="77">
        <v>0</v>
      </c>
      <c r="T73" s="77">
        <v>0</v>
      </c>
      <c r="U73" s="77">
        <f>R73/'סכום נכסי הקרן'!$C$42*100</f>
        <v>3.8727934527495879E-5</v>
      </c>
    </row>
    <row r="74" spans="2:21">
      <c r="B74" t="s">
        <v>558</v>
      </c>
      <c r="C74" t="s">
        <v>559</v>
      </c>
      <c r="D74" t="s">
        <v>103</v>
      </c>
      <c r="E74" t="s">
        <v>126</v>
      </c>
      <c r="F74" t="s">
        <v>541</v>
      </c>
      <c r="G74" t="s">
        <v>416</v>
      </c>
      <c r="H74" t="s">
        <v>542</v>
      </c>
      <c r="I74" t="s">
        <v>213</v>
      </c>
      <c r="J74" t="s">
        <v>560</v>
      </c>
      <c r="K74" s="77">
        <v>7.05</v>
      </c>
      <c r="L74" t="s">
        <v>105</v>
      </c>
      <c r="M74" s="77">
        <v>2.15</v>
      </c>
      <c r="N74" s="77">
        <v>1.43</v>
      </c>
      <c r="O74" s="77">
        <v>956680.96</v>
      </c>
      <c r="P74" s="77">
        <v>106.57</v>
      </c>
      <c r="Q74" s="77">
        <v>0</v>
      </c>
      <c r="R74" s="77">
        <v>1019.534899072</v>
      </c>
      <c r="S74" s="77">
        <v>0.18</v>
      </c>
      <c r="T74" s="77">
        <v>0.51</v>
      </c>
      <c r="U74" s="77">
        <f>R74/'סכום נכסי הקרן'!$C$42*100</f>
        <v>8.3478005751551745E-2</v>
      </c>
    </row>
    <row r="75" spans="2:21">
      <c r="B75" t="s">
        <v>561</v>
      </c>
      <c r="C75" t="s">
        <v>562</v>
      </c>
      <c r="D75" t="s">
        <v>103</v>
      </c>
      <c r="E75" t="s">
        <v>126</v>
      </c>
      <c r="F75" t="s">
        <v>541</v>
      </c>
      <c r="G75" t="s">
        <v>416</v>
      </c>
      <c r="H75" t="s">
        <v>542</v>
      </c>
      <c r="I75" t="s">
        <v>213</v>
      </c>
      <c r="J75" t="s">
        <v>563</v>
      </c>
      <c r="K75" s="77">
        <v>7.63</v>
      </c>
      <c r="L75" t="s">
        <v>105</v>
      </c>
      <c r="M75" s="77">
        <v>2.35</v>
      </c>
      <c r="N75" s="77">
        <v>1.45</v>
      </c>
      <c r="O75" s="77">
        <v>655620.01</v>
      </c>
      <c r="P75" s="77">
        <v>108.04</v>
      </c>
      <c r="Q75" s="77">
        <v>0</v>
      </c>
      <c r="R75" s="77">
        <v>708.33185880400003</v>
      </c>
      <c r="S75" s="77">
        <v>0.26</v>
      </c>
      <c r="T75" s="77">
        <v>0.35</v>
      </c>
      <c r="U75" s="77">
        <f>R75/'סכום נכסי הקרן'!$C$42*100</f>
        <v>5.7997162271805527E-2</v>
      </c>
    </row>
    <row r="76" spans="2:21">
      <c r="B76" t="s">
        <v>564</v>
      </c>
      <c r="C76" t="s">
        <v>565</v>
      </c>
      <c r="D76" t="s">
        <v>103</v>
      </c>
      <c r="E76" t="s">
        <v>126</v>
      </c>
      <c r="F76" t="s">
        <v>541</v>
      </c>
      <c r="G76" t="s">
        <v>416</v>
      </c>
      <c r="H76" t="s">
        <v>542</v>
      </c>
      <c r="I76" t="s">
        <v>213</v>
      </c>
      <c r="J76" t="s">
        <v>557</v>
      </c>
      <c r="K76" s="77">
        <v>6.6</v>
      </c>
      <c r="L76" t="s">
        <v>105</v>
      </c>
      <c r="M76" s="77">
        <v>1.76</v>
      </c>
      <c r="N76" s="77">
        <v>1.1200000000000001</v>
      </c>
      <c r="O76" s="77">
        <v>1842056.54</v>
      </c>
      <c r="P76" s="77">
        <v>104.96</v>
      </c>
      <c r="Q76" s="77">
        <v>36.023679999999999</v>
      </c>
      <c r="R76" s="77">
        <v>1969.4462243840001</v>
      </c>
      <c r="S76" s="77">
        <v>0.16</v>
      </c>
      <c r="T76" s="77">
        <v>0.98</v>
      </c>
      <c r="U76" s="77">
        <f>R76/'סכום נכסי הקרן'!$C$42*100</f>
        <v>0.16125533652270693</v>
      </c>
    </row>
    <row r="77" spans="2:21">
      <c r="B77" t="s">
        <v>566</v>
      </c>
      <c r="C77" t="s">
        <v>567</v>
      </c>
      <c r="D77" t="s">
        <v>103</v>
      </c>
      <c r="E77" t="s">
        <v>126</v>
      </c>
      <c r="F77" t="s">
        <v>568</v>
      </c>
      <c r="G77" t="s">
        <v>518</v>
      </c>
      <c r="H77" t="s">
        <v>542</v>
      </c>
      <c r="I77" t="s">
        <v>213</v>
      </c>
      <c r="J77" t="s">
        <v>569</v>
      </c>
      <c r="K77" s="77">
        <v>5.64</v>
      </c>
      <c r="L77" t="s">
        <v>105</v>
      </c>
      <c r="M77" s="77">
        <v>1.94</v>
      </c>
      <c r="N77" s="77">
        <v>0.77</v>
      </c>
      <c r="O77" s="77">
        <v>902811.99</v>
      </c>
      <c r="P77" s="77">
        <v>106.77</v>
      </c>
      <c r="Q77" s="77">
        <v>0</v>
      </c>
      <c r="R77" s="77">
        <v>963.93236172299999</v>
      </c>
      <c r="S77" s="77">
        <v>0.14000000000000001</v>
      </c>
      <c r="T77" s="77">
        <v>0.48</v>
      </c>
      <c r="U77" s="77">
        <f>R77/'סכום נכסי הקרן'!$C$42*100</f>
        <v>7.8925352441845953E-2</v>
      </c>
    </row>
    <row r="78" spans="2:21">
      <c r="B78" t="s">
        <v>570</v>
      </c>
      <c r="C78" t="s">
        <v>571</v>
      </c>
      <c r="D78" t="s">
        <v>103</v>
      </c>
      <c r="E78" t="s">
        <v>126</v>
      </c>
      <c r="F78" t="s">
        <v>572</v>
      </c>
      <c r="G78" t="s">
        <v>573</v>
      </c>
      <c r="H78" t="s">
        <v>542</v>
      </c>
      <c r="I78" t="s">
        <v>213</v>
      </c>
      <c r="J78" t="s">
        <v>271</v>
      </c>
      <c r="K78" s="77">
        <v>8.84</v>
      </c>
      <c r="L78" t="s">
        <v>105</v>
      </c>
      <c r="M78" s="77">
        <v>5.15</v>
      </c>
      <c r="N78" s="77">
        <v>2.19</v>
      </c>
      <c r="O78" s="77">
        <v>3672314</v>
      </c>
      <c r="P78" s="77">
        <v>153.66999999999999</v>
      </c>
      <c r="Q78" s="77">
        <v>0</v>
      </c>
      <c r="R78" s="77">
        <v>5643.2449237999999</v>
      </c>
      <c r="S78" s="77">
        <v>0.1</v>
      </c>
      <c r="T78" s="77">
        <v>2.8</v>
      </c>
      <c r="U78" s="77">
        <f>R78/'סכום נכסי הקרן'!$C$42*100</f>
        <v>0.46206052645690082</v>
      </c>
    </row>
    <row r="79" spans="2:21">
      <c r="B79" t="s">
        <v>574</v>
      </c>
      <c r="C79" t="s">
        <v>575</v>
      </c>
      <c r="D79" t="s">
        <v>103</v>
      </c>
      <c r="E79" t="s">
        <v>126</v>
      </c>
      <c r="F79" t="s">
        <v>576</v>
      </c>
      <c r="G79" t="s">
        <v>416</v>
      </c>
      <c r="H79" t="s">
        <v>542</v>
      </c>
      <c r="I79" t="s">
        <v>213</v>
      </c>
      <c r="J79" t="s">
        <v>577</v>
      </c>
      <c r="K79" s="77">
        <v>1.48</v>
      </c>
      <c r="L79" t="s">
        <v>105</v>
      </c>
      <c r="M79" s="77">
        <v>4.8</v>
      </c>
      <c r="N79" s="77">
        <v>0.67</v>
      </c>
      <c r="O79" s="77">
        <v>0.6</v>
      </c>
      <c r="P79" s="77">
        <v>113.26</v>
      </c>
      <c r="Q79" s="77">
        <v>0</v>
      </c>
      <c r="R79" s="77">
        <v>6.7955999999999995E-4</v>
      </c>
      <c r="S79" s="77">
        <v>0</v>
      </c>
      <c r="T79" s="77">
        <v>0</v>
      </c>
      <c r="U79" s="77">
        <f>R79/'סכום נכסי הקרן'!$C$42*100</f>
        <v>5.5641365136357451E-8</v>
      </c>
    </row>
    <row r="80" spans="2:21">
      <c r="B80" t="s">
        <v>578</v>
      </c>
      <c r="C80" t="s">
        <v>579</v>
      </c>
      <c r="D80" t="s">
        <v>103</v>
      </c>
      <c r="E80" t="s">
        <v>126</v>
      </c>
      <c r="F80" t="s">
        <v>576</v>
      </c>
      <c r="G80" t="s">
        <v>416</v>
      </c>
      <c r="H80" t="s">
        <v>542</v>
      </c>
      <c r="I80" t="s">
        <v>213</v>
      </c>
      <c r="J80" t="s">
        <v>580</v>
      </c>
      <c r="K80" s="77">
        <v>4.3899999999999997</v>
      </c>
      <c r="L80" t="s">
        <v>105</v>
      </c>
      <c r="M80" s="77">
        <v>3.29</v>
      </c>
      <c r="N80" s="77">
        <v>0.8</v>
      </c>
      <c r="O80" s="77">
        <v>0.22</v>
      </c>
      <c r="P80" s="77">
        <v>111.63</v>
      </c>
      <c r="Q80" s="77">
        <v>0</v>
      </c>
      <c r="R80" s="77">
        <v>2.45586E-4</v>
      </c>
      <c r="S80" s="77">
        <v>0</v>
      </c>
      <c r="T80" s="77">
        <v>0</v>
      </c>
      <c r="U80" s="77">
        <f>R80/'סכום נכסי הקרן'!$C$42*100</f>
        <v>2.0108217520715586E-8</v>
      </c>
    </row>
    <row r="81" spans="2:21">
      <c r="B81" t="s">
        <v>581</v>
      </c>
      <c r="C81" t="s">
        <v>582</v>
      </c>
      <c r="D81" t="s">
        <v>103</v>
      </c>
      <c r="E81" t="s">
        <v>126</v>
      </c>
      <c r="F81" t="s">
        <v>583</v>
      </c>
      <c r="G81" t="s">
        <v>416</v>
      </c>
      <c r="H81" t="s">
        <v>542</v>
      </c>
      <c r="I81" t="s">
        <v>213</v>
      </c>
      <c r="J81" t="s">
        <v>271</v>
      </c>
      <c r="K81" s="77">
        <v>0.49</v>
      </c>
      <c r="L81" t="s">
        <v>105</v>
      </c>
      <c r="M81" s="77">
        <v>4.95</v>
      </c>
      <c r="N81" s="77">
        <v>0.78</v>
      </c>
      <c r="O81" s="77">
        <v>0.11</v>
      </c>
      <c r="P81" s="77">
        <v>125.77</v>
      </c>
      <c r="Q81" s="77">
        <v>0</v>
      </c>
      <c r="R81" s="77">
        <v>1.3834700000000001E-4</v>
      </c>
      <c r="S81" s="77">
        <v>0</v>
      </c>
      <c r="T81" s="77">
        <v>0</v>
      </c>
      <c r="U81" s="77">
        <f>R81/'סכום נכסי הקרן'!$C$42*100</f>
        <v>1.1327647216610226E-8</v>
      </c>
    </row>
    <row r="82" spans="2:21">
      <c r="B82" t="s">
        <v>584</v>
      </c>
      <c r="C82" t="s">
        <v>585</v>
      </c>
      <c r="D82" t="s">
        <v>103</v>
      </c>
      <c r="E82" t="s">
        <v>126</v>
      </c>
      <c r="F82" t="s">
        <v>583</v>
      </c>
      <c r="G82" t="s">
        <v>416</v>
      </c>
      <c r="H82" t="s">
        <v>542</v>
      </c>
      <c r="I82" t="s">
        <v>213</v>
      </c>
      <c r="J82" t="s">
        <v>271</v>
      </c>
      <c r="K82" s="77">
        <v>0.49</v>
      </c>
      <c r="L82" t="s">
        <v>105</v>
      </c>
      <c r="M82" s="77">
        <v>5.3</v>
      </c>
      <c r="N82" s="77">
        <v>0.67</v>
      </c>
      <c r="O82" s="77">
        <v>3.15</v>
      </c>
      <c r="P82" s="77">
        <v>119.18</v>
      </c>
      <c r="Q82" s="77">
        <v>0</v>
      </c>
      <c r="R82" s="77">
        <v>3.7541699999999998E-3</v>
      </c>
      <c r="S82" s="77">
        <v>0</v>
      </c>
      <c r="T82" s="77">
        <v>0</v>
      </c>
      <c r="U82" s="77">
        <f>R82/'סכום נכסי הקרן'!$C$42*100</f>
        <v>3.0738587285001922E-7</v>
      </c>
    </row>
    <row r="83" spans="2:21">
      <c r="B83" t="s">
        <v>586</v>
      </c>
      <c r="C83" t="s">
        <v>587</v>
      </c>
      <c r="D83" t="s">
        <v>103</v>
      </c>
      <c r="E83" t="s">
        <v>126</v>
      </c>
      <c r="F83" t="s">
        <v>583</v>
      </c>
      <c r="G83" t="s">
        <v>416</v>
      </c>
      <c r="H83" t="s">
        <v>542</v>
      </c>
      <c r="I83" t="s">
        <v>213</v>
      </c>
      <c r="J83" t="s">
        <v>588</v>
      </c>
      <c r="K83" s="77">
        <v>1.63</v>
      </c>
      <c r="L83" t="s">
        <v>105</v>
      </c>
      <c r="M83" s="77">
        <v>6.5</v>
      </c>
      <c r="N83" s="77">
        <v>0.3</v>
      </c>
      <c r="O83" s="77">
        <v>1041710.03</v>
      </c>
      <c r="P83" s="77">
        <v>125.88</v>
      </c>
      <c r="Q83" s="77">
        <v>0</v>
      </c>
      <c r="R83" s="77">
        <v>1311.304585764</v>
      </c>
      <c r="S83" s="77">
        <v>0.15</v>
      </c>
      <c r="T83" s="77">
        <v>0.65</v>
      </c>
      <c r="U83" s="77">
        <f>R83/'סכום נכסי הקרן'!$C$42*100</f>
        <v>0.10736767505661705</v>
      </c>
    </row>
    <row r="84" spans="2:21">
      <c r="B84" t="s">
        <v>589</v>
      </c>
      <c r="C84" t="s">
        <v>590</v>
      </c>
      <c r="D84" t="s">
        <v>103</v>
      </c>
      <c r="E84" t="s">
        <v>126</v>
      </c>
      <c r="F84" t="s">
        <v>510</v>
      </c>
      <c r="G84" t="s">
        <v>511</v>
      </c>
      <c r="H84" t="s">
        <v>542</v>
      </c>
      <c r="I84" t="s">
        <v>213</v>
      </c>
      <c r="J84" t="s">
        <v>591</v>
      </c>
      <c r="K84" s="77">
        <v>4.97</v>
      </c>
      <c r="L84" t="s">
        <v>105</v>
      </c>
      <c r="M84" s="77">
        <v>3.85</v>
      </c>
      <c r="N84" s="77">
        <v>0.56999999999999995</v>
      </c>
      <c r="O84" s="77">
        <v>632532</v>
      </c>
      <c r="P84" s="77">
        <v>120.57</v>
      </c>
      <c r="Q84" s="77">
        <v>0</v>
      </c>
      <c r="R84" s="77">
        <v>762.64383239999995</v>
      </c>
      <c r="S84" s="77">
        <v>0.26</v>
      </c>
      <c r="T84" s="77">
        <v>0.38</v>
      </c>
      <c r="U84" s="77">
        <f>R84/'סכום נכסי הקרן'!$C$42*100</f>
        <v>6.2444146135086524E-2</v>
      </c>
    </row>
    <row r="85" spans="2:21">
      <c r="B85" t="s">
        <v>592</v>
      </c>
      <c r="C85" t="s">
        <v>593</v>
      </c>
      <c r="D85" t="s">
        <v>103</v>
      </c>
      <c r="E85" t="s">
        <v>126</v>
      </c>
      <c r="F85" t="s">
        <v>510</v>
      </c>
      <c r="G85" t="s">
        <v>511</v>
      </c>
      <c r="H85" t="s">
        <v>542</v>
      </c>
      <c r="I85" t="s">
        <v>213</v>
      </c>
      <c r="J85" t="s">
        <v>591</v>
      </c>
      <c r="K85" s="77">
        <v>5.8</v>
      </c>
      <c r="L85" t="s">
        <v>105</v>
      </c>
      <c r="M85" s="77">
        <v>3.85</v>
      </c>
      <c r="N85" s="77">
        <v>0.69</v>
      </c>
      <c r="O85" s="77">
        <v>440991</v>
      </c>
      <c r="P85" s="77">
        <v>122.97</v>
      </c>
      <c r="Q85" s="77">
        <v>0</v>
      </c>
      <c r="R85" s="77">
        <v>542.28663270000004</v>
      </c>
      <c r="S85" s="77">
        <v>0.18</v>
      </c>
      <c r="T85" s="77">
        <v>0.27</v>
      </c>
      <c r="U85" s="77">
        <f>R85/'סכום נכסי הקרן'!$C$42*100</f>
        <v>4.4401625373221586E-2</v>
      </c>
    </row>
    <row r="86" spans="2:21">
      <c r="B86" t="s">
        <v>594</v>
      </c>
      <c r="C86" t="s">
        <v>595</v>
      </c>
      <c r="D86" t="s">
        <v>103</v>
      </c>
      <c r="E86" t="s">
        <v>126</v>
      </c>
      <c r="F86" t="s">
        <v>510</v>
      </c>
      <c r="G86" t="s">
        <v>511</v>
      </c>
      <c r="H86" t="s">
        <v>542</v>
      </c>
      <c r="I86" t="s">
        <v>213</v>
      </c>
      <c r="J86" t="s">
        <v>271</v>
      </c>
      <c r="K86" s="77">
        <v>2.3199999999999998</v>
      </c>
      <c r="L86" t="s">
        <v>105</v>
      </c>
      <c r="M86" s="77">
        <v>3.9</v>
      </c>
      <c r="N86" s="77">
        <v>0.35</v>
      </c>
      <c r="O86" s="77">
        <v>534168</v>
      </c>
      <c r="P86" s="77">
        <v>116.87</v>
      </c>
      <c r="Q86" s="77">
        <v>0</v>
      </c>
      <c r="R86" s="77">
        <v>624.28214160000005</v>
      </c>
      <c r="S86" s="77">
        <v>0.27</v>
      </c>
      <c r="T86" s="77">
        <v>0.31</v>
      </c>
      <c r="U86" s="77">
        <f>R86/'סכום נכסי הקרן'!$C$42*100</f>
        <v>5.1115296057556076E-2</v>
      </c>
    </row>
    <row r="87" spans="2:21">
      <c r="B87" t="s">
        <v>596</v>
      </c>
      <c r="C87" t="s">
        <v>597</v>
      </c>
      <c r="D87" t="s">
        <v>103</v>
      </c>
      <c r="E87" t="s">
        <v>126</v>
      </c>
      <c r="F87" t="s">
        <v>510</v>
      </c>
      <c r="G87" t="s">
        <v>511</v>
      </c>
      <c r="H87" t="s">
        <v>542</v>
      </c>
      <c r="I87" t="s">
        <v>213</v>
      </c>
      <c r="J87" t="s">
        <v>271</v>
      </c>
      <c r="K87" s="77">
        <v>3.23</v>
      </c>
      <c r="L87" t="s">
        <v>105</v>
      </c>
      <c r="M87" s="77">
        <v>3.9</v>
      </c>
      <c r="N87" s="77">
        <v>0.31</v>
      </c>
      <c r="O87" s="77">
        <v>978000</v>
      </c>
      <c r="P87" s="77">
        <v>120.78</v>
      </c>
      <c r="Q87" s="77">
        <v>0</v>
      </c>
      <c r="R87" s="77">
        <v>1181.2284</v>
      </c>
      <c r="S87" s="77">
        <v>0.25</v>
      </c>
      <c r="T87" s="77">
        <v>0.59</v>
      </c>
      <c r="U87" s="77">
        <f>R87/'סכום נכסי הקרן'!$C$42*100</f>
        <v>9.6717229845540195E-2</v>
      </c>
    </row>
    <row r="88" spans="2:21">
      <c r="B88" t="s">
        <v>598</v>
      </c>
      <c r="C88" t="s">
        <v>599</v>
      </c>
      <c r="D88" t="s">
        <v>103</v>
      </c>
      <c r="E88" t="s">
        <v>126</v>
      </c>
      <c r="F88" t="s">
        <v>600</v>
      </c>
      <c r="G88" t="s">
        <v>511</v>
      </c>
      <c r="H88" t="s">
        <v>542</v>
      </c>
      <c r="I88" t="s">
        <v>213</v>
      </c>
      <c r="J88" t="s">
        <v>601</v>
      </c>
      <c r="K88" s="77">
        <v>3.35</v>
      </c>
      <c r="L88" t="s">
        <v>105</v>
      </c>
      <c r="M88" s="77">
        <v>3.75</v>
      </c>
      <c r="N88" s="77">
        <v>0.51</v>
      </c>
      <c r="O88" s="77">
        <v>4133644</v>
      </c>
      <c r="P88" s="77">
        <v>120.58</v>
      </c>
      <c r="Q88" s="77">
        <v>0</v>
      </c>
      <c r="R88" s="77">
        <v>4984.3479352000004</v>
      </c>
      <c r="S88" s="77">
        <v>0.53</v>
      </c>
      <c r="T88" s="77">
        <v>2.4700000000000002</v>
      </c>
      <c r="U88" s="77">
        <f>R88/'סכום נכסי הקרן'!$C$42*100</f>
        <v>0.40811101805449496</v>
      </c>
    </row>
    <row r="89" spans="2:21">
      <c r="B89" t="s">
        <v>602</v>
      </c>
      <c r="C89" t="s">
        <v>603</v>
      </c>
      <c r="D89" t="s">
        <v>103</v>
      </c>
      <c r="E89" t="s">
        <v>126</v>
      </c>
      <c r="F89" t="s">
        <v>600</v>
      </c>
      <c r="G89" t="s">
        <v>511</v>
      </c>
      <c r="H89" t="s">
        <v>535</v>
      </c>
      <c r="I89" t="s">
        <v>153</v>
      </c>
      <c r="J89" t="s">
        <v>604</v>
      </c>
      <c r="K89" s="77">
        <v>6.93</v>
      </c>
      <c r="L89" t="s">
        <v>105</v>
      </c>
      <c r="M89" s="77">
        <v>2.48</v>
      </c>
      <c r="N89" s="77">
        <v>1.02</v>
      </c>
      <c r="O89" s="77">
        <v>575325</v>
      </c>
      <c r="P89" s="77">
        <v>110.91</v>
      </c>
      <c r="Q89" s="77">
        <v>0</v>
      </c>
      <c r="R89" s="77">
        <v>638.09295750000001</v>
      </c>
      <c r="S89" s="77">
        <v>0.14000000000000001</v>
      </c>
      <c r="T89" s="77">
        <v>0.32</v>
      </c>
      <c r="U89" s="77">
        <f>R89/'סכום נכסי הקרן'!$C$42*100</f>
        <v>5.2246105184524869E-2</v>
      </c>
    </row>
    <row r="90" spans="2:21">
      <c r="B90" t="s">
        <v>605</v>
      </c>
      <c r="C90" t="s">
        <v>606</v>
      </c>
      <c r="D90" t="s">
        <v>103</v>
      </c>
      <c r="E90" t="s">
        <v>126</v>
      </c>
      <c r="F90" t="s">
        <v>381</v>
      </c>
      <c r="G90" t="s">
        <v>377</v>
      </c>
      <c r="H90" t="s">
        <v>542</v>
      </c>
      <c r="I90" t="s">
        <v>213</v>
      </c>
      <c r="J90" t="s">
        <v>607</v>
      </c>
      <c r="K90" s="77">
        <v>4.8600000000000003</v>
      </c>
      <c r="L90" t="s">
        <v>105</v>
      </c>
      <c r="M90" s="77">
        <v>1.06</v>
      </c>
      <c r="N90" s="77">
        <v>0.96</v>
      </c>
      <c r="O90" s="77">
        <v>22</v>
      </c>
      <c r="P90" s="77">
        <v>5024799</v>
      </c>
      <c r="Q90" s="77">
        <v>0</v>
      </c>
      <c r="R90" s="77">
        <v>1105.45578</v>
      </c>
      <c r="S90" s="77">
        <v>0</v>
      </c>
      <c r="T90" s="77">
        <v>0.55000000000000004</v>
      </c>
      <c r="U90" s="77">
        <f>R90/'סכום נכסי הקרן'!$C$42*100</f>
        <v>9.0513080076927488E-2</v>
      </c>
    </row>
    <row r="91" spans="2:21">
      <c r="B91" t="s">
        <v>608</v>
      </c>
      <c r="C91" t="s">
        <v>609</v>
      </c>
      <c r="D91" t="s">
        <v>103</v>
      </c>
      <c r="E91" t="s">
        <v>126</v>
      </c>
      <c r="F91" t="s">
        <v>610</v>
      </c>
      <c r="G91" t="s">
        <v>511</v>
      </c>
      <c r="H91" t="s">
        <v>535</v>
      </c>
      <c r="I91" t="s">
        <v>153</v>
      </c>
      <c r="J91" t="s">
        <v>271</v>
      </c>
      <c r="K91" s="77">
        <v>2.42</v>
      </c>
      <c r="L91" t="s">
        <v>105</v>
      </c>
      <c r="M91" s="77">
        <v>4.05</v>
      </c>
      <c r="N91" s="77">
        <v>0.24</v>
      </c>
      <c r="O91" s="77">
        <v>431818.83</v>
      </c>
      <c r="P91" s="77">
        <v>133.13999999999999</v>
      </c>
      <c r="Q91" s="77">
        <v>0</v>
      </c>
      <c r="R91" s="77">
        <v>574.92359026199995</v>
      </c>
      <c r="S91" s="77">
        <v>0.24</v>
      </c>
      <c r="T91" s="77">
        <v>0.28999999999999998</v>
      </c>
      <c r="U91" s="77">
        <f>R91/'סכום נכסי הקרן'!$C$42*100</f>
        <v>4.707389106373757E-2</v>
      </c>
    </row>
    <row r="92" spans="2:21">
      <c r="B92" t="s">
        <v>611</v>
      </c>
      <c r="C92" t="s">
        <v>612</v>
      </c>
      <c r="D92" t="s">
        <v>103</v>
      </c>
      <c r="E92" t="s">
        <v>126</v>
      </c>
      <c r="F92" t="s">
        <v>613</v>
      </c>
      <c r="G92" t="s">
        <v>511</v>
      </c>
      <c r="H92" t="s">
        <v>535</v>
      </c>
      <c r="I92" t="s">
        <v>153</v>
      </c>
      <c r="J92" t="s">
        <v>614</v>
      </c>
      <c r="K92" s="77">
        <v>1.02</v>
      </c>
      <c r="L92" t="s">
        <v>105</v>
      </c>
      <c r="M92" s="77">
        <v>4.28</v>
      </c>
      <c r="N92" s="77">
        <v>0.68</v>
      </c>
      <c r="O92" s="77">
        <v>568898.68999999994</v>
      </c>
      <c r="P92" s="77">
        <v>126.21</v>
      </c>
      <c r="Q92" s="77">
        <v>0</v>
      </c>
      <c r="R92" s="77">
        <v>718.00703664900004</v>
      </c>
      <c r="S92" s="77">
        <v>0.4</v>
      </c>
      <c r="T92" s="77">
        <v>0.36</v>
      </c>
      <c r="U92" s="77">
        <f>R92/'סכום נכסי הקרן'!$C$42*100</f>
        <v>5.8789351487228504E-2</v>
      </c>
    </row>
    <row r="93" spans="2:21">
      <c r="B93" t="s">
        <v>615</v>
      </c>
      <c r="C93" t="s">
        <v>616</v>
      </c>
      <c r="D93" t="s">
        <v>103</v>
      </c>
      <c r="E93" t="s">
        <v>126</v>
      </c>
      <c r="F93" t="s">
        <v>617</v>
      </c>
      <c r="G93" t="s">
        <v>416</v>
      </c>
      <c r="H93" t="s">
        <v>535</v>
      </c>
      <c r="I93" t="s">
        <v>153</v>
      </c>
      <c r="J93" t="s">
        <v>618</v>
      </c>
      <c r="K93" s="77">
        <v>4.71</v>
      </c>
      <c r="L93" t="s">
        <v>105</v>
      </c>
      <c r="M93" s="77">
        <v>2.74</v>
      </c>
      <c r="N93" s="77">
        <v>0.82</v>
      </c>
      <c r="O93" s="77">
        <v>286000.02</v>
      </c>
      <c r="P93" s="77">
        <v>109.26</v>
      </c>
      <c r="Q93" s="77">
        <v>0</v>
      </c>
      <c r="R93" s="77">
        <v>312.483621852</v>
      </c>
      <c r="S93" s="77">
        <v>0.06</v>
      </c>
      <c r="T93" s="77">
        <v>0.16</v>
      </c>
      <c r="U93" s="77">
        <f>R93/'סכום נכסי הקרן'!$C$42*100</f>
        <v>2.5585695600975015E-2</v>
      </c>
    </row>
    <row r="94" spans="2:21">
      <c r="B94" t="s">
        <v>619</v>
      </c>
      <c r="C94" t="s">
        <v>620</v>
      </c>
      <c r="D94" t="s">
        <v>103</v>
      </c>
      <c r="E94" t="s">
        <v>126</v>
      </c>
      <c r="F94" t="s">
        <v>617</v>
      </c>
      <c r="G94" t="s">
        <v>416</v>
      </c>
      <c r="H94" t="s">
        <v>535</v>
      </c>
      <c r="I94" t="s">
        <v>153</v>
      </c>
      <c r="J94" t="s">
        <v>621</v>
      </c>
      <c r="K94" s="77">
        <v>6.58</v>
      </c>
      <c r="L94" t="s">
        <v>105</v>
      </c>
      <c r="M94" s="77">
        <v>1.96</v>
      </c>
      <c r="N94" s="77">
        <v>1.33</v>
      </c>
      <c r="O94" s="77">
        <v>558000</v>
      </c>
      <c r="P94" s="77">
        <v>104.34</v>
      </c>
      <c r="Q94" s="77">
        <v>0</v>
      </c>
      <c r="R94" s="77">
        <v>582.21720000000005</v>
      </c>
      <c r="S94" s="77">
        <v>0.11</v>
      </c>
      <c r="T94" s="77">
        <v>0.28999999999999998</v>
      </c>
      <c r="U94" s="77">
        <f>R94/'סכום נכסי הקרן'!$C$42*100</f>
        <v>4.767108101399091E-2</v>
      </c>
    </row>
    <row r="95" spans="2:21">
      <c r="B95" t="s">
        <v>622</v>
      </c>
      <c r="C95" t="s">
        <v>623</v>
      </c>
      <c r="D95" t="s">
        <v>103</v>
      </c>
      <c r="E95" t="s">
        <v>126</v>
      </c>
      <c r="F95" t="s">
        <v>531</v>
      </c>
      <c r="G95" t="s">
        <v>511</v>
      </c>
      <c r="H95" t="s">
        <v>542</v>
      </c>
      <c r="I95" t="s">
        <v>213</v>
      </c>
      <c r="J95" t="s">
        <v>271</v>
      </c>
      <c r="K95" s="77">
        <v>1.7</v>
      </c>
      <c r="L95" t="s">
        <v>105</v>
      </c>
      <c r="M95" s="77">
        <v>3.6</v>
      </c>
      <c r="N95" s="77">
        <v>0.18</v>
      </c>
      <c r="O95" s="77">
        <v>770000</v>
      </c>
      <c r="P95" s="77">
        <v>112.9</v>
      </c>
      <c r="Q95" s="77">
        <v>0</v>
      </c>
      <c r="R95" s="77">
        <v>869.33</v>
      </c>
      <c r="S95" s="77">
        <v>0.19</v>
      </c>
      <c r="T95" s="77">
        <v>0.43</v>
      </c>
      <c r="U95" s="77">
        <f>R95/'סכום נכסי הקרן'!$C$42*100</f>
        <v>7.117945134202959E-2</v>
      </c>
    </row>
    <row r="96" spans="2:21">
      <c r="B96" t="s">
        <v>624</v>
      </c>
      <c r="C96" t="s">
        <v>625</v>
      </c>
      <c r="D96" t="s">
        <v>103</v>
      </c>
      <c r="E96" t="s">
        <v>126</v>
      </c>
      <c r="F96" t="s">
        <v>531</v>
      </c>
      <c r="G96" t="s">
        <v>511</v>
      </c>
      <c r="H96" t="s">
        <v>535</v>
      </c>
      <c r="I96" t="s">
        <v>153</v>
      </c>
      <c r="J96" t="s">
        <v>626</v>
      </c>
      <c r="K96" s="77">
        <v>8.07</v>
      </c>
      <c r="L96" t="s">
        <v>105</v>
      </c>
      <c r="M96" s="77">
        <v>2.25</v>
      </c>
      <c r="N96" s="77">
        <v>1.18</v>
      </c>
      <c r="O96" s="77">
        <v>194541</v>
      </c>
      <c r="P96" s="77">
        <v>109.75</v>
      </c>
      <c r="Q96" s="77">
        <v>0</v>
      </c>
      <c r="R96" s="77">
        <v>213.5087475</v>
      </c>
      <c r="S96" s="77">
        <v>0.05</v>
      </c>
      <c r="T96" s="77">
        <v>0.11</v>
      </c>
      <c r="U96" s="77">
        <f>R96/'סכום נכסי הקרן'!$C$42*100</f>
        <v>1.7481779650735545E-2</v>
      </c>
    </row>
    <row r="97" spans="2:21">
      <c r="B97" t="s">
        <v>627</v>
      </c>
      <c r="C97" t="s">
        <v>628</v>
      </c>
      <c r="D97" t="s">
        <v>103</v>
      </c>
      <c r="E97" t="s">
        <v>126</v>
      </c>
      <c r="F97" t="s">
        <v>629</v>
      </c>
      <c r="G97" t="s">
        <v>377</v>
      </c>
      <c r="H97" t="s">
        <v>630</v>
      </c>
      <c r="I97" t="s">
        <v>153</v>
      </c>
      <c r="J97" t="s">
        <v>271</v>
      </c>
      <c r="K97" s="77">
        <v>2.4</v>
      </c>
      <c r="L97" t="s">
        <v>105</v>
      </c>
      <c r="M97" s="77">
        <v>4.1500000000000004</v>
      </c>
      <c r="N97" s="77">
        <v>0.39</v>
      </c>
      <c r="O97" s="77">
        <v>2539</v>
      </c>
      <c r="P97" s="77">
        <v>114.45</v>
      </c>
      <c r="Q97" s="77">
        <v>0</v>
      </c>
      <c r="R97" s="77">
        <v>2.9058855000000001</v>
      </c>
      <c r="S97" s="77">
        <v>0</v>
      </c>
      <c r="T97" s="77">
        <v>0</v>
      </c>
      <c r="U97" s="77">
        <f>R97/'סכום נכסי הקרן'!$C$42*100</f>
        <v>2.3792959584134833E-4</v>
      </c>
    </row>
    <row r="98" spans="2:21">
      <c r="B98" t="s">
        <v>631</v>
      </c>
      <c r="C98" t="s">
        <v>632</v>
      </c>
      <c r="D98" t="s">
        <v>103</v>
      </c>
      <c r="E98" t="s">
        <v>126</v>
      </c>
      <c r="F98" t="s">
        <v>633</v>
      </c>
      <c r="G98" t="s">
        <v>416</v>
      </c>
      <c r="H98" t="s">
        <v>630</v>
      </c>
      <c r="I98" t="s">
        <v>153</v>
      </c>
      <c r="J98" t="s">
        <v>634</v>
      </c>
      <c r="K98" s="77">
        <v>6.09</v>
      </c>
      <c r="L98" t="s">
        <v>105</v>
      </c>
      <c r="M98" s="77">
        <v>1.34</v>
      </c>
      <c r="N98" s="77">
        <v>1.1499999999999999</v>
      </c>
      <c r="O98" s="77">
        <v>77861.05</v>
      </c>
      <c r="P98" s="77">
        <v>101.56</v>
      </c>
      <c r="Q98" s="77">
        <v>0</v>
      </c>
      <c r="R98" s="77">
        <v>79.075682380000003</v>
      </c>
      <c r="S98" s="77">
        <v>0.02</v>
      </c>
      <c r="T98" s="77">
        <v>0.04</v>
      </c>
      <c r="U98" s="77">
        <f>R98/'סכום נכסי הקרן'!$C$42*100</f>
        <v>6.4745996184475373E-3</v>
      </c>
    </row>
    <row r="99" spans="2:21">
      <c r="B99" t="s">
        <v>635</v>
      </c>
      <c r="C99" t="s">
        <v>636</v>
      </c>
      <c r="D99" t="s">
        <v>103</v>
      </c>
      <c r="E99" t="s">
        <v>126</v>
      </c>
      <c r="F99" t="s">
        <v>633</v>
      </c>
      <c r="G99" t="s">
        <v>416</v>
      </c>
      <c r="H99" t="s">
        <v>637</v>
      </c>
      <c r="I99" t="s">
        <v>213</v>
      </c>
      <c r="J99" t="s">
        <v>638</v>
      </c>
      <c r="K99" s="77">
        <v>0.73</v>
      </c>
      <c r="L99" t="s">
        <v>105</v>
      </c>
      <c r="M99" s="77">
        <v>4.8499999999999996</v>
      </c>
      <c r="N99" s="77">
        <v>1.24</v>
      </c>
      <c r="O99" s="77">
        <v>24106.2</v>
      </c>
      <c r="P99" s="77">
        <v>124.96</v>
      </c>
      <c r="Q99" s="77">
        <v>0</v>
      </c>
      <c r="R99" s="77">
        <v>30.123107520000001</v>
      </c>
      <c r="S99" s="77">
        <v>0.01</v>
      </c>
      <c r="T99" s="77">
        <v>0.01</v>
      </c>
      <c r="U99" s="77">
        <f>R99/'סכום נכסי הקרן'!$C$42*100</f>
        <v>2.4664353766585367E-3</v>
      </c>
    </row>
    <row r="100" spans="2:21">
      <c r="B100" t="s">
        <v>639</v>
      </c>
      <c r="C100" t="s">
        <v>640</v>
      </c>
      <c r="D100" t="s">
        <v>103</v>
      </c>
      <c r="E100" t="s">
        <v>126</v>
      </c>
      <c r="F100" t="s">
        <v>633</v>
      </c>
      <c r="G100" t="s">
        <v>416</v>
      </c>
      <c r="H100" t="s">
        <v>637</v>
      </c>
      <c r="I100" t="s">
        <v>213</v>
      </c>
      <c r="J100" t="s">
        <v>641</v>
      </c>
      <c r="K100" s="77">
        <v>1.91</v>
      </c>
      <c r="L100" t="s">
        <v>105</v>
      </c>
      <c r="M100" s="77">
        <v>3.77</v>
      </c>
      <c r="N100" s="77">
        <v>0.32</v>
      </c>
      <c r="O100" s="77">
        <v>0.32</v>
      </c>
      <c r="P100" s="77">
        <v>115.28</v>
      </c>
      <c r="Q100" s="77">
        <v>3.0000000000000001E-5</v>
      </c>
      <c r="R100" s="77">
        <v>3.9889599999999998E-4</v>
      </c>
      <c r="S100" s="77">
        <v>0</v>
      </c>
      <c r="T100" s="77">
        <v>0</v>
      </c>
      <c r="U100" s="77">
        <f>R100/'סכום נכסי הקרן'!$C$42*100</f>
        <v>3.2661012989923542E-8</v>
      </c>
    </row>
    <row r="101" spans="2:21">
      <c r="B101" t="s">
        <v>642</v>
      </c>
      <c r="C101" t="s">
        <v>643</v>
      </c>
      <c r="D101" t="s">
        <v>103</v>
      </c>
      <c r="E101" t="s">
        <v>126</v>
      </c>
      <c r="F101" t="s">
        <v>633</v>
      </c>
      <c r="G101" t="s">
        <v>416</v>
      </c>
      <c r="H101" t="s">
        <v>630</v>
      </c>
      <c r="I101" t="s">
        <v>153</v>
      </c>
      <c r="J101" t="s">
        <v>644</v>
      </c>
      <c r="K101" s="77">
        <v>5.36</v>
      </c>
      <c r="L101" t="s">
        <v>105</v>
      </c>
      <c r="M101" s="77">
        <v>2.5</v>
      </c>
      <c r="N101" s="77">
        <v>1.1100000000000001</v>
      </c>
      <c r="O101" s="77">
        <v>1059057.46</v>
      </c>
      <c r="P101" s="77">
        <v>107.27</v>
      </c>
      <c r="Q101" s="77">
        <v>0</v>
      </c>
      <c r="R101" s="77">
        <v>1136.050937342</v>
      </c>
      <c r="S101" s="77">
        <v>0.22</v>
      </c>
      <c r="T101" s="77">
        <v>0.56000000000000005</v>
      </c>
      <c r="U101" s="77">
        <f>R101/'סכום נכסי הקרן'!$C$42*100</f>
        <v>9.3018166193047508E-2</v>
      </c>
    </row>
    <row r="102" spans="2:21">
      <c r="B102" t="s">
        <v>645</v>
      </c>
      <c r="C102" t="s">
        <v>646</v>
      </c>
      <c r="D102" t="s">
        <v>103</v>
      </c>
      <c r="E102" t="s">
        <v>126</v>
      </c>
      <c r="F102" t="s">
        <v>633</v>
      </c>
      <c r="G102" t="s">
        <v>416</v>
      </c>
      <c r="H102" t="s">
        <v>637</v>
      </c>
      <c r="I102" t="s">
        <v>213</v>
      </c>
      <c r="J102" t="s">
        <v>647</v>
      </c>
      <c r="K102" s="77">
        <v>3.46</v>
      </c>
      <c r="L102" t="s">
        <v>105</v>
      </c>
      <c r="M102" s="77">
        <v>2.85</v>
      </c>
      <c r="N102" s="77">
        <v>0.76</v>
      </c>
      <c r="O102" s="77">
        <v>567401.11</v>
      </c>
      <c r="P102" s="77">
        <v>108.8</v>
      </c>
      <c r="Q102" s="77">
        <v>0</v>
      </c>
      <c r="R102" s="77">
        <v>617.33240767999996</v>
      </c>
      <c r="S102" s="77">
        <v>0.12</v>
      </c>
      <c r="T102" s="77">
        <v>0.31</v>
      </c>
      <c r="U102" s="77">
        <f>R102/'סכום נכסי הקרן'!$C$42*100</f>
        <v>5.0546262149375416E-2</v>
      </c>
    </row>
    <row r="103" spans="2:21">
      <c r="B103" t="s">
        <v>648</v>
      </c>
      <c r="C103" t="s">
        <v>649</v>
      </c>
      <c r="D103" t="s">
        <v>103</v>
      </c>
      <c r="E103" t="s">
        <v>126</v>
      </c>
      <c r="F103" t="s">
        <v>427</v>
      </c>
      <c r="G103" t="s">
        <v>377</v>
      </c>
      <c r="H103" t="s">
        <v>637</v>
      </c>
      <c r="I103" t="s">
        <v>213</v>
      </c>
      <c r="J103" t="s">
        <v>650</v>
      </c>
      <c r="K103" s="77">
        <v>3.33</v>
      </c>
      <c r="L103" t="s">
        <v>105</v>
      </c>
      <c r="M103" s="77">
        <v>2.8</v>
      </c>
      <c r="N103" s="77">
        <v>0.92</v>
      </c>
      <c r="O103" s="77">
        <v>22</v>
      </c>
      <c r="P103" s="77">
        <v>5414869</v>
      </c>
      <c r="Q103" s="77">
        <v>0</v>
      </c>
      <c r="R103" s="77">
        <v>1191.27118</v>
      </c>
      <c r="S103" s="77">
        <v>0</v>
      </c>
      <c r="T103" s="77">
        <v>0.59</v>
      </c>
      <c r="U103" s="77">
        <f>R103/'סכום נכסי הקרן'!$C$42*100</f>
        <v>9.7539517780327573E-2</v>
      </c>
    </row>
    <row r="104" spans="2:21">
      <c r="B104" t="s">
        <v>651</v>
      </c>
      <c r="C104" t="s">
        <v>652</v>
      </c>
      <c r="D104" t="s">
        <v>103</v>
      </c>
      <c r="E104" t="s">
        <v>126</v>
      </c>
      <c r="F104" t="s">
        <v>653</v>
      </c>
      <c r="G104" t="s">
        <v>511</v>
      </c>
      <c r="H104" t="s">
        <v>637</v>
      </c>
      <c r="I104" t="s">
        <v>213</v>
      </c>
      <c r="J104" t="s">
        <v>271</v>
      </c>
      <c r="K104" s="77">
        <v>0.71</v>
      </c>
      <c r="L104" t="s">
        <v>105</v>
      </c>
      <c r="M104" s="77">
        <v>4.5</v>
      </c>
      <c r="N104" s="77">
        <v>1.55</v>
      </c>
      <c r="O104" s="77">
        <v>313335.88</v>
      </c>
      <c r="P104" s="77">
        <v>126.97</v>
      </c>
      <c r="Q104" s="77">
        <v>0</v>
      </c>
      <c r="R104" s="77">
        <v>397.842566836</v>
      </c>
      <c r="S104" s="77">
        <v>0.3</v>
      </c>
      <c r="T104" s="77">
        <v>0.2</v>
      </c>
      <c r="U104" s="77">
        <f>R104/'סכום נכסי הקרן'!$C$42*100</f>
        <v>3.2574759444504636E-2</v>
      </c>
    </row>
    <row r="105" spans="2:21">
      <c r="B105" t="s">
        <v>654</v>
      </c>
      <c r="C105" t="s">
        <v>655</v>
      </c>
      <c r="D105" t="s">
        <v>103</v>
      </c>
      <c r="E105" t="s">
        <v>126</v>
      </c>
      <c r="F105" t="s">
        <v>656</v>
      </c>
      <c r="G105" t="s">
        <v>377</v>
      </c>
      <c r="H105" t="s">
        <v>637</v>
      </c>
      <c r="I105" t="s">
        <v>213</v>
      </c>
      <c r="J105" t="s">
        <v>657</v>
      </c>
      <c r="K105" s="77">
        <v>2.4700000000000002</v>
      </c>
      <c r="L105" t="s">
        <v>105</v>
      </c>
      <c r="M105" s="77">
        <v>2</v>
      </c>
      <c r="N105" s="77">
        <v>0.34</v>
      </c>
      <c r="O105" s="77">
        <v>1782508</v>
      </c>
      <c r="P105" s="77">
        <v>105.04</v>
      </c>
      <c r="Q105" s="77">
        <v>494.56670000000003</v>
      </c>
      <c r="R105" s="77">
        <v>2366.9131032</v>
      </c>
      <c r="S105" s="77">
        <v>0.31</v>
      </c>
      <c r="T105" s="77">
        <v>1.17</v>
      </c>
      <c r="U105" s="77">
        <f>R105/'סכום נכסי הקרן'!$C$42*100</f>
        <v>0.19379933518921083</v>
      </c>
    </row>
    <row r="106" spans="2:21">
      <c r="B106" t="s">
        <v>658</v>
      </c>
      <c r="C106" t="s">
        <v>659</v>
      </c>
      <c r="D106" t="s">
        <v>103</v>
      </c>
      <c r="E106" t="s">
        <v>126</v>
      </c>
      <c r="F106" t="s">
        <v>660</v>
      </c>
      <c r="G106" t="s">
        <v>416</v>
      </c>
      <c r="H106" t="s">
        <v>630</v>
      </c>
      <c r="I106" t="s">
        <v>153</v>
      </c>
      <c r="J106" t="s">
        <v>661</v>
      </c>
      <c r="K106" s="77">
        <v>6.62</v>
      </c>
      <c r="L106" t="s">
        <v>105</v>
      </c>
      <c r="M106" s="77">
        <v>1.58</v>
      </c>
      <c r="N106" s="77">
        <v>1.1299999999999999</v>
      </c>
      <c r="O106" s="77">
        <v>753475.6</v>
      </c>
      <c r="P106" s="77">
        <v>103.3</v>
      </c>
      <c r="Q106" s="77">
        <v>0</v>
      </c>
      <c r="R106" s="77">
        <v>778.34029480000004</v>
      </c>
      <c r="S106" s="77">
        <v>0.18</v>
      </c>
      <c r="T106" s="77">
        <v>0.39</v>
      </c>
      <c r="U106" s="77">
        <f>R106/'סכום נכסי הקרן'!$C$42*100</f>
        <v>6.3729349201405189E-2</v>
      </c>
    </row>
    <row r="107" spans="2:21">
      <c r="B107" t="s">
        <v>662</v>
      </c>
      <c r="C107" t="s">
        <v>663</v>
      </c>
      <c r="D107" t="s">
        <v>103</v>
      </c>
      <c r="E107" t="s">
        <v>126</v>
      </c>
      <c r="F107" t="s">
        <v>664</v>
      </c>
      <c r="G107" t="s">
        <v>377</v>
      </c>
      <c r="H107" t="s">
        <v>637</v>
      </c>
      <c r="I107" t="s">
        <v>213</v>
      </c>
      <c r="J107" t="s">
        <v>492</v>
      </c>
      <c r="K107" s="77">
        <v>3.71</v>
      </c>
      <c r="L107" t="s">
        <v>105</v>
      </c>
      <c r="M107" s="77">
        <v>4.5</v>
      </c>
      <c r="N107" s="77">
        <v>0.8</v>
      </c>
      <c r="O107" s="77">
        <v>2775563</v>
      </c>
      <c r="P107" s="77">
        <v>136.91</v>
      </c>
      <c r="Q107" s="77">
        <v>37.314149999999998</v>
      </c>
      <c r="R107" s="77">
        <v>3837.3374533000001</v>
      </c>
      <c r="S107" s="77">
        <v>0.16</v>
      </c>
      <c r="T107" s="77">
        <v>1.9</v>
      </c>
      <c r="U107" s="77">
        <f>R107/'סכום נכסי הקרן'!$C$42*100</f>
        <v>0.31419550060404577</v>
      </c>
    </row>
    <row r="108" spans="2:21">
      <c r="B108" t="s">
        <v>665</v>
      </c>
      <c r="C108" t="s">
        <v>666</v>
      </c>
      <c r="D108" t="s">
        <v>103</v>
      </c>
      <c r="E108" t="s">
        <v>126</v>
      </c>
      <c r="F108" t="s">
        <v>667</v>
      </c>
      <c r="G108" t="s">
        <v>416</v>
      </c>
      <c r="H108" t="s">
        <v>630</v>
      </c>
      <c r="I108" t="s">
        <v>153</v>
      </c>
      <c r="J108" t="s">
        <v>271</v>
      </c>
      <c r="K108" s="77">
        <v>3.31</v>
      </c>
      <c r="L108" t="s">
        <v>105</v>
      </c>
      <c r="M108" s="77">
        <v>4.95</v>
      </c>
      <c r="N108" s="77">
        <v>0.89</v>
      </c>
      <c r="O108" s="77">
        <v>132442.81</v>
      </c>
      <c r="P108" s="77">
        <v>114.92</v>
      </c>
      <c r="Q108" s="77">
        <v>0</v>
      </c>
      <c r="R108" s="77">
        <v>152.20327725199999</v>
      </c>
      <c r="S108" s="77">
        <v>0.02</v>
      </c>
      <c r="T108" s="77">
        <v>0.08</v>
      </c>
      <c r="U108" s="77">
        <f>R108/'סכום נכסי הקרן'!$C$42*100</f>
        <v>1.2462178651669875E-2</v>
      </c>
    </row>
    <row r="109" spans="2:21">
      <c r="B109" t="s">
        <v>668</v>
      </c>
      <c r="C109" t="s">
        <v>669</v>
      </c>
      <c r="D109" t="s">
        <v>103</v>
      </c>
      <c r="E109" t="s">
        <v>126</v>
      </c>
      <c r="F109" t="s">
        <v>670</v>
      </c>
      <c r="G109" t="s">
        <v>135</v>
      </c>
      <c r="H109" t="s">
        <v>637</v>
      </c>
      <c r="I109" t="s">
        <v>213</v>
      </c>
      <c r="J109" t="s">
        <v>671</v>
      </c>
      <c r="K109" s="77">
        <v>1.48</v>
      </c>
      <c r="L109" t="s">
        <v>105</v>
      </c>
      <c r="M109" s="77">
        <v>4.3499999999999996</v>
      </c>
      <c r="N109" s="77">
        <v>0.77</v>
      </c>
      <c r="O109" s="77">
        <v>38247.599999999999</v>
      </c>
      <c r="P109" s="77">
        <v>108.17</v>
      </c>
      <c r="Q109" s="77">
        <v>20.923369999999998</v>
      </c>
      <c r="R109" s="77">
        <v>62.295798920000003</v>
      </c>
      <c r="S109" s="77">
        <v>0.01</v>
      </c>
      <c r="T109" s="77">
        <v>0.03</v>
      </c>
      <c r="U109" s="77">
        <f>R109/'סכום נכסי הקרן'!$C$42*100</f>
        <v>5.1006876422520784E-3</v>
      </c>
    </row>
    <row r="110" spans="2:21">
      <c r="B110" t="s">
        <v>672</v>
      </c>
      <c r="C110" t="s">
        <v>673</v>
      </c>
      <c r="D110" t="s">
        <v>103</v>
      </c>
      <c r="E110" t="s">
        <v>126</v>
      </c>
      <c r="F110" t="s">
        <v>670</v>
      </c>
      <c r="G110" t="s">
        <v>135</v>
      </c>
      <c r="H110" t="s">
        <v>637</v>
      </c>
      <c r="I110" t="s">
        <v>213</v>
      </c>
      <c r="J110" t="s">
        <v>674</v>
      </c>
      <c r="K110" s="77">
        <v>3.64</v>
      </c>
      <c r="L110" t="s">
        <v>105</v>
      </c>
      <c r="M110" s="77">
        <v>1.98</v>
      </c>
      <c r="N110" s="77">
        <v>0.67</v>
      </c>
      <c r="O110" s="77">
        <v>2110774</v>
      </c>
      <c r="P110" s="77">
        <v>103.98</v>
      </c>
      <c r="Q110" s="77">
        <v>20.896660000000001</v>
      </c>
      <c r="R110" s="77">
        <v>2215.6794651999999</v>
      </c>
      <c r="S110" s="77">
        <v>0.22</v>
      </c>
      <c r="T110" s="77">
        <v>1.1000000000000001</v>
      </c>
      <c r="U110" s="77">
        <f>R110/'סכום נכסי הקרן'!$C$42*100</f>
        <v>0.18141654916169642</v>
      </c>
    </row>
    <row r="111" spans="2:21">
      <c r="B111" t="s">
        <v>675</v>
      </c>
      <c r="C111" t="s">
        <v>676</v>
      </c>
      <c r="D111" t="s">
        <v>103</v>
      </c>
      <c r="E111" t="s">
        <v>126</v>
      </c>
      <c r="F111" t="s">
        <v>677</v>
      </c>
      <c r="G111" t="s">
        <v>135</v>
      </c>
      <c r="H111" t="s">
        <v>637</v>
      </c>
      <c r="I111" t="s">
        <v>213</v>
      </c>
      <c r="J111" t="s">
        <v>271</v>
      </c>
      <c r="K111" s="77">
        <v>0.98</v>
      </c>
      <c r="L111" t="s">
        <v>105</v>
      </c>
      <c r="M111" s="77">
        <v>3.35</v>
      </c>
      <c r="N111" s="77">
        <v>0.61</v>
      </c>
      <c r="O111" s="77">
        <v>236985.06</v>
      </c>
      <c r="P111" s="77">
        <v>111.24</v>
      </c>
      <c r="Q111" s="77">
        <v>0</v>
      </c>
      <c r="R111" s="77">
        <v>263.62218074399999</v>
      </c>
      <c r="S111" s="77">
        <v>0.12</v>
      </c>
      <c r="T111" s="77">
        <v>0.13</v>
      </c>
      <c r="U111" s="77">
        <f>R111/'סכום נכסי הקרן'!$C$42*100</f>
        <v>2.1584993255665024E-2</v>
      </c>
    </row>
    <row r="112" spans="2:21">
      <c r="B112" t="s">
        <v>678</v>
      </c>
      <c r="C112" t="s">
        <v>679</v>
      </c>
      <c r="D112" t="s">
        <v>103</v>
      </c>
      <c r="E112" t="s">
        <v>126</v>
      </c>
      <c r="F112" t="s">
        <v>680</v>
      </c>
      <c r="G112" t="s">
        <v>416</v>
      </c>
      <c r="H112" t="s">
        <v>637</v>
      </c>
      <c r="I112" t="s">
        <v>213</v>
      </c>
      <c r="J112" t="s">
        <v>271</v>
      </c>
      <c r="K112" s="77">
        <v>0.82</v>
      </c>
      <c r="L112" t="s">
        <v>105</v>
      </c>
      <c r="M112" s="77">
        <v>4.2</v>
      </c>
      <c r="N112" s="77">
        <v>0.96</v>
      </c>
      <c r="O112" s="77">
        <v>87533.49</v>
      </c>
      <c r="P112" s="77">
        <v>111.2</v>
      </c>
      <c r="Q112" s="77">
        <v>0</v>
      </c>
      <c r="R112" s="77">
        <v>97.337240879999996</v>
      </c>
      <c r="S112" s="77">
        <v>0.11</v>
      </c>
      <c r="T112" s="77">
        <v>0.05</v>
      </c>
      <c r="U112" s="77">
        <f>R112/'סכום נכסי הקרן'!$C$42*100</f>
        <v>7.9698289498641179E-3</v>
      </c>
    </row>
    <row r="113" spans="2:21">
      <c r="B113" t="s">
        <v>681</v>
      </c>
      <c r="C113" t="s">
        <v>682</v>
      </c>
      <c r="D113" t="s">
        <v>103</v>
      </c>
      <c r="E113" t="s">
        <v>126</v>
      </c>
      <c r="F113" t="s">
        <v>680</v>
      </c>
      <c r="G113" t="s">
        <v>416</v>
      </c>
      <c r="H113" t="s">
        <v>630</v>
      </c>
      <c r="I113" t="s">
        <v>153</v>
      </c>
      <c r="J113" t="s">
        <v>271</v>
      </c>
      <c r="K113" s="77">
        <v>1.47</v>
      </c>
      <c r="L113" t="s">
        <v>105</v>
      </c>
      <c r="M113" s="77">
        <v>4.5</v>
      </c>
      <c r="N113" s="77">
        <v>0.74</v>
      </c>
      <c r="O113" s="77">
        <v>682938.75</v>
      </c>
      <c r="P113" s="77">
        <v>112.94</v>
      </c>
      <c r="Q113" s="77">
        <v>0</v>
      </c>
      <c r="R113" s="77">
        <v>771.31102424999995</v>
      </c>
      <c r="S113" s="77">
        <v>0.13</v>
      </c>
      <c r="T113" s="77">
        <v>0.38</v>
      </c>
      <c r="U113" s="77">
        <f>R113/'סכום נכסי הקרן'!$C$42*100</f>
        <v>6.3153802951898444E-2</v>
      </c>
    </row>
    <row r="114" spans="2:21">
      <c r="B114" t="s">
        <v>683</v>
      </c>
      <c r="C114" t="s">
        <v>684</v>
      </c>
      <c r="D114" t="s">
        <v>103</v>
      </c>
      <c r="E114" t="s">
        <v>126</v>
      </c>
      <c r="F114" t="s">
        <v>680</v>
      </c>
      <c r="G114" t="s">
        <v>416</v>
      </c>
      <c r="H114" t="s">
        <v>630</v>
      </c>
      <c r="I114" t="s">
        <v>153</v>
      </c>
      <c r="J114" t="s">
        <v>397</v>
      </c>
      <c r="K114" s="77">
        <v>3.8</v>
      </c>
      <c r="L114" t="s">
        <v>105</v>
      </c>
      <c r="M114" s="77">
        <v>3.3</v>
      </c>
      <c r="N114" s="77">
        <v>1.04</v>
      </c>
      <c r="O114" s="77">
        <v>1088.71</v>
      </c>
      <c r="P114" s="77">
        <v>107.92</v>
      </c>
      <c r="Q114" s="77">
        <v>0</v>
      </c>
      <c r="R114" s="77">
        <v>1.1749358320000001</v>
      </c>
      <c r="S114" s="77">
        <v>0</v>
      </c>
      <c r="T114" s="77">
        <v>0</v>
      </c>
      <c r="U114" s="77">
        <f>R114/'סכום נכסי הקרן'!$C$42*100</f>
        <v>9.6202003708431848E-5</v>
      </c>
    </row>
    <row r="115" spans="2:21">
      <c r="B115" t="s">
        <v>685</v>
      </c>
      <c r="C115" t="s">
        <v>686</v>
      </c>
      <c r="D115" t="s">
        <v>103</v>
      </c>
      <c r="E115" t="s">
        <v>126</v>
      </c>
      <c r="F115" t="s">
        <v>680</v>
      </c>
      <c r="G115" t="s">
        <v>416</v>
      </c>
      <c r="H115" t="s">
        <v>637</v>
      </c>
      <c r="I115" t="s">
        <v>213</v>
      </c>
      <c r="J115" t="s">
        <v>687</v>
      </c>
      <c r="K115" s="77">
        <v>6.1</v>
      </c>
      <c r="L115" t="s">
        <v>105</v>
      </c>
      <c r="M115" s="77">
        <v>1.6</v>
      </c>
      <c r="N115" s="77">
        <v>1.45</v>
      </c>
      <c r="O115" s="77">
        <v>253145</v>
      </c>
      <c r="P115" s="77">
        <v>101.57</v>
      </c>
      <c r="Q115" s="77">
        <v>0</v>
      </c>
      <c r="R115" s="77">
        <v>257.11937649999999</v>
      </c>
      <c r="S115" s="77">
        <v>0.19</v>
      </c>
      <c r="T115" s="77">
        <v>0.13</v>
      </c>
      <c r="U115" s="77">
        <f>R115/'סכום נכסי הקרן'!$C$42*100</f>
        <v>2.1052553286639984E-2</v>
      </c>
    </row>
    <row r="116" spans="2:21">
      <c r="B116" t="s">
        <v>688</v>
      </c>
      <c r="C116" t="s">
        <v>689</v>
      </c>
      <c r="D116" t="s">
        <v>103</v>
      </c>
      <c r="E116" t="s">
        <v>126</v>
      </c>
      <c r="F116" t="s">
        <v>495</v>
      </c>
      <c r="G116" t="s">
        <v>377</v>
      </c>
      <c r="H116" t="s">
        <v>637</v>
      </c>
      <c r="I116" t="s">
        <v>213</v>
      </c>
      <c r="J116" t="s">
        <v>690</v>
      </c>
      <c r="K116" s="77">
        <v>2.14</v>
      </c>
      <c r="L116" t="s">
        <v>105</v>
      </c>
      <c r="M116" s="77">
        <v>6.4</v>
      </c>
      <c r="N116" s="77">
        <v>0.28999999999999998</v>
      </c>
      <c r="O116" s="77">
        <v>3483192</v>
      </c>
      <c r="P116" s="77">
        <v>129.43</v>
      </c>
      <c r="Q116" s="77">
        <v>0</v>
      </c>
      <c r="R116" s="77">
        <v>4508.2954055999999</v>
      </c>
      <c r="S116" s="77">
        <v>0.28000000000000003</v>
      </c>
      <c r="T116" s="77">
        <v>2.2400000000000002</v>
      </c>
      <c r="U116" s="77">
        <f>R116/'סכום נכסי הקרן'!$C$42*100</f>
        <v>0.36913254282999636</v>
      </c>
    </row>
    <row r="117" spans="2:21">
      <c r="B117" t="s">
        <v>691</v>
      </c>
      <c r="C117" t="s">
        <v>692</v>
      </c>
      <c r="D117" t="s">
        <v>103</v>
      </c>
      <c r="E117" t="s">
        <v>126</v>
      </c>
      <c r="F117" t="s">
        <v>629</v>
      </c>
      <c r="G117" t="s">
        <v>377</v>
      </c>
      <c r="H117" t="s">
        <v>693</v>
      </c>
      <c r="I117" t="s">
        <v>153</v>
      </c>
      <c r="J117" t="s">
        <v>271</v>
      </c>
      <c r="K117" s="77">
        <v>2.5299999999999998</v>
      </c>
      <c r="L117" t="s">
        <v>105</v>
      </c>
      <c r="M117" s="77">
        <v>5.3</v>
      </c>
      <c r="N117" s="77">
        <v>0.44</v>
      </c>
      <c r="O117" s="77">
        <v>426000</v>
      </c>
      <c r="P117" s="77">
        <v>122.45</v>
      </c>
      <c r="Q117" s="77">
        <v>0</v>
      </c>
      <c r="R117" s="77">
        <v>521.63699999999994</v>
      </c>
      <c r="S117" s="77">
        <v>0.16</v>
      </c>
      <c r="T117" s="77">
        <v>0.26</v>
      </c>
      <c r="U117" s="77">
        <f>R117/'סכום נכסי הקרן'!$C$42*100</f>
        <v>4.271086406738786E-2</v>
      </c>
    </row>
    <row r="118" spans="2:21">
      <c r="B118" t="s">
        <v>694</v>
      </c>
      <c r="C118" t="s">
        <v>695</v>
      </c>
      <c r="D118" t="s">
        <v>103</v>
      </c>
      <c r="E118" t="s">
        <v>126</v>
      </c>
      <c r="F118" t="s">
        <v>696</v>
      </c>
      <c r="G118" t="s">
        <v>416</v>
      </c>
      <c r="H118" t="s">
        <v>693</v>
      </c>
      <c r="I118" t="s">
        <v>153</v>
      </c>
      <c r="J118" t="s">
        <v>697</v>
      </c>
      <c r="K118" s="77">
        <v>2.39</v>
      </c>
      <c r="L118" t="s">
        <v>105</v>
      </c>
      <c r="M118" s="77">
        <v>5.35</v>
      </c>
      <c r="N118" s="77">
        <v>1.07</v>
      </c>
      <c r="O118" s="77">
        <v>136936.65</v>
      </c>
      <c r="P118" s="77">
        <v>111.48</v>
      </c>
      <c r="Q118" s="77">
        <v>0</v>
      </c>
      <c r="R118" s="77">
        <v>152.65697742</v>
      </c>
      <c r="S118" s="77">
        <v>0.06</v>
      </c>
      <c r="T118" s="77">
        <v>0.08</v>
      </c>
      <c r="U118" s="77">
        <f>R118/'סכום נכסי הקרן'!$C$42*100</f>
        <v>1.2499326948671046E-2</v>
      </c>
    </row>
    <row r="119" spans="2:21">
      <c r="B119" t="s">
        <v>698</v>
      </c>
      <c r="C119" t="s">
        <v>699</v>
      </c>
      <c r="D119" t="s">
        <v>103</v>
      </c>
      <c r="E119" t="s">
        <v>126</v>
      </c>
      <c r="F119" t="s">
        <v>700</v>
      </c>
      <c r="G119" t="s">
        <v>416</v>
      </c>
      <c r="H119" t="s">
        <v>701</v>
      </c>
      <c r="I119" t="s">
        <v>213</v>
      </c>
      <c r="J119" t="s">
        <v>702</v>
      </c>
      <c r="K119" s="77">
        <v>4.5599999999999996</v>
      </c>
      <c r="L119" t="s">
        <v>105</v>
      </c>
      <c r="M119" s="77">
        <v>4.34</v>
      </c>
      <c r="N119" s="77">
        <v>1.33</v>
      </c>
      <c r="O119" s="77">
        <v>84.05</v>
      </c>
      <c r="P119" s="77">
        <v>114.47</v>
      </c>
      <c r="Q119" s="77">
        <v>0</v>
      </c>
      <c r="R119" s="77">
        <v>9.6212035000000001E-2</v>
      </c>
      <c r="S119" s="77">
        <v>0</v>
      </c>
      <c r="T119" s="77">
        <v>0</v>
      </c>
      <c r="U119" s="77">
        <f>R119/'סכום נכסי הקרן'!$C$42*100</f>
        <v>7.8776987608849908E-6</v>
      </c>
    </row>
    <row r="120" spans="2:21">
      <c r="B120" t="s">
        <v>703</v>
      </c>
      <c r="C120" t="s">
        <v>704</v>
      </c>
      <c r="D120" t="s">
        <v>103</v>
      </c>
      <c r="E120" t="s">
        <v>126</v>
      </c>
      <c r="F120" t="s">
        <v>705</v>
      </c>
      <c r="G120" t="s">
        <v>416</v>
      </c>
      <c r="H120" t="s">
        <v>701</v>
      </c>
      <c r="I120" t="s">
        <v>213</v>
      </c>
      <c r="J120" t="s">
        <v>271</v>
      </c>
      <c r="K120" s="77">
        <v>1.95</v>
      </c>
      <c r="L120" t="s">
        <v>105</v>
      </c>
      <c r="M120" s="77">
        <v>4.25</v>
      </c>
      <c r="N120" s="77">
        <v>0.75</v>
      </c>
      <c r="O120" s="77">
        <v>17839.759999999998</v>
      </c>
      <c r="P120" s="77">
        <v>114.04</v>
      </c>
      <c r="Q120" s="77">
        <v>3.1798700000000002</v>
      </c>
      <c r="R120" s="77">
        <v>23.524332304000001</v>
      </c>
      <c r="S120" s="77">
        <v>0.01</v>
      </c>
      <c r="T120" s="77">
        <v>0.01</v>
      </c>
      <c r="U120" s="77">
        <f>R120/'סכום נכסי הקרן'!$C$42*100</f>
        <v>1.9261374467535953E-3</v>
      </c>
    </row>
    <row r="121" spans="2:21">
      <c r="B121" t="s">
        <v>706</v>
      </c>
      <c r="C121" t="s">
        <v>707</v>
      </c>
      <c r="D121" t="s">
        <v>103</v>
      </c>
      <c r="E121" t="s">
        <v>126</v>
      </c>
      <c r="F121" t="s">
        <v>705</v>
      </c>
      <c r="G121" t="s">
        <v>416</v>
      </c>
      <c r="H121" t="s">
        <v>701</v>
      </c>
      <c r="I121" t="s">
        <v>213</v>
      </c>
      <c r="J121" t="s">
        <v>271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1.2</v>
      </c>
      <c r="P121" s="77">
        <v>110.98</v>
      </c>
      <c r="Q121" s="77">
        <v>0</v>
      </c>
      <c r="R121" s="77">
        <v>1.33176E-3</v>
      </c>
      <c r="S121" s="77">
        <v>0</v>
      </c>
      <c r="T121" s="77">
        <v>0</v>
      </c>
      <c r="U121" s="77">
        <f>R121/'סכום נכסי הקרן'!$C$42*100</f>
        <v>1.0904253404260905E-7</v>
      </c>
    </row>
    <row r="122" spans="2:21">
      <c r="B122" t="s">
        <v>708</v>
      </c>
      <c r="C122" t="s">
        <v>709</v>
      </c>
      <c r="D122" t="s">
        <v>103</v>
      </c>
      <c r="E122" t="s">
        <v>126</v>
      </c>
      <c r="F122" t="s">
        <v>705</v>
      </c>
      <c r="G122" t="s">
        <v>416</v>
      </c>
      <c r="H122" t="s">
        <v>701</v>
      </c>
      <c r="I122" t="s">
        <v>213</v>
      </c>
      <c r="J122" t="s">
        <v>710</v>
      </c>
      <c r="K122" s="77">
        <v>5.9</v>
      </c>
      <c r="L122" t="s">
        <v>105</v>
      </c>
      <c r="M122" s="77">
        <v>3.06</v>
      </c>
      <c r="N122" s="77">
        <v>1.71</v>
      </c>
      <c r="O122" s="77">
        <v>106009</v>
      </c>
      <c r="P122" s="77">
        <v>108.19</v>
      </c>
      <c r="Q122" s="77">
        <v>1.9788699999999999</v>
      </c>
      <c r="R122" s="77">
        <v>116.67000710000001</v>
      </c>
      <c r="S122" s="77">
        <v>0.04</v>
      </c>
      <c r="T122" s="77">
        <v>0.06</v>
      </c>
      <c r="U122" s="77">
        <f>R122/'סכום נכסי הקרן'!$C$42*100</f>
        <v>9.5527671809884588E-3</v>
      </c>
    </row>
    <row r="123" spans="2:21">
      <c r="B123" t="s">
        <v>711</v>
      </c>
      <c r="C123" t="s">
        <v>712</v>
      </c>
      <c r="D123" t="s">
        <v>103</v>
      </c>
      <c r="E123" t="s">
        <v>126</v>
      </c>
      <c r="F123" t="s">
        <v>713</v>
      </c>
      <c r="G123" t="s">
        <v>416</v>
      </c>
      <c r="H123" t="s">
        <v>701</v>
      </c>
      <c r="I123" t="s">
        <v>213</v>
      </c>
      <c r="J123" t="s">
        <v>607</v>
      </c>
      <c r="K123" s="77">
        <v>7.94</v>
      </c>
      <c r="L123" t="s">
        <v>105</v>
      </c>
      <c r="M123" s="77">
        <v>1.9</v>
      </c>
      <c r="N123" s="77">
        <v>2.0099999999999998</v>
      </c>
      <c r="O123" s="77">
        <v>472000</v>
      </c>
      <c r="P123" s="77">
        <v>98.95</v>
      </c>
      <c r="Q123" s="77">
        <v>0</v>
      </c>
      <c r="R123" s="77">
        <v>467.04399999999998</v>
      </c>
      <c r="S123" s="77">
        <v>0.18</v>
      </c>
      <c r="T123" s="77">
        <v>0.23</v>
      </c>
      <c r="U123" s="77">
        <f>R123/'סכום נכסי הקרן'!$C$42*100</f>
        <v>3.8240870178858279E-2</v>
      </c>
    </row>
    <row r="124" spans="2:21">
      <c r="B124" t="s">
        <v>714</v>
      </c>
      <c r="C124" t="s">
        <v>715</v>
      </c>
      <c r="D124" t="s">
        <v>103</v>
      </c>
      <c r="E124" t="s">
        <v>126</v>
      </c>
      <c r="F124" t="s">
        <v>713</v>
      </c>
      <c r="G124" t="s">
        <v>416</v>
      </c>
      <c r="H124" t="s">
        <v>693</v>
      </c>
      <c r="I124" t="s">
        <v>153</v>
      </c>
      <c r="J124" t="s">
        <v>716</v>
      </c>
      <c r="K124" s="77">
        <v>4.0199999999999996</v>
      </c>
      <c r="L124" t="s">
        <v>105</v>
      </c>
      <c r="M124" s="77">
        <v>3.25</v>
      </c>
      <c r="N124" s="77">
        <v>1.29</v>
      </c>
      <c r="O124" s="77">
        <v>332000.06</v>
      </c>
      <c r="P124" s="77">
        <v>106.58</v>
      </c>
      <c r="Q124" s="77">
        <v>0</v>
      </c>
      <c r="R124" s="77">
        <v>353.84566394799998</v>
      </c>
      <c r="S124" s="77">
        <v>0.27</v>
      </c>
      <c r="T124" s="77">
        <v>0.18</v>
      </c>
      <c r="U124" s="77">
        <f>R124/'סכום נכסי הקרן'!$C$42*100</f>
        <v>2.8972358275424544E-2</v>
      </c>
    </row>
    <row r="125" spans="2:21">
      <c r="B125" t="s">
        <v>717</v>
      </c>
      <c r="C125" t="s">
        <v>718</v>
      </c>
      <c r="D125" t="s">
        <v>103</v>
      </c>
      <c r="E125" t="s">
        <v>126</v>
      </c>
      <c r="F125" t="s">
        <v>719</v>
      </c>
      <c r="G125" t="s">
        <v>377</v>
      </c>
      <c r="H125" t="s">
        <v>701</v>
      </c>
      <c r="I125" t="s">
        <v>213</v>
      </c>
      <c r="J125" t="s">
        <v>271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3233775</v>
      </c>
      <c r="P125" s="77">
        <v>139.84</v>
      </c>
      <c r="Q125" s="77">
        <v>49.366599999999998</v>
      </c>
      <c r="R125" s="77">
        <v>4571.4775600000003</v>
      </c>
      <c r="S125" s="77">
        <v>0.28000000000000003</v>
      </c>
      <c r="T125" s="77">
        <v>2.27</v>
      </c>
      <c r="U125" s="77">
        <f>R125/'סכום נכסי הקרן'!$C$42*100</f>
        <v>0.37430580394464724</v>
      </c>
    </row>
    <row r="126" spans="2:21">
      <c r="B126" t="s">
        <v>720</v>
      </c>
      <c r="C126" t="s">
        <v>721</v>
      </c>
      <c r="D126" t="s">
        <v>103</v>
      </c>
      <c r="E126" t="s">
        <v>126</v>
      </c>
      <c r="F126" t="s">
        <v>722</v>
      </c>
      <c r="G126" t="s">
        <v>723</v>
      </c>
      <c r="H126" t="s">
        <v>701</v>
      </c>
      <c r="I126" t="s">
        <v>213</v>
      </c>
      <c r="J126" t="s">
        <v>724</v>
      </c>
      <c r="K126" s="77">
        <v>2.37</v>
      </c>
      <c r="L126" t="s">
        <v>105</v>
      </c>
      <c r="M126" s="77">
        <v>4.5999999999999996</v>
      </c>
      <c r="N126" s="77">
        <v>1.3</v>
      </c>
      <c r="O126" s="77">
        <v>0.27</v>
      </c>
      <c r="P126" s="77">
        <v>131.38</v>
      </c>
      <c r="Q126" s="77">
        <v>0</v>
      </c>
      <c r="R126" s="77">
        <v>3.5472599999999998E-4</v>
      </c>
      <c r="S126" s="77">
        <v>0</v>
      </c>
      <c r="T126" s="77">
        <v>0</v>
      </c>
      <c r="U126" s="77">
        <f>R126/'סכום נכסי הקרן'!$C$42*100</f>
        <v>2.9044438885984365E-8</v>
      </c>
    </row>
    <row r="127" spans="2:21">
      <c r="B127" t="s">
        <v>725</v>
      </c>
      <c r="C127" t="s">
        <v>726</v>
      </c>
      <c r="D127" t="s">
        <v>103</v>
      </c>
      <c r="E127" t="s">
        <v>126</v>
      </c>
      <c r="F127" t="s">
        <v>722</v>
      </c>
      <c r="G127" t="s">
        <v>723</v>
      </c>
      <c r="H127" t="s">
        <v>701</v>
      </c>
      <c r="I127" t="s">
        <v>213</v>
      </c>
      <c r="J127" t="s">
        <v>271</v>
      </c>
      <c r="K127" s="77">
        <v>2.62</v>
      </c>
      <c r="L127" t="s">
        <v>105</v>
      </c>
      <c r="M127" s="77">
        <v>4.5</v>
      </c>
      <c r="N127" s="77">
        <v>1.32</v>
      </c>
      <c r="O127" s="77">
        <v>0.56999999999999995</v>
      </c>
      <c r="P127" s="77">
        <v>129.63999999999999</v>
      </c>
      <c r="Q127" s="77">
        <v>0</v>
      </c>
      <c r="R127" s="77">
        <v>7.3894800000000001E-4</v>
      </c>
      <c r="S127" s="77">
        <v>0</v>
      </c>
      <c r="T127" s="77">
        <v>0</v>
      </c>
      <c r="U127" s="77">
        <f>R127/'סכום נכסי הקרן'!$C$42*100</f>
        <v>6.0503966514775836E-8</v>
      </c>
    </row>
    <row r="128" spans="2:21">
      <c r="B128" t="s">
        <v>727</v>
      </c>
      <c r="C128" t="s">
        <v>728</v>
      </c>
      <c r="D128" t="s">
        <v>103</v>
      </c>
      <c r="E128" t="s">
        <v>126</v>
      </c>
      <c r="F128" t="s">
        <v>729</v>
      </c>
      <c r="G128" t="s">
        <v>416</v>
      </c>
      <c r="H128" t="s">
        <v>693</v>
      </c>
      <c r="I128" t="s">
        <v>153</v>
      </c>
      <c r="J128" t="s">
        <v>271</v>
      </c>
      <c r="K128" s="77">
        <v>1.95</v>
      </c>
      <c r="L128" t="s">
        <v>105</v>
      </c>
      <c r="M128" s="77">
        <v>4.5999999999999996</v>
      </c>
      <c r="N128" s="77">
        <v>0.74</v>
      </c>
      <c r="O128" s="77">
        <v>332348.46999999997</v>
      </c>
      <c r="P128" s="77">
        <v>131.24</v>
      </c>
      <c r="Q128" s="77">
        <v>0</v>
      </c>
      <c r="R128" s="77">
        <v>436.17413202799997</v>
      </c>
      <c r="S128" s="77">
        <v>0.09</v>
      </c>
      <c r="T128" s="77">
        <v>0.22</v>
      </c>
      <c r="U128" s="77">
        <f>R128/'סכום נכסי הקרן'!$C$42*100</f>
        <v>3.5713291163699652E-2</v>
      </c>
    </row>
    <row r="129" spans="2:21">
      <c r="B129" t="s">
        <v>730</v>
      </c>
      <c r="C129" t="s">
        <v>731</v>
      </c>
      <c r="D129" t="s">
        <v>103</v>
      </c>
      <c r="E129" t="s">
        <v>126</v>
      </c>
      <c r="F129" t="s">
        <v>732</v>
      </c>
      <c r="G129" t="s">
        <v>416</v>
      </c>
      <c r="H129" t="s">
        <v>701</v>
      </c>
      <c r="I129" t="s">
        <v>213</v>
      </c>
      <c r="J129" t="s">
        <v>733</v>
      </c>
      <c r="K129" s="77">
        <v>1.94</v>
      </c>
      <c r="L129" t="s">
        <v>105</v>
      </c>
      <c r="M129" s="77">
        <v>5.4</v>
      </c>
      <c r="N129" s="77">
        <v>1.05</v>
      </c>
      <c r="O129" s="77">
        <v>262095.73</v>
      </c>
      <c r="P129" s="77">
        <v>129.61000000000001</v>
      </c>
      <c r="Q129" s="77">
        <v>115.5599</v>
      </c>
      <c r="R129" s="77">
        <v>455.26217565299999</v>
      </c>
      <c r="S129" s="77">
        <v>0.17</v>
      </c>
      <c r="T129" s="77">
        <v>0.23</v>
      </c>
      <c r="U129" s="77">
        <f>R129/'סכום נכסי הקרן'!$C$42*100</f>
        <v>3.7276191871624405E-2</v>
      </c>
    </row>
    <row r="130" spans="2:21">
      <c r="B130" t="s">
        <v>734</v>
      </c>
      <c r="C130" t="s">
        <v>735</v>
      </c>
      <c r="D130" t="s">
        <v>103</v>
      </c>
      <c r="E130" t="s">
        <v>126</v>
      </c>
      <c r="F130" t="s">
        <v>736</v>
      </c>
      <c r="G130" t="s">
        <v>416</v>
      </c>
      <c r="H130" t="s">
        <v>701</v>
      </c>
      <c r="I130" t="s">
        <v>213</v>
      </c>
      <c r="J130" t="s">
        <v>737</v>
      </c>
      <c r="K130" s="77">
        <v>7.73</v>
      </c>
      <c r="L130" t="s">
        <v>105</v>
      </c>
      <c r="M130" s="77">
        <v>2.81</v>
      </c>
      <c r="N130" s="77">
        <v>2.2200000000000002</v>
      </c>
      <c r="O130" s="77">
        <v>15421</v>
      </c>
      <c r="P130" s="77">
        <v>105.01</v>
      </c>
      <c r="Q130" s="77">
        <v>0</v>
      </c>
      <c r="R130" s="77">
        <v>16.1935921</v>
      </c>
      <c r="S130" s="77">
        <v>0</v>
      </c>
      <c r="T130" s="77">
        <v>0.01</v>
      </c>
      <c r="U130" s="77">
        <f>R130/'סכום נכסי הקרן'!$C$42*100</f>
        <v>1.3259073090019036E-3</v>
      </c>
    </row>
    <row r="131" spans="2:21">
      <c r="B131" t="s">
        <v>738</v>
      </c>
      <c r="C131" t="s">
        <v>739</v>
      </c>
      <c r="D131" t="s">
        <v>103</v>
      </c>
      <c r="E131" t="s">
        <v>126</v>
      </c>
      <c r="F131" t="s">
        <v>736</v>
      </c>
      <c r="G131" t="s">
        <v>416</v>
      </c>
      <c r="H131" t="s">
        <v>701</v>
      </c>
      <c r="I131" t="s">
        <v>213</v>
      </c>
      <c r="J131" t="s">
        <v>740</v>
      </c>
      <c r="K131" s="77">
        <v>0.65</v>
      </c>
      <c r="L131" t="s">
        <v>105</v>
      </c>
      <c r="M131" s="77">
        <v>4.6500000000000004</v>
      </c>
      <c r="N131" s="77">
        <v>0.72</v>
      </c>
      <c r="O131" s="77">
        <v>221985.81</v>
      </c>
      <c r="P131" s="77">
        <v>125.57</v>
      </c>
      <c r="Q131" s="77">
        <v>0</v>
      </c>
      <c r="R131" s="77">
        <v>278.74758161699998</v>
      </c>
      <c r="S131" s="77">
        <v>0.19</v>
      </c>
      <c r="T131" s="77">
        <v>0.14000000000000001</v>
      </c>
      <c r="U131" s="77">
        <f>R131/'סכום נכסי הקרן'!$C$42*100</f>
        <v>2.2823438650933101E-2</v>
      </c>
    </row>
    <row r="132" spans="2:21">
      <c r="B132" t="s">
        <v>741</v>
      </c>
      <c r="C132" t="s">
        <v>742</v>
      </c>
      <c r="D132" t="s">
        <v>103</v>
      </c>
      <c r="E132" t="s">
        <v>126</v>
      </c>
      <c r="F132" t="s">
        <v>736</v>
      </c>
      <c r="G132" t="s">
        <v>416</v>
      </c>
      <c r="H132" t="s">
        <v>701</v>
      </c>
      <c r="I132" t="s">
        <v>213</v>
      </c>
      <c r="J132" t="s">
        <v>743</v>
      </c>
      <c r="K132" s="77">
        <v>5.61</v>
      </c>
      <c r="L132" t="s">
        <v>105</v>
      </c>
      <c r="M132" s="77">
        <v>3.7</v>
      </c>
      <c r="N132" s="77">
        <v>1.37</v>
      </c>
      <c r="O132" s="77">
        <v>1041441.55</v>
      </c>
      <c r="P132" s="77">
        <v>112.64</v>
      </c>
      <c r="Q132" s="77">
        <v>0</v>
      </c>
      <c r="R132" s="77">
        <v>1173.07976192</v>
      </c>
      <c r="S132" s="77">
        <v>0.15</v>
      </c>
      <c r="T132" s="77">
        <v>0.57999999999999996</v>
      </c>
      <c r="U132" s="77">
        <f>R132/'סכום נכסי הקרן'!$C$42*100</f>
        <v>9.6050031442495132E-2</v>
      </c>
    </row>
    <row r="133" spans="2:21">
      <c r="B133" t="s">
        <v>744</v>
      </c>
      <c r="C133" t="s">
        <v>745</v>
      </c>
      <c r="D133" t="s">
        <v>103</v>
      </c>
      <c r="E133" t="s">
        <v>126</v>
      </c>
      <c r="F133" t="s">
        <v>736</v>
      </c>
      <c r="G133" t="s">
        <v>416</v>
      </c>
      <c r="H133" t="s">
        <v>701</v>
      </c>
      <c r="I133" t="s">
        <v>213</v>
      </c>
      <c r="J133" t="s">
        <v>746</v>
      </c>
      <c r="K133" s="77">
        <v>5.56</v>
      </c>
      <c r="L133" t="s">
        <v>105</v>
      </c>
      <c r="M133" s="77">
        <v>2.85</v>
      </c>
      <c r="N133" s="77">
        <v>0.98</v>
      </c>
      <c r="O133" s="77">
        <v>1388233</v>
      </c>
      <c r="P133" s="77">
        <v>112.62</v>
      </c>
      <c r="Q133" s="77">
        <v>0</v>
      </c>
      <c r="R133" s="77">
        <v>1563.4280045999999</v>
      </c>
      <c r="S133" s="77">
        <v>0.2</v>
      </c>
      <c r="T133" s="77">
        <v>0.78</v>
      </c>
      <c r="U133" s="77">
        <f>R133/'סכום נכסי הקרן'!$C$42*100</f>
        <v>0.12801116673782351</v>
      </c>
    </row>
    <row r="134" spans="2:21">
      <c r="B134" t="s">
        <v>747</v>
      </c>
      <c r="C134" t="s">
        <v>748</v>
      </c>
      <c r="D134" t="s">
        <v>103</v>
      </c>
      <c r="E134" t="s">
        <v>126</v>
      </c>
      <c r="F134" t="s">
        <v>749</v>
      </c>
      <c r="G134" t="s">
        <v>416</v>
      </c>
      <c r="H134" t="s">
        <v>701</v>
      </c>
      <c r="I134" t="s">
        <v>213</v>
      </c>
      <c r="J134" t="s">
        <v>750</v>
      </c>
      <c r="K134" s="77">
        <v>1.94</v>
      </c>
      <c r="L134" t="s">
        <v>105</v>
      </c>
      <c r="M134" s="77">
        <v>4.4000000000000004</v>
      </c>
      <c r="N134" s="77">
        <v>0.55000000000000004</v>
      </c>
      <c r="O134" s="77">
        <v>515816.76</v>
      </c>
      <c r="P134" s="77">
        <v>108.8</v>
      </c>
      <c r="Q134" s="77">
        <v>0</v>
      </c>
      <c r="R134" s="77">
        <v>561.20863487999998</v>
      </c>
      <c r="S134" s="77">
        <v>0.3</v>
      </c>
      <c r="T134" s="77">
        <v>0.28000000000000003</v>
      </c>
      <c r="U134" s="77">
        <f>R134/'סכום נכסי הקרן'!$C$42*100</f>
        <v>4.5950930853838945E-2</v>
      </c>
    </row>
    <row r="135" spans="2:21">
      <c r="B135" t="s">
        <v>751</v>
      </c>
      <c r="C135" t="s">
        <v>752</v>
      </c>
      <c r="D135" t="s">
        <v>103</v>
      </c>
      <c r="E135" t="s">
        <v>126</v>
      </c>
      <c r="F135" t="s">
        <v>753</v>
      </c>
      <c r="G135" t="s">
        <v>416</v>
      </c>
      <c r="H135" t="s">
        <v>754</v>
      </c>
      <c r="I135" t="s">
        <v>153</v>
      </c>
      <c r="J135" t="s">
        <v>271</v>
      </c>
      <c r="K135" s="77">
        <v>1.46</v>
      </c>
      <c r="L135" t="s">
        <v>105</v>
      </c>
      <c r="M135" s="77">
        <v>5.6</v>
      </c>
      <c r="N135" s="77">
        <v>1.08</v>
      </c>
      <c r="O135" s="77">
        <v>197874.05</v>
      </c>
      <c r="P135" s="77">
        <v>112</v>
      </c>
      <c r="Q135" s="77">
        <v>112.56525000000001</v>
      </c>
      <c r="R135" s="77">
        <v>334.18418600000001</v>
      </c>
      <c r="S135" s="77">
        <v>0.16</v>
      </c>
      <c r="T135" s="77">
        <v>0.17</v>
      </c>
      <c r="U135" s="77">
        <f>R135/'סכום נכסי הקרן'!$C$42*100</f>
        <v>2.7362505615431156E-2</v>
      </c>
    </row>
    <row r="136" spans="2:21">
      <c r="B136" t="s">
        <v>755</v>
      </c>
      <c r="C136" t="s">
        <v>756</v>
      </c>
      <c r="D136" t="s">
        <v>103</v>
      </c>
      <c r="E136" t="s">
        <v>126</v>
      </c>
      <c r="F136" t="s">
        <v>757</v>
      </c>
      <c r="G136" t="s">
        <v>130</v>
      </c>
      <c r="H136" t="s">
        <v>754</v>
      </c>
      <c r="I136" t="s">
        <v>153</v>
      </c>
      <c r="J136" t="s">
        <v>758</v>
      </c>
      <c r="K136" s="77">
        <v>0.77</v>
      </c>
      <c r="L136" t="s">
        <v>105</v>
      </c>
      <c r="M136" s="77">
        <v>4.2</v>
      </c>
      <c r="N136" s="77">
        <v>1.86</v>
      </c>
      <c r="O136" s="77">
        <v>71642.53</v>
      </c>
      <c r="P136" s="77">
        <v>103.47</v>
      </c>
      <c r="Q136" s="77">
        <v>0</v>
      </c>
      <c r="R136" s="77">
        <v>74.128525791000001</v>
      </c>
      <c r="S136" s="77">
        <v>0.03</v>
      </c>
      <c r="T136" s="77">
        <v>0.04</v>
      </c>
      <c r="U136" s="77">
        <f>R136/'סכום נכסי הקרן'!$C$42*100</f>
        <v>6.0695337726719084E-3</v>
      </c>
    </row>
    <row r="137" spans="2:21">
      <c r="B137" t="s">
        <v>759</v>
      </c>
      <c r="C137" t="s">
        <v>760</v>
      </c>
      <c r="D137" t="s">
        <v>103</v>
      </c>
      <c r="E137" t="s">
        <v>126</v>
      </c>
      <c r="F137" t="s">
        <v>761</v>
      </c>
      <c r="G137" t="s">
        <v>416</v>
      </c>
      <c r="H137" t="s">
        <v>754</v>
      </c>
      <c r="I137" t="s">
        <v>153</v>
      </c>
      <c r="J137" t="s">
        <v>762</v>
      </c>
      <c r="K137" s="77">
        <v>2.02</v>
      </c>
      <c r="L137" t="s">
        <v>105</v>
      </c>
      <c r="M137" s="77">
        <v>4.8</v>
      </c>
      <c r="N137" s="77">
        <v>0.85</v>
      </c>
      <c r="O137" s="77">
        <v>301600.01</v>
      </c>
      <c r="P137" s="77">
        <v>107.12</v>
      </c>
      <c r="Q137" s="77">
        <v>102.26559</v>
      </c>
      <c r="R137" s="77">
        <v>425.33952071200002</v>
      </c>
      <c r="S137" s="77">
        <v>0.15</v>
      </c>
      <c r="T137" s="77">
        <v>0.21</v>
      </c>
      <c r="U137" s="77">
        <f>R137/'סכום נכסי הקרן'!$C$42*100</f>
        <v>3.4826169254899744E-2</v>
      </c>
    </row>
    <row r="138" spans="2:21">
      <c r="B138" t="s">
        <v>763</v>
      </c>
      <c r="C138" t="s">
        <v>764</v>
      </c>
      <c r="D138" t="s">
        <v>103</v>
      </c>
      <c r="E138" t="s">
        <v>126</v>
      </c>
      <c r="F138" t="s">
        <v>765</v>
      </c>
      <c r="G138" t="s">
        <v>518</v>
      </c>
      <c r="H138" t="s">
        <v>766</v>
      </c>
      <c r="I138" t="s">
        <v>213</v>
      </c>
      <c r="J138" t="s">
        <v>271</v>
      </c>
      <c r="K138" s="77">
        <v>1.47</v>
      </c>
      <c r="L138" t="s">
        <v>105</v>
      </c>
      <c r="M138" s="77">
        <v>4.8</v>
      </c>
      <c r="N138" s="77">
        <v>0.64</v>
      </c>
      <c r="O138" s="77">
        <v>843336.62</v>
      </c>
      <c r="P138" s="77">
        <v>124.19</v>
      </c>
      <c r="Q138" s="77">
        <v>0</v>
      </c>
      <c r="R138" s="77">
        <v>1047.339748378</v>
      </c>
      <c r="S138" s="77">
        <v>0.16</v>
      </c>
      <c r="T138" s="77">
        <v>0.52</v>
      </c>
      <c r="U138" s="77">
        <f>R138/'סכום נכסי הקרן'!$C$42*100</f>
        <v>8.5754625583202418E-2</v>
      </c>
    </row>
    <row r="139" spans="2:21">
      <c r="B139" t="s">
        <v>767</v>
      </c>
      <c r="C139" t="s">
        <v>768</v>
      </c>
      <c r="D139" t="s">
        <v>103</v>
      </c>
      <c r="E139" t="s">
        <v>126</v>
      </c>
      <c r="F139" t="s">
        <v>769</v>
      </c>
      <c r="G139" t="s">
        <v>416</v>
      </c>
      <c r="H139" t="s">
        <v>766</v>
      </c>
      <c r="I139" t="s">
        <v>213</v>
      </c>
      <c r="J139" t="s">
        <v>271</v>
      </c>
      <c r="K139" s="77">
        <v>0.91</v>
      </c>
      <c r="L139" t="s">
        <v>105</v>
      </c>
      <c r="M139" s="77">
        <v>6.4</v>
      </c>
      <c r="N139" s="77">
        <v>2.13</v>
      </c>
      <c r="O139" s="77">
        <v>170937.25</v>
      </c>
      <c r="P139" s="77">
        <v>113.12</v>
      </c>
      <c r="Q139" s="77">
        <v>0</v>
      </c>
      <c r="R139" s="77">
        <v>193.36421720000001</v>
      </c>
      <c r="S139" s="77">
        <v>0.25</v>
      </c>
      <c r="T139" s="77">
        <v>0.1</v>
      </c>
      <c r="U139" s="77">
        <f>R139/'סכום נכסי הקרן'!$C$42*100</f>
        <v>1.5832375380439006E-2</v>
      </c>
    </row>
    <row r="140" spans="2:21">
      <c r="B140" t="s">
        <v>770</v>
      </c>
      <c r="C140" t="s">
        <v>771</v>
      </c>
      <c r="D140" t="s">
        <v>103</v>
      </c>
      <c r="E140" t="s">
        <v>126</v>
      </c>
      <c r="F140" t="s">
        <v>769</v>
      </c>
      <c r="G140" t="s">
        <v>416</v>
      </c>
      <c r="H140" t="s">
        <v>766</v>
      </c>
      <c r="I140" t="s">
        <v>213</v>
      </c>
      <c r="J140" t="s">
        <v>271</v>
      </c>
      <c r="K140" s="77">
        <v>1.89</v>
      </c>
      <c r="L140" t="s">
        <v>105</v>
      </c>
      <c r="M140" s="77">
        <v>5.4</v>
      </c>
      <c r="N140" s="77">
        <v>2.02</v>
      </c>
      <c r="O140" s="77">
        <v>194630.26</v>
      </c>
      <c r="P140" s="77">
        <v>109</v>
      </c>
      <c r="Q140" s="77">
        <v>0</v>
      </c>
      <c r="R140" s="77">
        <v>212.14698340000001</v>
      </c>
      <c r="S140" s="77">
        <v>0.31</v>
      </c>
      <c r="T140" s="77">
        <v>0.11</v>
      </c>
      <c r="U140" s="77">
        <f>R140/'סכום נכסי הקרן'!$C$42*100</f>
        <v>1.7370280425475552E-2</v>
      </c>
    </row>
    <row r="141" spans="2:21">
      <c r="B141" t="s">
        <v>772</v>
      </c>
      <c r="C141" t="s">
        <v>773</v>
      </c>
      <c r="D141" t="s">
        <v>103</v>
      </c>
      <c r="E141" t="s">
        <v>126</v>
      </c>
      <c r="F141" t="s">
        <v>769</v>
      </c>
      <c r="G141" t="s">
        <v>416</v>
      </c>
      <c r="H141" t="s">
        <v>766</v>
      </c>
      <c r="I141" t="s">
        <v>213</v>
      </c>
      <c r="J141" t="s">
        <v>774</v>
      </c>
      <c r="K141" s="77">
        <v>2.68</v>
      </c>
      <c r="L141" t="s">
        <v>105</v>
      </c>
      <c r="M141" s="77">
        <v>2.5</v>
      </c>
      <c r="N141" s="77">
        <v>3.31</v>
      </c>
      <c r="O141" s="77">
        <v>312768</v>
      </c>
      <c r="P141" s="77">
        <v>97.78</v>
      </c>
      <c r="Q141" s="77">
        <v>0</v>
      </c>
      <c r="R141" s="77">
        <v>305.82455040000002</v>
      </c>
      <c r="S141" s="77">
        <v>0.05</v>
      </c>
      <c r="T141" s="77">
        <v>0.15</v>
      </c>
      <c r="U141" s="77">
        <f>R141/'סכום נכסי הקרן'!$C$42*100</f>
        <v>2.5040460704674725E-2</v>
      </c>
    </row>
    <row r="142" spans="2:21">
      <c r="B142" t="s">
        <v>775</v>
      </c>
      <c r="C142" t="s">
        <v>776</v>
      </c>
      <c r="D142" t="s">
        <v>103</v>
      </c>
      <c r="E142" t="s">
        <v>126</v>
      </c>
      <c r="F142" t="s">
        <v>777</v>
      </c>
      <c r="G142" t="s">
        <v>723</v>
      </c>
      <c r="H142" t="s">
        <v>766</v>
      </c>
      <c r="I142" t="s">
        <v>213</v>
      </c>
      <c r="J142" t="s">
        <v>271</v>
      </c>
      <c r="K142" s="77">
        <v>0.33</v>
      </c>
      <c r="L142" t="s">
        <v>105</v>
      </c>
      <c r="M142" s="77">
        <v>5.3</v>
      </c>
      <c r="N142" s="77">
        <v>2.61</v>
      </c>
      <c r="O142" s="77">
        <v>190731.35</v>
      </c>
      <c r="P142" s="77">
        <v>122.16</v>
      </c>
      <c r="Q142" s="77">
        <v>0</v>
      </c>
      <c r="R142" s="77">
        <v>232.99741716</v>
      </c>
      <c r="S142" s="77">
        <v>0.38</v>
      </c>
      <c r="T142" s="77">
        <v>0.12</v>
      </c>
      <c r="U142" s="77">
        <f>R142/'סכום נכסי הקרן'!$C$42*100</f>
        <v>1.9077483024350694E-2</v>
      </c>
    </row>
    <row r="143" spans="2:21">
      <c r="B143" t="s">
        <v>778</v>
      </c>
      <c r="C143" t="s">
        <v>779</v>
      </c>
      <c r="D143" t="s">
        <v>103</v>
      </c>
      <c r="E143" t="s">
        <v>126</v>
      </c>
      <c r="F143" t="s">
        <v>777</v>
      </c>
      <c r="G143" t="s">
        <v>723</v>
      </c>
      <c r="H143" t="s">
        <v>766</v>
      </c>
      <c r="I143" t="s">
        <v>213</v>
      </c>
      <c r="J143" t="s">
        <v>780</v>
      </c>
      <c r="K143" s="77">
        <v>1.7</v>
      </c>
      <c r="L143" t="s">
        <v>105</v>
      </c>
      <c r="M143" s="77">
        <v>5</v>
      </c>
      <c r="N143" s="77">
        <v>1.0900000000000001</v>
      </c>
      <c r="O143" s="77">
        <v>292</v>
      </c>
      <c r="P143" s="77">
        <v>105.69</v>
      </c>
      <c r="Q143" s="77">
        <v>0</v>
      </c>
      <c r="R143" s="77">
        <v>0.30861480000000002</v>
      </c>
      <c r="S143" s="77">
        <v>0</v>
      </c>
      <c r="T143" s="77">
        <v>0</v>
      </c>
      <c r="U143" s="77">
        <f>R143/'סכום נכסי הקרן'!$C$42*100</f>
        <v>2.5268922204491038E-5</v>
      </c>
    </row>
    <row r="144" spans="2:21">
      <c r="B144" t="s">
        <v>781</v>
      </c>
      <c r="C144" t="s">
        <v>782</v>
      </c>
      <c r="D144" t="s">
        <v>103</v>
      </c>
      <c r="E144" t="s">
        <v>126</v>
      </c>
      <c r="F144" t="s">
        <v>656</v>
      </c>
      <c r="G144" t="s">
        <v>377</v>
      </c>
      <c r="H144" t="s">
        <v>766</v>
      </c>
      <c r="I144" t="s">
        <v>213</v>
      </c>
      <c r="J144" t="s">
        <v>783</v>
      </c>
      <c r="K144" s="77">
        <v>2.44</v>
      </c>
      <c r="L144" t="s">
        <v>105</v>
      </c>
      <c r="M144" s="77">
        <v>2.4</v>
      </c>
      <c r="N144" s="77">
        <v>0.71</v>
      </c>
      <c r="O144" s="77">
        <v>188719</v>
      </c>
      <c r="P144" s="77">
        <v>105.12</v>
      </c>
      <c r="Q144" s="77">
        <v>0</v>
      </c>
      <c r="R144" s="77">
        <v>198.38141279999999</v>
      </c>
      <c r="S144" s="77">
        <v>0.14000000000000001</v>
      </c>
      <c r="T144" s="77">
        <v>0.1</v>
      </c>
      <c r="U144" s="77">
        <f>R144/'סכום נכסי הקרן'!$C$42*100</f>
        <v>1.6243175916580224E-2</v>
      </c>
    </row>
    <row r="145" spans="2:21">
      <c r="B145" t="s">
        <v>784</v>
      </c>
      <c r="C145" t="s">
        <v>785</v>
      </c>
      <c r="D145" t="s">
        <v>103</v>
      </c>
      <c r="E145" t="s">
        <v>126</v>
      </c>
      <c r="F145" t="s">
        <v>786</v>
      </c>
      <c r="G145" t="s">
        <v>416</v>
      </c>
      <c r="H145" t="s">
        <v>754</v>
      </c>
      <c r="I145" t="s">
        <v>153</v>
      </c>
      <c r="J145" t="s">
        <v>787</v>
      </c>
      <c r="K145" s="77">
        <v>7.71</v>
      </c>
      <c r="L145" t="s">
        <v>105</v>
      </c>
      <c r="M145" s="77">
        <v>2.6</v>
      </c>
      <c r="N145" s="77">
        <v>2.12</v>
      </c>
      <c r="O145" s="77">
        <v>990000</v>
      </c>
      <c r="P145" s="77">
        <v>103.42</v>
      </c>
      <c r="Q145" s="77">
        <v>0</v>
      </c>
      <c r="R145" s="77">
        <v>1023.8579999999999</v>
      </c>
      <c r="S145" s="77">
        <v>0.16</v>
      </c>
      <c r="T145" s="77">
        <v>0.51</v>
      </c>
      <c r="U145" s="77">
        <f>R145/'סכום נכסי הקרן'!$C$42*100</f>
        <v>8.3831974845165511E-2</v>
      </c>
    </row>
    <row r="146" spans="2:21">
      <c r="B146" t="s">
        <v>788</v>
      </c>
      <c r="C146" t="s">
        <v>789</v>
      </c>
      <c r="D146" t="s">
        <v>103</v>
      </c>
      <c r="E146" t="s">
        <v>126</v>
      </c>
      <c r="F146" t="s">
        <v>786</v>
      </c>
      <c r="G146" t="s">
        <v>416</v>
      </c>
      <c r="H146" t="s">
        <v>754</v>
      </c>
      <c r="I146" t="s">
        <v>153</v>
      </c>
      <c r="J146" t="s">
        <v>790</v>
      </c>
      <c r="K146" s="77">
        <v>4.1100000000000003</v>
      </c>
      <c r="L146" t="s">
        <v>105</v>
      </c>
      <c r="M146" s="77">
        <v>4.4000000000000004</v>
      </c>
      <c r="N146" s="77">
        <v>1.43</v>
      </c>
      <c r="O146" s="77">
        <v>1479.6</v>
      </c>
      <c r="P146" s="77">
        <v>111.7</v>
      </c>
      <c r="Q146" s="77">
        <v>0</v>
      </c>
      <c r="R146" s="77">
        <v>1.6527132</v>
      </c>
      <c r="S146" s="77">
        <v>0</v>
      </c>
      <c r="T146" s="77">
        <v>0</v>
      </c>
      <c r="U146" s="77">
        <f>R146/'סכום נכסי הקרן'!$C$42*100</f>
        <v>1.3532170614350135E-4</v>
      </c>
    </row>
    <row r="147" spans="2:21">
      <c r="B147" t="s">
        <v>791</v>
      </c>
      <c r="C147" t="s">
        <v>792</v>
      </c>
      <c r="D147" t="s">
        <v>103</v>
      </c>
      <c r="E147" t="s">
        <v>126</v>
      </c>
      <c r="F147" t="s">
        <v>793</v>
      </c>
      <c r="G147" t="s">
        <v>723</v>
      </c>
      <c r="H147" t="s">
        <v>794</v>
      </c>
      <c r="I147" t="s">
        <v>213</v>
      </c>
      <c r="J147" t="s">
        <v>795</v>
      </c>
      <c r="K147" s="77">
        <v>0.97</v>
      </c>
      <c r="L147" t="s">
        <v>105</v>
      </c>
      <c r="M147" s="77">
        <v>4.45</v>
      </c>
      <c r="N147" s="77">
        <v>0.98</v>
      </c>
      <c r="O147" s="77">
        <v>0.56999999999999995</v>
      </c>
      <c r="P147" s="77">
        <v>126.18</v>
      </c>
      <c r="Q147" s="77">
        <v>0</v>
      </c>
      <c r="R147" s="77">
        <v>7.19226E-4</v>
      </c>
      <c r="S147" s="77">
        <v>0</v>
      </c>
      <c r="T147" s="77">
        <v>0</v>
      </c>
      <c r="U147" s="77">
        <f>R147/'סכום נכסי הקרן'!$C$42*100</f>
        <v>5.8889158398907866E-8</v>
      </c>
    </row>
    <row r="148" spans="2:21">
      <c r="B148" t="s">
        <v>796</v>
      </c>
      <c r="C148" t="s">
        <v>797</v>
      </c>
      <c r="D148" t="s">
        <v>103</v>
      </c>
      <c r="E148" t="s">
        <v>126</v>
      </c>
      <c r="F148" t="s">
        <v>798</v>
      </c>
      <c r="G148" t="s">
        <v>511</v>
      </c>
      <c r="H148" t="s">
        <v>799</v>
      </c>
      <c r="I148" t="s">
        <v>153</v>
      </c>
      <c r="J148" t="s">
        <v>800</v>
      </c>
      <c r="K148" s="77">
        <v>1.1200000000000001</v>
      </c>
      <c r="L148" t="s">
        <v>105</v>
      </c>
      <c r="M148" s="77">
        <v>3.59</v>
      </c>
      <c r="N148" s="77">
        <v>1.34</v>
      </c>
      <c r="O148" s="77">
        <v>28578</v>
      </c>
      <c r="P148" s="77">
        <v>103.35</v>
      </c>
      <c r="Q148" s="77">
        <v>0</v>
      </c>
      <c r="R148" s="77">
        <v>29.535363</v>
      </c>
      <c r="S148" s="77">
        <v>7.0000000000000007E-2</v>
      </c>
      <c r="T148" s="77">
        <v>0.01</v>
      </c>
      <c r="U148" s="77">
        <f>R148/'סכום נכסי הקרן'!$C$42*100</f>
        <v>2.418311726878954E-3</v>
      </c>
    </row>
    <row r="149" spans="2:21">
      <c r="B149" t="s">
        <v>801</v>
      </c>
      <c r="C149" t="s">
        <v>802</v>
      </c>
      <c r="D149" t="s">
        <v>103</v>
      </c>
      <c r="E149" t="s">
        <v>126</v>
      </c>
      <c r="F149" t="s">
        <v>803</v>
      </c>
      <c r="G149" t="s">
        <v>416</v>
      </c>
      <c r="H149" t="s">
        <v>804</v>
      </c>
      <c r="I149" t="s">
        <v>213</v>
      </c>
      <c r="J149" t="s">
        <v>271</v>
      </c>
      <c r="K149" s="77">
        <v>0.46</v>
      </c>
      <c r="L149" t="s">
        <v>105</v>
      </c>
      <c r="M149" s="77">
        <v>8</v>
      </c>
      <c r="N149" s="77">
        <v>12.49</v>
      </c>
      <c r="O149" s="77">
        <v>223875.8</v>
      </c>
      <c r="P149" s="77">
        <v>102.56</v>
      </c>
      <c r="Q149" s="77">
        <v>0</v>
      </c>
      <c r="R149" s="77">
        <v>229.60702047999999</v>
      </c>
      <c r="S149" s="77">
        <v>0.23</v>
      </c>
      <c r="T149" s="77">
        <v>0.11</v>
      </c>
      <c r="U149" s="77">
        <f>R149/'סכום נכסי הקרן'!$C$42*100</f>
        <v>1.8799882371532732E-2</v>
      </c>
    </row>
    <row r="150" spans="2:21">
      <c r="B150" t="s">
        <v>805</v>
      </c>
      <c r="C150" t="s">
        <v>806</v>
      </c>
      <c r="D150" t="s">
        <v>103</v>
      </c>
      <c r="E150" t="s">
        <v>126</v>
      </c>
      <c r="F150" t="s">
        <v>807</v>
      </c>
      <c r="G150" t="s">
        <v>723</v>
      </c>
      <c r="H150" t="s">
        <v>804</v>
      </c>
      <c r="I150" t="s">
        <v>213</v>
      </c>
      <c r="J150" t="s">
        <v>271</v>
      </c>
      <c r="K150" s="77">
        <v>0.2</v>
      </c>
      <c r="L150" t="s">
        <v>105</v>
      </c>
      <c r="M150" s="77">
        <v>7.14</v>
      </c>
      <c r="N150" s="77">
        <v>45</v>
      </c>
      <c r="O150" s="77">
        <v>0.61</v>
      </c>
      <c r="P150" s="77">
        <v>65.47</v>
      </c>
      <c r="Q150" s="77">
        <v>0</v>
      </c>
      <c r="R150" s="77">
        <v>3.9936699999999997E-4</v>
      </c>
      <c r="S150" s="77">
        <v>0</v>
      </c>
      <c r="T150" s="77">
        <v>0</v>
      </c>
      <c r="U150" s="77">
        <f>R150/'סכום נכסי הקרן'!$C$42*100</f>
        <v>3.2699577771516376E-8</v>
      </c>
    </row>
    <row r="151" spans="2:21">
      <c r="B151" t="s">
        <v>808</v>
      </c>
      <c r="C151" t="s">
        <v>809</v>
      </c>
      <c r="D151" t="s">
        <v>103</v>
      </c>
      <c r="E151" t="s">
        <v>126</v>
      </c>
      <c r="F151" t="s">
        <v>807</v>
      </c>
      <c r="G151" t="s">
        <v>723</v>
      </c>
      <c r="H151" t="s">
        <v>804</v>
      </c>
      <c r="I151" t="s">
        <v>213</v>
      </c>
      <c r="J151" t="s">
        <v>810</v>
      </c>
      <c r="K151" s="77">
        <v>0.89</v>
      </c>
      <c r="L151" t="s">
        <v>105</v>
      </c>
      <c r="M151" s="77">
        <v>6.78</v>
      </c>
      <c r="N151" s="77">
        <v>45</v>
      </c>
      <c r="O151" s="77">
        <v>888536.8</v>
      </c>
      <c r="P151" s="77">
        <v>76.06</v>
      </c>
      <c r="Q151" s="77">
        <v>0</v>
      </c>
      <c r="R151" s="77">
        <v>675.82109007999998</v>
      </c>
      <c r="S151" s="77">
        <v>0.09</v>
      </c>
      <c r="T151" s="77">
        <v>0.34</v>
      </c>
      <c r="U151" s="77">
        <f>R151/'סכום נכסי הקרן'!$C$42*100</f>
        <v>5.5335228736229924E-2</v>
      </c>
    </row>
    <row r="152" spans="2:21">
      <c r="B152" t="s">
        <v>811</v>
      </c>
      <c r="C152" t="s">
        <v>812</v>
      </c>
      <c r="D152" t="s">
        <v>103</v>
      </c>
      <c r="E152" t="s">
        <v>126</v>
      </c>
      <c r="F152" t="s">
        <v>813</v>
      </c>
      <c r="G152" t="s">
        <v>416</v>
      </c>
      <c r="H152" t="s">
        <v>814</v>
      </c>
      <c r="I152" t="s">
        <v>213</v>
      </c>
      <c r="J152" t="s">
        <v>815</v>
      </c>
      <c r="K152" s="77">
        <v>3.32</v>
      </c>
      <c r="L152" t="s">
        <v>105</v>
      </c>
      <c r="M152" s="77">
        <v>6.7</v>
      </c>
      <c r="N152" s="77">
        <v>21.71</v>
      </c>
      <c r="O152" s="77">
        <v>0.34</v>
      </c>
      <c r="P152" s="77">
        <v>64.45</v>
      </c>
      <c r="Q152" s="77">
        <v>0</v>
      </c>
      <c r="R152" s="77">
        <v>2.1913E-4</v>
      </c>
      <c r="S152" s="77">
        <v>0</v>
      </c>
      <c r="T152" s="77">
        <v>0</v>
      </c>
      <c r="U152" s="77">
        <f>R152/'סכום נכסי הקרן'!$C$42*100</f>
        <v>1.794203947014246E-8</v>
      </c>
    </row>
    <row r="153" spans="2:21">
      <c r="B153" t="s">
        <v>816</v>
      </c>
      <c r="C153" t="s">
        <v>817</v>
      </c>
      <c r="D153" t="s">
        <v>103</v>
      </c>
      <c r="E153" t="s">
        <v>126</v>
      </c>
      <c r="F153" t="s">
        <v>818</v>
      </c>
      <c r="G153" t="s">
        <v>416</v>
      </c>
      <c r="H153" t="s">
        <v>814</v>
      </c>
      <c r="I153" t="s">
        <v>213</v>
      </c>
      <c r="J153" t="s">
        <v>819</v>
      </c>
      <c r="K153" s="77">
        <v>1.87</v>
      </c>
      <c r="L153" t="s">
        <v>105</v>
      </c>
      <c r="M153" s="77">
        <v>6.9</v>
      </c>
      <c r="N153" s="77">
        <v>28.73</v>
      </c>
      <c r="O153" s="77">
        <v>0.61</v>
      </c>
      <c r="P153" s="77">
        <v>81.77</v>
      </c>
      <c r="Q153" s="77">
        <v>0</v>
      </c>
      <c r="R153" s="77">
        <v>4.9879700000000004E-4</v>
      </c>
      <c r="S153" s="77">
        <v>0</v>
      </c>
      <c r="T153" s="77">
        <v>0</v>
      </c>
      <c r="U153" s="77">
        <f>R153/'סכום נכסי הקרן'!$C$42*100</f>
        <v>4.084075873494569E-8</v>
      </c>
    </row>
    <row r="154" spans="2:21">
      <c r="B154" t="s">
        <v>820</v>
      </c>
      <c r="C154" t="s">
        <v>821</v>
      </c>
      <c r="D154" t="s">
        <v>103</v>
      </c>
      <c r="E154" t="s">
        <v>126</v>
      </c>
      <c r="F154" t="s">
        <v>822</v>
      </c>
      <c r="G154" t="s">
        <v>723</v>
      </c>
      <c r="H154" t="s">
        <v>256</v>
      </c>
      <c r="I154" t="s">
        <v>823</v>
      </c>
      <c r="J154" t="s">
        <v>824</v>
      </c>
      <c r="K154" s="77">
        <v>0.41</v>
      </c>
      <c r="L154" t="s">
        <v>105</v>
      </c>
      <c r="M154" s="77">
        <v>1.02</v>
      </c>
      <c r="N154" s="77">
        <v>2.63</v>
      </c>
      <c r="O154" s="77">
        <v>0.7</v>
      </c>
      <c r="P154" s="77">
        <v>100</v>
      </c>
      <c r="Q154" s="77">
        <v>0</v>
      </c>
      <c r="R154" s="77">
        <v>6.9999999999999999E-4</v>
      </c>
      <c r="S154" s="77">
        <v>0</v>
      </c>
      <c r="T154" s="77">
        <v>0</v>
      </c>
      <c r="U154" s="77">
        <f>R154/'סכום נכסי הקרן'!$C$42*100</f>
        <v>5.7314962027562275E-8</v>
      </c>
    </row>
    <row r="155" spans="2:21">
      <c r="B155" t="s">
        <v>825</v>
      </c>
      <c r="C155" t="s">
        <v>826</v>
      </c>
      <c r="D155" t="s">
        <v>103</v>
      </c>
      <c r="E155" t="s">
        <v>126</v>
      </c>
      <c r="F155" t="s">
        <v>822</v>
      </c>
      <c r="G155" t="s">
        <v>723</v>
      </c>
      <c r="H155" t="s">
        <v>256</v>
      </c>
      <c r="I155" t="s">
        <v>823</v>
      </c>
      <c r="J155" t="s">
        <v>824</v>
      </c>
      <c r="K155" s="77">
        <v>1.91</v>
      </c>
      <c r="L155" t="s">
        <v>105</v>
      </c>
      <c r="M155" s="77">
        <v>6</v>
      </c>
      <c r="N155" s="77">
        <v>7.56</v>
      </c>
      <c r="O155" s="77">
        <v>0.39</v>
      </c>
      <c r="P155" s="77">
        <v>122.36</v>
      </c>
      <c r="Q155" s="77">
        <v>0</v>
      </c>
      <c r="R155" s="77">
        <v>4.7720400000000001E-4</v>
      </c>
      <c r="S155" s="77">
        <v>0</v>
      </c>
      <c r="T155" s="77">
        <v>0</v>
      </c>
      <c r="U155" s="77">
        <f>R155/'סכום נכסי הקרן'!$C$42*100</f>
        <v>3.9072755913429756E-8</v>
      </c>
    </row>
    <row r="156" spans="2:21">
      <c r="B156" t="s">
        <v>827</v>
      </c>
      <c r="C156" t="s">
        <v>828</v>
      </c>
      <c r="D156" t="s">
        <v>103</v>
      </c>
      <c r="E156" t="s">
        <v>126</v>
      </c>
      <c r="F156" t="s">
        <v>829</v>
      </c>
      <c r="G156" t="s">
        <v>723</v>
      </c>
      <c r="H156" t="s">
        <v>256</v>
      </c>
      <c r="I156" t="s">
        <v>823</v>
      </c>
      <c r="J156" t="s">
        <v>830</v>
      </c>
      <c r="K156" s="77">
        <v>2.2599999999999998</v>
      </c>
      <c r="L156" t="s">
        <v>105</v>
      </c>
      <c r="M156" s="77">
        <v>7.4</v>
      </c>
      <c r="N156" s="77">
        <v>3.65</v>
      </c>
      <c r="O156" s="77">
        <v>0.02</v>
      </c>
      <c r="P156" s="77">
        <v>110.04</v>
      </c>
      <c r="Q156" s="77">
        <v>0</v>
      </c>
      <c r="R156" s="77">
        <v>2.2008E-5</v>
      </c>
      <c r="S156" s="77">
        <v>0</v>
      </c>
      <c r="T156" s="77">
        <v>0</v>
      </c>
      <c r="U156" s="77">
        <f>R156/'סכום נכסי הקרן'!$C$42*100</f>
        <v>1.801982406146558E-9</v>
      </c>
    </row>
    <row r="157" spans="2:21">
      <c r="B157" s="78" t="s">
        <v>292</v>
      </c>
      <c r="C157" s="16"/>
      <c r="D157" s="16"/>
      <c r="E157" s="16"/>
      <c r="F157" s="16"/>
      <c r="K157" s="79">
        <v>3.83</v>
      </c>
      <c r="N157" s="79">
        <v>1.61</v>
      </c>
      <c r="O157" s="79">
        <v>34168321.119999997</v>
      </c>
      <c r="Q157" s="79">
        <v>13.01272</v>
      </c>
      <c r="R157" s="79">
        <v>38846.539403367002</v>
      </c>
      <c r="T157" s="79">
        <v>19.27</v>
      </c>
      <c r="U157" s="79">
        <f>R157/'סכום נכסי הקרן'!$C$42*100</f>
        <v>3.1806970440088302</v>
      </c>
    </row>
    <row r="158" spans="2:21">
      <c r="B158" t="s">
        <v>831</v>
      </c>
      <c r="C158" t="s">
        <v>832</v>
      </c>
      <c r="D158" t="s">
        <v>103</v>
      </c>
      <c r="E158" t="s">
        <v>126</v>
      </c>
      <c r="F158" t="s">
        <v>376</v>
      </c>
      <c r="G158" t="s">
        <v>377</v>
      </c>
      <c r="H158" t="s">
        <v>212</v>
      </c>
      <c r="I158" t="s">
        <v>213</v>
      </c>
      <c r="J158" t="s">
        <v>604</v>
      </c>
      <c r="K158" s="77">
        <v>5.73</v>
      </c>
      <c r="L158" t="s">
        <v>105</v>
      </c>
      <c r="M158" s="77">
        <v>3.01</v>
      </c>
      <c r="N158" s="77">
        <v>1.52</v>
      </c>
      <c r="O158" s="77">
        <v>849973</v>
      </c>
      <c r="P158" s="77">
        <v>109.63</v>
      </c>
      <c r="Q158" s="77">
        <v>0</v>
      </c>
      <c r="R158" s="77">
        <v>931.82539989999998</v>
      </c>
      <c r="S158" s="77">
        <v>7.0000000000000007E-2</v>
      </c>
      <c r="T158" s="77">
        <v>0.46</v>
      </c>
      <c r="U158" s="77">
        <f>R158/'סכום נכסי הקרן'!$C$42*100</f>
        <v>7.6296482016552189E-2</v>
      </c>
    </row>
    <row r="159" spans="2:21">
      <c r="B159" t="s">
        <v>833</v>
      </c>
      <c r="C159" t="s">
        <v>834</v>
      </c>
      <c r="D159" t="s">
        <v>103</v>
      </c>
      <c r="E159" t="s">
        <v>126</v>
      </c>
      <c r="F159" t="s">
        <v>381</v>
      </c>
      <c r="G159" t="s">
        <v>377</v>
      </c>
      <c r="H159" t="s">
        <v>212</v>
      </c>
      <c r="I159" t="s">
        <v>213</v>
      </c>
      <c r="J159" t="s">
        <v>835</v>
      </c>
      <c r="K159" s="77">
        <v>4.2</v>
      </c>
      <c r="L159" t="s">
        <v>105</v>
      </c>
      <c r="M159" s="77">
        <v>2.4700000000000002</v>
      </c>
      <c r="N159" s="77">
        <v>1.22</v>
      </c>
      <c r="O159" s="77">
        <v>180165</v>
      </c>
      <c r="P159" s="77">
        <v>106.75</v>
      </c>
      <c r="Q159" s="77">
        <v>0</v>
      </c>
      <c r="R159" s="77">
        <v>192.32613749999999</v>
      </c>
      <c r="S159" s="77">
        <v>0.01</v>
      </c>
      <c r="T159" s="77">
        <v>0.1</v>
      </c>
      <c r="U159" s="77">
        <f>R159/'סכום נכסי הקרן'!$C$42*100</f>
        <v>1.5747378953886029E-2</v>
      </c>
    </row>
    <row r="160" spans="2:21">
      <c r="B160" t="s">
        <v>836</v>
      </c>
      <c r="C160" t="s">
        <v>837</v>
      </c>
      <c r="D160" t="s">
        <v>103</v>
      </c>
      <c r="E160" t="s">
        <v>126</v>
      </c>
      <c r="F160" t="s">
        <v>403</v>
      </c>
      <c r="G160" t="s">
        <v>377</v>
      </c>
      <c r="H160" t="s">
        <v>212</v>
      </c>
      <c r="I160" t="s">
        <v>213</v>
      </c>
      <c r="J160" t="s">
        <v>271</v>
      </c>
      <c r="K160" s="77">
        <v>0.9</v>
      </c>
      <c r="L160" t="s">
        <v>105</v>
      </c>
      <c r="M160" s="77">
        <v>1.81</v>
      </c>
      <c r="N160" s="77">
        <v>0.28999999999999998</v>
      </c>
      <c r="O160" s="77">
        <v>54250</v>
      </c>
      <c r="P160" s="77">
        <v>101.55</v>
      </c>
      <c r="Q160" s="77">
        <v>0</v>
      </c>
      <c r="R160" s="77">
        <v>55.090874999999997</v>
      </c>
      <c r="S160" s="77">
        <v>0.01</v>
      </c>
      <c r="T160" s="77">
        <v>0.03</v>
      </c>
      <c r="U160" s="77">
        <f>R160/'סכום נכסי הקרן'!$C$42*100</f>
        <v>4.5107591552716849E-3</v>
      </c>
    </row>
    <row r="161" spans="2:21">
      <c r="B161" t="s">
        <v>838</v>
      </c>
      <c r="C161" t="s">
        <v>839</v>
      </c>
      <c r="D161" t="s">
        <v>103</v>
      </c>
      <c r="E161" t="s">
        <v>126</v>
      </c>
      <c r="F161" t="s">
        <v>403</v>
      </c>
      <c r="G161" t="s">
        <v>377</v>
      </c>
      <c r="H161" t="s">
        <v>212</v>
      </c>
      <c r="I161" t="s">
        <v>213</v>
      </c>
      <c r="J161" t="s">
        <v>271</v>
      </c>
      <c r="K161" s="77">
        <v>0.9</v>
      </c>
      <c r="L161" t="s">
        <v>105</v>
      </c>
      <c r="M161" s="77">
        <v>5.9</v>
      </c>
      <c r="N161" s="77">
        <v>0.32</v>
      </c>
      <c r="O161" s="77">
        <v>1022393.38</v>
      </c>
      <c r="P161" s="77">
        <v>105.6</v>
      </c>
      <c r="Q161" s="77">
        <v>0</v>
      </c>
      <c r="R161" s="77">
        <v>1079.6474092799999</v>
      </c>
      <c r="S161" s="77">
        <v>0.09</v>
      </c>
      <c r="T161" s="77">
        <v>0.54</v>
      </c>
      <c r="U161" s="77">
        <f>R161/'סכום נכסי הקרן'!$C$42*100</f>
        <v>8.8399928951484547E-2</v>
      </c>
    </row>
    <row r="162" spans="2:21">
      <c r="B162" t="s">
        <v>840</v>
      </c>
      <c r="C162" t="s">
        <v>841</v>
      </c>
      <c r="D162" t="s">
        <v>103</v>
      </c>
      <c r="E162" t="s">
        <v>126</v>
      </c>
      <c r="F162" t="s">
        <v>427</v>
      </c>
      <c r="G162" t="s">
        <v>377</v>
      </c>
      <c r="H162" t="s">
        <v>218</v>
      </c>
      <c r="I162" t="s">
        <v>213</v>
      </c>
      <c r="J162" t="s">
        <v>842</v>
      </c>
      <c r="K162" s="77">
        <v>2.0099999999999998</v>
      </c>
      <c r="L162" t="s">
        <v>105</v>
      </c>
      <c r="M162" s="77">
        <v>1.95</v>
      </c>
      <c r="N162" s="77">
        <v>0.74</v>
      </c>
      <c r="O162" s="77">
        <v>287966</v>
      </c>
      <c r="P162" s="77">
        <v>104.32</v>
      </c>
      <c r="Q162" s="77">
        <v>0</v>
      </c>
      <c r="R162" s="77">
        <v>300.4061312</v>
      </c>
      <c r="S162" s="77">
        <v>0.04</v>
      </c>
      <c r="T162" s="77">
        <v>0.15</v>
      </c>
      <c r="U162" s="77">
        <f>R162/'סכום נכסי הקרן'!$C$42*100</f>
        <v>2.4596808575106988E-2</v>
      </c>
    </row>
    <row r="163" spans="2:21">
      <c r="B163" t="s">
        <v>843</v>
      </c>
      <c r="C163" t="s">
        <v>844</v>
      </c>
      <c r="D163" t="s">
        <v>103</v>
      </c>
      <c r="E163" t="s">
        <v>126</v>
      </c>
      <c r="F163" t="s">
        <v>845</v>
      </c>
      <c r="G163" t="s">
        <v>377</v>
      </c>
      <c r="H163" t="s">
        <v>218</v>
      </c>
      <c r="I163" t="s">
        <v>213</v>
      </c>
      <c r="J163" t="s">
        <v>846</v>
      </c>
      <c r="K163" s="77">
        <v>4.05</v>
      </c>
      <c r="L163" t="s">
        <v>105</v>
      </c>
      <c r="M163" s="77">
        <v>2.0699999999999998</v>
      </c>
      <c r="N163" s="77">
        <v>1.2</v>
      </c>
      <c r="O163" s="77">
        <v>76761</v>
      </c>
      <c r="P163" s="77">
        <v>105.16</v>
      </c>
      <c r="Q163" s="77">
        <v>0</v>
      </c>
      <c r="R163" s="77">
        <v>80.721867599999996</v>
      </c>
      <c r="S163" s="77">
        <v>0.03</v>
      </c>
      <c r="T163" s="77">
        <v>0.04</v>
      </c>
      <c r="U163" s="77">
        <f>R163/'סכום נכסי הקרן'!$C$42*100</f>
        <v>6.6093868232684413E-3</v>
      </c>
    </row>
    <row r="164" spans="2:21">
      <c r="B164" t="s">
        <v>847</v>
      </c>
      <c r="C164" t="s">
        <v>848</v>
      </c>
      <c r="D164" t="s">
        <v>103</v>
      </c>
      <c r="E164" t="s">
        <v>126</v>
      </c>
      <c r="F164" t="s">
        <v>451</v>
      </c>
      <c r="G164" t="s">
        <v>416</v>
      </c>
      <c r="H164" t="s">
        <v>447</v>
      </c>
      <c r="I164" t="s">
        <v>213</v>
      </c>
      <c r="J164" t="s">
        <v>849</v>
      </c>
      <c r="K164" s="77">
        <v>5.47</v>
      </c>
      <c r="L164" t="s">
        <v>105</v>
      </c>
      <c r="M164" s="77">
        <v>3.39</v>
      </c>
      <c r="N164" s="77">
        <v>1.98</v>
      </c>
      <c r="O164" s="77">
        <v>82237</v>
      </c>
      <c r="P164" s="77">
        <v>107.75</v>
      </c>
      <c r="Q164" s="77">
        <v>0</v>
      </c>
      <c r="R164" s="77">
        <v>88.610367499999995</v>
      </c>
      <c r="S164" s="77">
        <v>0.01</v>
      </c>
      <c r="T164" s="77">
        <v>0.04</v>
      </c>
      <c r="U164" s="77">
        <f>R164/'סכום נכסי הקרן'!$C$42*100</f>
        <v>7.2552854978726261E-3</v>
      </c>
    </row>
    <row r="165" spans="2:21">
      <c r="B165" t="s">
        <v>850</v>
      </c>
      <c r="C165" t="s">
        <v>851</v>
      </c>
      <c r="D165" t="s">
        <v>103</v>
      </c>
      <c r="E165" t="s">
        <v>126</v>
      </c>
      <c r="F165" t="s">
        <v>534</v>
      </c>
      <c r="G165" t="s">
        <v>416</v>
      </c>
      <c r="H165" t="s">
        <v>447</v>
      </c>
      <c r="I165" t="s">
        <v>213</v>
      </c>
      <c r="J165" t="s">
        <v>852</v>
      </c>
      <c r="K165" s="77">
        <v>6.84</v>
      </c>
      <c r="L165" t="s">
        <v>105</v>
      </c>
      <c r="M165" s="77">
        <v>2.5499999999999998</v>
      </c>
      <c r="N165" s="77">
        <v>2.31</v>
      </c>
      <c r="O165" s="77">
        <v>962000</v>
      </c>
      <c r="P165" s="77">
        <v>101.73</v>
      </c>
      <c r="Q165" s="77">
        <v>0</v>
      </c>
      <c r="R165" s="77">
        <v>978.64260000000002</v>
      </c>
      <c r="S165" s="77">
        <v>0.23</v>
      </c>
      <c r="T165" s="77">
        <v>0.49</v>
      </c>
      <c r="U165" s="77">
        <f>R165/'סכום נכסי הקרן'!$C$42*100</f>
        <v>8.012980493936403E-2</v>
      </c>
    </row>
    <row r="166" spans="2:21">
      <c r="B166" t="s">
        <v>853</v>
      </c>
      <c r="C166" t="s">
        <v>854</v>
      </c>
      <c r="D166" t="s">
        <v>103</v>
      </c>
      <c r="E166" t="s">
        <v>126</v>
      </c>
      <c r="F166" t="s">
        <v>855</v>
      </c>
      <c r="G166" t="s">
        <v>856</v>
      </c>
      <c r="H166" t="s">
        <v>519</v>
      </c>
      <c r="I166" t="s">
        <v>153</v>
      </c>
      <c r="J166" t="s">
        <v>857</v>
      </c>
      <c r="K166" s="77">
        <v>6.61</v>
      </c>
      <c r="L166" t="s">
        <v>105</v>
      </c>
      <c r="M166" s="77">
        <v>2.61</v>
      </c>
      <c r="N166" s="77">
        <v>1.87</v>
      </c>
      <c r="O166" s="77">
        <v>751000</v>
      </c>
      <c r="P166" s="77">
        <v>104.99</v>
      </c>
      <c r="Q166" s="77">
        <v>0</v>
      </c>
      <c r="R166" s="77">
        <v>788.47490000000005</v>
      </c>
      <c r="S166" s="77">
        <v>0.19</v>
      </c>
      <c r="T166" s="77">
        <v>0.39</v>
      </c>
      <c r="U166" s="77">
        <f>R166/'סכום נכסי הקרן'!$C$42*100</f>
        <v>6.4559155647408523E-2</v>
      </c>
    </row>
    <row r="167" spans="2:21">
      <c r="B167" t="s">
        <v>858</v>
      </c>
      <c r="C167" t="s">
        <v>859</v>
      </c>
      <c r="D167" t="s">
        <v>103</v>
      </c>
      <c r="E167" t="s">
        <v>126</v>
      </c>
      <c r="F167" t="s">
        <v>479</v>
      </c>
      <c r="G167" t="s">
        <v>135</v>
      </c>
      <c r="H167" t="s">
        <v>447</v>
      </c>
      <c r="I167" t="s">
        <v>213</v>
      </c>
      <c r="J167" t="s">
        <v>480</v>
      </c>
      <c r="K167" s="77">
        <v>6.03</v>
      </c>
      <c r="L167" t="s">
        <v>105</v>
      </c>
      <c r="M167" s="77">
        <v>3.65</v>
      </c>
      <c r="N167" s="77">
        <v>2.19</v>
      </c>
      <c r="O167" s="77">
        <v>559000</v>
      </c>
      <c r="P167" s="77">
        <v>109.43</v>
      </c>
      <c r="Q167" s="77">
        <v>0</v>
      </c>
      <c r="R167" s="77">
        <v>611.71370000000002</v>
      </c>
      <c r="S167" s="77">
        <v>0.04</v>
      </c>
      <c r="T167" s="77">
        <v>0.3</v>
      </c>
      <c r="U167" s="77">
        <f>R167/'סכום נכסי הקרן'!$C$42*100</f>
        <v>5.0086210696056607E-2</v>
      </c>
    </row>
    <row r="168" spans="2:21">
      <c r="B168" t="s">
        <v>860</v>
      </c>
      <c r="C168" t="s">
        <v>861</v>
      </c>
      <c r="D168" t="s">
        <v>103</v>
      </c>
      <c r="E168" t="s">
        <v>126</v>
      </c>
      <c r="F168" t="s">
        <v>376</v>
      </c>
      <c r="G168" t="s">
        <v>377</v>
      </c>
      <c r="H168" t="s">
        <v>447</v>
      </c>
      <c r="I168" t="s">
        <v>213</v>
      </c>
      <c r="J168" t="s">
        <v>271</v>
      </c>
      <c r="K168" s="77">
        <v>3.02</v>
      </c>
      <c r="L168" t="s">
        <v>105</v>
      </c>
      <c r="M168" s="77">
        <v>3.93</v>
      </c>
      <c r="N168" s="77">
        <v>0.92</v>
      </c>
      <c r="O168" s="77">
        <v>1990556</v>
      </c>
      <c r="P168" s="77">
        <v>102.07</v>
      </c>
      <c r="Q168" s="77">
        <v>0</v>
      </c>
      <c r="R168" s="77">
        <v>2031.7605091999999</v>
      </c>
      <c r="S168" s="77">
        <v>0.21</v>
      </c>
      <c r="T168" s="77">
        <v>1.01</v>
      </c>
      <c r="U168" s="77">
        <f>R168/'סכום נכסי הקרן'!$C$42*100</f>
        <v>0.16635753776271228</v>
      </c>
    </row>
    <row r="169" spans="2:21">
      <c r="B169" t="s">
        <v>862</v>
      </c>
      <c r="C169" t="s">
        <v>863</v>
      </c>
      <c r="D169" t="s">
        <v>103</v>
      </c>
      <c r="E169" t="s">
        <v>126</v>
      </c>
      <c r="F169" t="s">
        <v>502</v>
      </c>
      <c r="G169" t="s">
        <v>377</v>
      </c>
      <c r="H169" t="s">
        <v>447</v>
      </c>
      <c r="I169" t="s">
        <v>213</v>
      </c>
      <c r="J169" t="s">
        <v>503</v>
      </c>
      <c r="K169" s="77">
        <v>2.2200000000000002</v>
      </c>
      <c r="L169" t="s">
        <v>105</v>
      </c>
      <c r="M169" s="77">
        <v>1.05</v>
      </c>
      <c r="N169" s="77">
        <v>0.68</v>
      </c>
      <c r="O169" s="77">
        <v>309700</v>
      </c>
      <c r="P169" s="77">
        <v>100.84</v>
      </c>
      <c r="Q169" s="77">
        <v>0.81964999999999999</v>
      </c>
      <c r="R169" s="77">
        <v>313.12112999999999</v>
      </c>
      <c r="S169" s="77">
        <v>0.1</v>
      </c>
      <c r="T169" s="77">
        <v>0.16</v>
      </c>
      <c r="U169" s="77">
        <f>R169/'סכום נכסי הקרן'!$C$42*100</f>
        <v>2.5637893822824845E-2</v>
      </c>
    </row>
    <row r="170" spans="2:21">
      <c r="B170" t="s">
        <v>864</v>
      </c>
      <c r="C170" t="s">
        <v>865</v>
      </c>
      <c r="D170" t="s">
        <v>103</v>
      </c>
      <c r="E170" t="s">
        <v>126</v>
      </c>
      <c r="F170" t="s">
        <v>517</v>
      </c>
      <c r="G170" t="s">
        <v>518</v>
      </c>
      <c r="H170" t="s">
        <v>519</v>
      </c>
      <c r="I170" t="s">
        <v>153</v>
      </c>
      <c r="J170" t="s">
        <v>523</v>
      </c>
      <c r="K170" s="77">
        <v>4.1399999999999997</v>
      </c>
      <c r="L170" t="s">
        <v>105</v>
      </c>
      <c r="M170" s="77">
        <v>4.8</v>
      </c>
      <c r="N170" s="77">
        <v>1.39</v>
      </c>
      <c r="O170" s="77">
        <v>2090298.67</v>
      </c>
      <c r="P170" s="77">
        <v>116.02</v>
      </c>
      <c r="Q170" s="77">
        <v>0</v>
      </c>
      <c r="R170" s="77">
        <v>2425.1645169339999</v>
      </c>
      <c r="S170" s="77">
        <v>0.1</v>
      </c>
      <c r="T170" s="77">
        <v>1.2</v>
      </c>
      <c r="U170" s="77">
        <f>R170/'סכום נכסי הקרן'!$C$42*100</f>
        <v>0.19856887456951947</v>
      </c>
    </row>
    <row r="171" spans="2:21">
      <c r="B171" t="s">
        <v>866</v>
      </c>
      <c r="C171" t="s">
        <v>867</v>
      </c>
      <c r="D171" t="s">
        <v>103</v>
      </c>
      <c r="E171" t="s">
        <v>126</v>
      </c>
      <c r="F171" t="s">
        <v>719</v>
      </c>
      <c r="G171" t="s">
        <v>377</v>
      </c>
      <c r="H171" t="s">
        <v>447</v>
      </c>
      <c r="I171" t="s">
        <v>213</v>
      </c>
      <c r="J171" t="s">
        <v>868</v>
      </c>
      <c r="K171" s="77">
        <v>2.76</v>
      </c>
      <c r="L171" t="s">
        <v>105</v>
      </c>
      <c r="M171" s="77">
        <v>6.4</v>
      </c>
      <c r="N171" s="77">
        <v>0.78</v>
      </c>
      <c r="O171" s="77">
        <v>768037</v>
      </c>
      <c r="P171" s="77">
        <v>116.66</v>
      </c>
      <c r="Q171" s="77">
        <v>0</v>
      </c>
      <c r="R171" s="77">
        <v>895.99196419999998</v>
      </c>
      <c r="S171" s="77">
        <v>0.24</v>
      </c>
      <c r="T171" s="77">
        <v>0.44</v>
      </c>
      <c r="U171" s="77">
        <f>R171/'סכום נכסי הקרן'!$C$42*100</f>
        <v>7.3362493435891338E-2</v>
      </c>
    </row>
    <row r="172" spans="2:21">
      <c r="B172" t="s">
        <v>869</v>
      </c>
      <c r="C172" t="s">
        <v>870</v>
      </c>
      <c r="D172" t="s">
        <v>103</v>
      </c>
      <c r="E172" t="s">
        <v>126</v>
      </c>
      <c r="F172" t="s">
        <v>376</v>
      </c>
      <c r="G172" t="s">
        <v>377</v>
      </c>
      <c r="H172" t="s">
        <v>447</v>
      </c>
      <c r="I172" t="s">
        <v>213</v>
      </c>
      <c r="J172" t="s">
        <v>871</v>
      </c>
      <c r="K172" s="77">
        <v>2.92</v>
      </c>
      <c r="L172" t="s">
        <v>105</v>
      </c>
      <c r="M172" s="77">
        <v>3.25</v>
      </c>
      <c r="N172" s="77">
        <v>1.29</v>
      </c>
      <c r="O172" s="77">
        <v>22</v>
      </c>
      <c r="P172" s="77">
        <v>5294999</v>
      </c>
      <c r="Q172" s="77">
        <v>0</v>
      </c>
      <c r="R172" s="77">
        <v>1164.89978</v>
      </c>
      <c r="S172" s="77">
        <v>0</v>
      </c>
      <c r="T172" s="77">
        <v>0.57999999999999996</v>
      </c>
      <c r="U172" s="77">
        <f>R172/'סכום נכסי הקרן'!$C$42*100</f>
        <v>9.538026665230806E-2</v>
      </c>
    </row>
    <row r="173" spans="2:21">
      <c r="B173" t="s">
        <v>872</v>
      </c>
      <c r="C173" t="s">
        <v>873</v>
      </c>
      <c r="D173" t="s">
        <v>103</v>
      </c>
      <c r="E173" t="s">
        <v>126</v>
      </c>
      <c r="F173" t="s">
        <v>376</v>
      </c>
      <c r="G173" t="s">
        <v>377</v>
      </c>
      <c r="H173" t="s">
        <v>447</v>
      </c>
      <c r="I173" t="s">
        <v>213</v>
      </c>
      <c r="J173" t="s">
        <v>433</v>
      </c>
      <c r="K173" s="77">
        <v>2.54</v>
      </c>
      <c r="L173" t="s">
        <v>105</v>
      </c>
      <c r="M173" s="77">
        <v>3.22</v>
      </c>
      <c r="N173" s="77">
        <v>0.87</v>
      </c>
      <c r="O173" s="77">
        <v>125624</v>
      </c>
      <c r="P173" s="77">
        <v>103.52</v>
      </c>
      <c r="Q173" s="77">
        <v>0</v>
      </c>
      <c r="R173" s="77">
        <v>130.04596480000001</v>
      </c>
      <c r="S173" s="77">
        <v>0.01</v>
      </c>
      <c r="T173" s="77">
        <v>0.06</v>
      </c>
      <c r="U173" s="77">
        <f>R173/'סכום נכסי הקרן'!$C$42*100</f>
        <v>1.0647970763356714E-2</v>
      </c>
    </row>
    <row r="174" spans="2:21">
      <c r="B174" t="s">
        <v>874</v>
      </c>
      <c r="C174" t="s">
        <v>875</v>
      </c>
      <c r="D174" t="s">
        <v>103</v>
      </c>
      <c r="E174" t="s">
        <v>126</v>
      </c>
      <c r="F174" t="s">
        <v>876</v>
      </c>
      <c r="G174" t="s">
        <v>877</v>
      </c>
      <c r="H174" t="s">
        <v>447</v>
      </c>
      <c r="I174" t="s">
        <v>213</v>
      </c>
      <c r="J174" t="s">
        <v>878</v>
      </c>
      <c r="K174" s="77">
        <v>4.8</v>
      </c>
      <c r="L174" t="s">
        <v>105</v>
      </c>
      <c r="M174" s="77">
        <v>1.05</v>
      </c>
      <c r="N174" s="77">
        <v>0.96</v>
      </c>
      <c r="O174" s="77">
        <v>567519</v>
      </c>
      <c r="P174" s="77">
        <v>100.55</v>
      </c>
      <c r="Q174" s="77">
        <v>0</v>
      </c>
      <c r="R174" s="77">
        <v>570.64035449999994</v>
      </c>
      <c r="S174" s="77">
        <v>0.12</v>
      </c>
      <c r="T174" s="77">
        <v>0.28000000000000003</v>
      </c>
      <c r="U174" s="77">
        <f>R174/'סכום נכסי הקרן'!$C$42*100</f>
        <v>4.6723186070803099E-2</v>
      </c>
    </row>
    <row r="175" spans="2:21">
      <c r="B175" t="s">
        <v>879</v>
      </c>
      <c r="C175" t="s">
        <v>880</v>
      </c>
      <c r="D175" t="s">
        <v>103</v>
      </c>
      <c r="E175" t="s">
        <v>126</v>
      </c>
      <c r="F175" t="s">
        <v>568</v>
      </c>
      <c r="G175" t="s">
        <v>518</v>
      </c>
      <c r="H175" t="s">
        <v>542</v>
      </c>
      <c r="I175" t="s">
        <v>213</v>
      </c>
      <c r="J175" t="s">
        <v>569</v>
      </c>
      <c r="K175" s="77">
        <v>4.6100000000000003</v>
      </c>
      <c r="L175" t="s">
        <v>105</v>
      </c>
      <c r="M175" s="77">
        <v>2.95</v>
      </c>
      <c r="N175" s="77">
        <v>1.62</v>
      </c>
      <c r="O175" s="77">
        <v>871000</v>
      </c>
      <c r="P175" s="77">
        <v>106.61</v>
      </c>
      <c r="Q175" s="77">
        <v>0</v>
      </c>
      <c r="R175" s="77">
        <v>928.57309999999995</v>
      </c>
      <c r="S175" s="77">
        <v>0.21</v>
      </c>
      <c r="T175" s="77">
        <v>0.46</v>
      </c>
      <c r="U175" s="77">
        <f>R175/'סכום נכסי הקרן'!$C$42*100</f>
        <v>7.6030188523308256E-2</v>
      </c>
    </row>
    <row r="176" spans="2:21">
      <c r="B176" t="s">
        <v>881</v>
      </c>
      <c r="C176" t="s">
        <v>882</v>
      </c>
      <c r="D176" t="s">
        <v>103</v>
      </c>
      <c r="E176" t="s">
        <v>126</v>
      </c>
      <c r="F176" t="s">
        <v>568</v>
      </c>
      <c r="G176" t="s">
        <v>518</v>
      </c>
      <c r="H176" t="s">
        <v>542</v>
      </c>
      <c r="I176" t="s">
        <v>213</v>
      </c>
      <c r="J176" t="s">
        <v>883</v>
      </c>
      <c r="K176" s="77">
        <v>1.37</v>
      </c>
      <c r="L176" t="s">
        <v>105</v>
      </c>
      <c r="M176" s="77">
        <v>2.2999999999999998</v>
      </c>
      <c r="N176" s="77">
        <v>0.77</v>
      </c>
      <c r="O176" s="77">
        <v>1930006</v>
      </c>
      <c r="P176" s="77">
        <v>102.13</v>
      </c>
      <c r="Q176" s="77">
        <v>0</v>
      </c>
      <c r="R176" s="77">
        <v>1971.1151278</v>
      </c>
      <c r="S176" s="77">
        <v>0.06</v>
      </c>
      <c r="T176" s="77">
        <v>0.98</v>
      </c>
      <c r="U176" s="77">
        <f>R176/'סכום נכסי הקרן'!$C$42*100</f>
        <v>0.16139198385972936</v>
      </c>
    </row>
    <row r="177" spans="2:21">
      <c r="B177" t="s">
        <v>884</v>
      </c>
      <c r="C177" t="s">
        <v>885</v>
      </c>
      <c r="D177" t="s">
        <v>103</v>
      </c>
      <c r="E177" t="s">
        <v>126</v>
      </c>
      <c r="F177" t="s">
        <v>568</v>
      </c>
      <c r="G177" t="s">
        <v>518</v>
      </c>
      <c r="H177" t="s">
        <v>542</v>
      </c>
      <c r="I177" t="s">
        <v>213</v>
      </c>
      <c r="J177" t="s">
        <v>886</v>
      </c>
      <c r="K177" s="77">
        <v>6.08</v>
      </c>
      <c r="L177" t="s">
        <v>105</v>
      </c>
      <c r="M177" s="77">
        <v>1.75</v>
      </c>
      <c r="N177" s="77">
        <v>1.26</v>
      </c>
      <c r="O177" s="77">
        <v>2253868</v>
      </c>
      <c r="P177" s="77">
        <v>103.19</v>
      </c>
      <c r="Q177" s="77">
        <v>0</v>
      </c>
      <c r="R177" s="77">
        <v>2325.7663892</v>
      </c>
      <c r="S177" s="77">
        <v>0.16</v>
      </c>
      <c r="T177" s="77">
        <v>1.1499999999999999</v>
      </c>
      <c r="U177" s="77">
        <f>R177/'סכום נכסי הקרן'!$C$42*100</f>
        <v>0.19043030325996946</v>
      </c>
    </row>
    <row r="178" spans="2:21">
      <c r="B178" t="s">
        <v>887</v>
      </c>
      <c r="C178" t="s">
        <v>888</v>
      </c>
      <c r="D178" t="s">
        <v>103</v>
      </c>
      <c r="E178" t="s">
        <v>126</v>
      </c>
      <c r="F178" t="s">
        <v>889</v>
      </c>
      <c r="G178" t="s">
        <v>416</v>
      </c>
      <c r="H178" t="s">
        <v>542</v>
      </c>
      <c r="I178" t="s">
        <v>213</v>
      </c>
      <c r="J178" t="s">
        <v>890</v>
      </c>
      <c r="K178" s="77">
        <v>5.01</v>
      </c>
      <c r="L178" t="s">
        <v>105</v>
      </c>
      <c r="M178" s="77">
        <v>4.3499999999999996</v>
      </c>
      <c r="N178" s="77">
        <v>2.82</v>
      </c>
      <c r="O178" s="77">
        <v>122565</v>
      </c>
      <c r="P178" s="77">
        <v>108.46</v>
      </c>
      <c r="Q178" s="77">
        <v>0</v>
      </c>
      <c r="R178" s="77">
        <v>132.933999</v>
      </c>
      <c r="S178" s="77">
        <v>0.01</v>
      </c>
      <c r="T178" s="77">
        <v>7.0000000000000007E-2</v>
      </c>
      <c r="U178" s="77">
        <f>R178/'סכום נכסי הקרן'!$C$42*100</f>
        <v>1.0884438721224288E-2</v>
      </c>
    </row>
    <row r="179" spans="2:21">
      <c r="B179" t="s">
        <v>891</v>
      </c>
      <c r="C179" t="s">
        <v>892</v>
      </c>
      <c r="D179" t="s">
        <v>103</v>
      </c>
      <c r="E179" t="s">
        <v>126</v>
      </c>
      <c r="F179" t="s">
        <v>510</v>
      </c>
      <c r="G179" t="s">
        <v>511</v>
      </c>
      <c r="H179" t="s">
        <v>542</v>
      </c>
      <c r="I179" t="s">
        <v>213</v>
      </c>
      <c r="J179" t="s">
        <v>893</v>
      </c>
      <c r="K179" s="77">
        <v>9.16</v>
      </c>
      <c r="L179" t="s">
        <v>105</v>
      </c>
      <c r="M179" s="77">
        <v>3.95</v>
      </c>
      <c r="N179" s="77">
        <v>2.7</v>
      </c>
      <c r="O179" s="77">
        <v>448807</v>
      </c>
      <c r="P179" s="77">
        <v>111.96</v>
      </c>
      <c r="Q179" s="77">
        <v>0</v>
      </c>
      <c r="R179" s="77">
        <v>502.48431720000002</v>
      </c>
      <c r="S179" s="77">
        <v>0.19</v>
      </c>
      <c r="T179" s="77">
        <v>0.25</v>
      </c>
      <c r="U179" s="77">
        <f>R179/'סכום נכסי הקרן'!$C$42*100</f>
        <v>4.1142670799662225E-2</v>
      </c>
    </row>
    <row r="180" spans="2:21">
      <c r="B180" t="s">
        <v>894</v>
      </c>
      <c r="C180" t="s">
        <v>895</v>
      </c>
      <c r="D180" t="s">
        <v>103</v>
      </c>
      <c r="E180" t="s">
        <v>126</v>
      </c>
      <c r="F180" t="s">
        <v>510</v>
      </c>
      <c r="G180" t="s">
        <v>511</v>
      </c>
      <c r="H180" t="s">
        <v>542</v>
      </c>
      <c r="I180" t="s">
        <v>213</v>
      </c>
      <c r="J180" t="s">
        <v>893</v>
      </c>
      <c r="K180" s="77">
        <v>9.81</v>
      </c>
      <c r="L180" t="s">
        <v>105</v>
      </c>
      <c r="M180" s="77">
        <v>3.95</v>
      </c>
      <c r="N180" s="77">
        <v>2.91</v>
      </c>
      <c r="O180" s="77">
        <v>80543</v>
      </c>
      <c r="P180" s="77">
        <v>110.64</v>
      </c>
      <c r="Q180" s="77">
        <v>0</v>
      </c>
      <c r="R180" s="77">
        <v>89.112775200000002</v>
      </c>
      <c r="S180" s="77">
        <v>0.03</v>
      </c>
      <c r="T180" s="77">
        <v>0.04</v>
      </c>
      <c r="U180" s="77">
        <f>R180/'סכום נכסי הקרן'!$C$42*100</f>
        <v>7.2964218953695615E-3</v>
      </c>
    </row>
    <row r="181" spans="2:21">
      <c r="B181" t="s">
        <v>896</v>
      </c>
      <c r="C181" t="s">
        <v>897</v>
      </c>
      <c r="D181" t="s">
        <v>103</v>
      </c>
      <c r="E181" t="s">
        <v>126</v>
      </c>
      <c r="F181" t="s">
        <v>898</v>
      </c>
      <c r="G181" t="s">
        <v>416</v>
      </c>
      <c r="H181" t="s">
        <v>542</v>
      </c>
      <c r="I181" t="s">
        <v>213</v>
      </c>
      <c r="J181" t="s">
        <v>899</v>
      </c>
      <c r="K181" s="77">
        <v>3.82</v>
      </c>
      <c r="L181" t="s">
        <v>105</v>
      </c>
      <c r="M181" s="77">
        <v>3.9</v>
      </c>
      <c r="N181" s="77">
        <v>3.12</v>
      </c>
      <c r="O181" s="77">
        <v>740732</v>
      </c>
      <c r="P181" s="77">
        <v>103.48</v>
      </c>
      <c r="Q181" s="77">
        <v>0</v>
      </c>
      <c r="R181" s="77">
        <v>766.50947359999998</v>
      </c>
      <c r="S181" s="77">
        <v>0.08</v>
      </c>
      <c r="T181" s="77">
        <v>0.38</v>
      </c>
      <c r="U181" s="77">
        <f>R181/'סכום נכסי הקרן'!$C$42*100</f>
        <v>6.2760659104501057E-2</v>
      </c>
    </row>
    <row r="182" spans="2:21">
      <c r="B182" t="s">
        <v>900</v>
      </c>
      <c r="C182" t="s">
        <v>901</v>
      </c>
      <c r="D182" t="s">
        <v>103</v>
      </c>
      <c r="E182" t="s">
        <v>126</v>
      </c>
      <c r="F182" t="s">
        <v>600</v>
      </c>
      <c r="G182" t="s">
        <v>511</v>
      </c>
      <c r="H182" t="s">
        <v>535</v>
      </c>
      <c r="I182" t="s">
        <v>153</v>
      </c>
      <c r="J182" t="s">
        <v>604</v>
      </c>
      <c r="K182" s="77">
        <v>5.82</v>
      </c>
      <c r="L182" t="s">
        <v>105</v>
      </c>
      <c r="M182" s="77">
        <v>3.92</v>
      </c>
      <c r="N182" s="77">
        <v>2.11</v>
      </c>
      <c r="O182" s="77">
        <v>880089.78</v>
      </c>
      <c r="P182" s="77">
        <v>112.81</v>
      </c>
      <c r="Q182" s="77">
        <v>0</v>
      </c>
      <c r="R182" s="77">
        <v>992.82928081800003</v>
      </c>
      <c r="S182" s="77">
        <v>0.09</v>
      </c>
      <c r="T182" s="77">
        <v>0.49</v>
      </c>
      <c r="U182" s="77">
        <f>R182/'סכום נכסי הקרן'!$C$42*100</f>
        <v>8.1291389328479485E-2</v>
      </c>
    </row>
    <row r="183" spans="2:21">
      <c r="B183" t="s">
        <v>902</v>
      </c>
      <c r="C183" t="s">
        <v>903</v>
      </c>
      <c r="D183" t="s">
        <v>103</v>
      </c>
      <c r="E183" t="s">
        <v>126</v>
      </c>
      <c r="F183" t="s">
        <v>531</v>
      </c>
      <c r="G183" t="s">
        <v>511</v>
      </c>
      <c r="H183" t="s">
        <v>535</v>
      </c>
      <c r="I183" t="s">
        <v>153</v>
      </c>
      <c r="J183" t="s">
        <v>563</v>
      </c>
      <c r="K183" s="77">
        <v>6.66</v>
      </c>
      <c r="L183" t="s">
        <v>105</v>
      </c>
      <c r="M183" s="77">
        <v>3.61</v>
      </c>
      <c r="N183" s="77">
        <v>2.25</v>
      </c>
      <c r="O183" s="77">
        <v>1722238</v>
      </c>
      <c r="P183" s="77">
        <v>111</v>
      </c>
      <c r="Q183" s="77">
        <v>0</v>
      </c>
      <c r="R183" s="77">
        <v>1911.68418</v>
      </c>
      <c r="S183" s="77">
        <v>0.22</v>
      </c>
      <c r="T183" s="77">
        <v>0.95</v>
      </c>
      <c r="U183" s="77">
        <f>R183/'סכום נכסי הקרן'!$C$42*100</f>
        <v>0.15652586597913073</v>
      </c>
    </row>
    <row r="184" spans="2:21">
      <c r="B184" t="s">
        <v>904</v>
      </c>
      <c r="C184" t="s">
        <v>905</v>
      </c>
      <c r="D184" t="s">
        <v>103</v>
      </c>
      <c r="E184" t="s">
        <v>126</v>
      </c>
      <c r="F184" t="s">
        <v>906</v>
      </c>
      <c r="G184" t="s">
        <v>907</v>
      </c>
      <c r="H184" t="s">
        <v>535</v>
      </c>
      <c r="I184" t="s">
        <v>153</v>
      </c>
      <c r="J184" t="s">
        <v>557</v>
      </c>
      <c r="K184" s="77">
        <v>4.1500000000000004</v>
      </c>
      <c r="L184" t="s">
        <v>105</v>
      </c>
      <c r="M184" s="77">
        <v>2.75</v>
      </c>
      <c r="N184" s="77">
        <v>1.66</v>
      </c>
      <c r="O184" s="77">
        <v>550531.27</v>
      </c>
      <c r="P184" s="77">
        <v>105.52</v>
      </c>
      <c r="Q184" s="77">
        <v>0</v>
      </c>
      <c r="R184" s="77">
        <v>580.92059610399997</v>
      </c>
      <c r="S184" s="77">
        <v>0.11</v>
      </c>
      <c r="T184" s="77">
        <v>0.28999999999999998</v>
      </c>
      <c r="U184" s="77">
        <f>R184/'סכום נכסי הקרן'!$C$42*100</f>
        <v>4.7564917009613711E-2</v>
      </c>
    </row>
    <row r="185" spans="2:21">
      <c r="B185" t="s">
        <v>908</v>
      </c>
      <c r="C185" t="s">
        <v>909</v>
      </c>
      <c r="D185" t="s">
        <v>103</v>
      </c>
      <c r="E185" t="s">
        <v>126</v>
      </c>
      <c r="F185" t="s">
        <v>629</v>
      </c>
      <c r="G185" t="s">
        <v>377</v>
      </c>
      <c r="H185" t="s">
        <v>630</v>
      </c>
      <c r="I185" t="s">
        <v>153</v>
      </c>
      <c r="J185" t="s">
        <v>271</v>
      </c>
      <c r="K185" s="77">
        <v>1.89</v>
      </c>
      <c r="L185" t="s">
        <v>105</v>
      </c>
      <c r="M185" s="77">
        <v>2.62</v>
      </c>
      <c r="N185" s="77">
        <v>0.72</v>
      </c>
      <c r="O185" s="77">
        <v>1834400</v>
      </c>
      <c r="P185" s="77">
        <v>101.65</v>
      </c>
      <c r="Q185" s="77">
        <v>0</v>
      </c>
      <c r="R185" s="77">
        <v>1864.6676</v>
      </c>
      <c r="S185" s="77">
        <v>0.36</v>
      </c>
      <c r="T185" s="77">
        <v>0.93</v>
      </c>
      <c r="U185" s="77">
        <f>R185/'סכום נכסי הקרן'!$C$42*100</f>
        <v>0.15267621812575097</v>
      </c>
    </row>
    <row r="186" spans="2:21">
      <c r="B186" t="s">
        <v>910</v>
      </c>
      <c r="C186" t="s">
        <v>911</v>
      </c>
      <c r="D186" t="s">
        <v>103</v>
      </c>
      <c r="E186" t="s">
        <v>126</v>
      </c>
      <c r="F186" t="s">
        <v>633</v>
      </c>
      <c r="G186" t="s">
        <v>416</v>
      </c>
      <c r="H186" t="s">
        <v>637</v>
      </c>
      <c r="I186" t="s">
        <v>213</v>
      </c>
      <c r="J186" t="s">
        <v>912</v>
      </c>
      <c r="K186" s="77">
        <v>4.32</v>
      </c>
      <c r="L186" t="s">
        <v>105</v>
      </c>
      <c r="M186" s="77">
        <v>3.5</v>
      </c>
      <c r="N186" s="77">
        <v>1.7</v>
      </c>
      <c r="O186" s="77">
        <v>280500.03999999998</v>
      </c>
      <c r="P186" s="77">
        <v>107.98</v>
      </c>
      <c r="Q186" s="77">
        <v>4.9087500000000004</v>
      </c>
      <c r="R186" s="77">
        <v>307.792693192</v>
      </c>
      <c r="S186" s="77">
        <v>0.17</v>
      </c>
      <c r="T186" s="77">
        <v>0.15</v>
      </c>
      <c r="U186" s="77">
        <f>R186/'סכום נכסי הקרן'!$C$42*100</f>
        <v>2.5201609318086578E-2</v>
      </c>
    </row>
    <row r="187" spans="2:21">
      <c r="B187" t="s">
        <v>913</v>
      </c>
      <c r="C187" t="s">
        <v>914</v>
      </c>
      <c r="D187" t="s">
        <v>103</v>
      </c>
      <c r="E187" t="s">
        <v>126</v>
      </c>
      <c r="F187" t="s">
        <v>719</v>
      </c>
      <c r="G187" t="s">
        <v>377</v>
      </c>
      <c r="H187" t="s">
        <v>637</v>
      </c>
      <c r="I187" t="s">
        <v>213</v>
      </c>
      <c r="J187" t="s">
        <v>915</v>
      </c>
      <c r="K187" s="77">
        <v>3.7</v>
      </c>
      <c r="L187" t="s">
        <v>105</v>
      </c>
      <c r="M187" s="77">
        <v>3.6</v>
      </c>
      <c r="N187" s="77">
        <v>1.78</v>
      </c>
      <c r="O187" s="77">
        <v>24</v>
      </c>
      <c r="P187" s="77">
        <v>5525001</v>
      </c>
      <c r="Q187" s="77">
        <v>0</v>
      </c>
      <c r="R187" s="77">
        <v>1326.0002400000001</v>
      </c>
      <c r="S187" s="77">
        <v>0</v>
      </c>
      <c r="T187" s="77">
        <v>0.66</v>
      </c>
      <c r="U187" s="77">
        <f>R187/'סכום נכסי הקרן'!$C$42*100</f>
        <v>0.10857093343448353</v>
      </c>
    </row>
    <row r="188" spans="2:21">
      <c r="B188" t="s">
        <v>916</v>
      </c>
      <c r="C188" t="s">
        <v>917</v>
      </c>
      <c r="D188" t="s">
        <v>103</v>
      </c>
      <c r="E188" t="s">
        <v>126</v>
      </c>
      <c r="F188" t="s">
        <v>918</v>
      </c>
      <c r="G188" t="s">
        <v>135</v>
      </c>
      <c r="H188" t="s">
        <v>630</v>
      </c>
      <c r="I188" t="s">
        <v>153</v>
      </c>
      <c r="J188" t="s">
        <v>271</v>
      </c>
      <c r="K188" s="77">
        <v>0.69</v>
      </c>
      <c r="L188" t="s">
        <v>105</v>
      </c>
      <c r="M188" s="77">
        <v>6.9</v>
      </c>
      <c r="N188" s="77">
        <v>1.01</v>
      </c>
      <c r="O188" s="77">
        <v>0.15</v>
      </c>
      <c r="P188" s="77">
        <v>105.9</v>
      </c>
      <c r="Q188" s="77">
        <v>0</v>
      </c>
      <c r="R188" s="77">
        <v>1.5885000000000001E-4</v>
      </c>
      <c r="S188" s="77">
        <v>0</v>
      </c>
      <c r="T188" s="77">
        <v>0</v>
      </c>
      <c r="U188" s="77">
        <f>R188/'סכום נכסי הקרן'!$C$42*100</f>
        <v>1.3006402454397526E-8</v>
      </c>
    </row>
    <row r="189" spans="2:21">
      <c r="B189" t="s">
        <v>919</v>
      </c>
      <c r="C189" t="s">
        <v>920</v>
      </c>
      <c r="D189" t="s">
        <v>103</v>
      </c>
      <c r="E189" t="s">
        <v>126</v>
      </c>
      <c r="F189" t="s">
        <v>921</v>
      </c>
      <c r="G189" t="s">
        <v>856</v>
      </c>
      <c r="H189" t="s">
        <v>630</v>
      </c>
      <c r="I189" t="s">
        <v>153</v>
      </c>
      <c r="J189" t="s">
        <v>271</v>
      </c>
      <c r="K189" s="77">
        <v>1.1299999999999999</v>
      </c>
      <c r="L189" t="s">
        <v>105</v>
      </c>
      <c r="M189" s="77">
        <v>5.55</v>
      </c>
      <c r="N189" s="77">
        <v>1.23</v>
      </c>
      <c r="O189" s="77">
        <v>67500.009999999995</v>
      </c>
      <c r="P189" s="77">
        <v>106.84</v>
      </c>
      <c r="Q189" s="77">
        <v>0</v>
      </c>
      <c r="R189" s="77">
        <v>72.117010683999993</v>
      </c>
      <c r="S189" s="77">
        <v>0.19</v>
      </c>
      <c r="T189" s="77">
        <v>0.04</v>
      </c>
      <c r="U189" s="77">
        <f>R189/'סכום נכסי הקרן'!$C$42*100</f>
        <v>5.9048338984210892E-3</v>
      </c>
    </row>
    <row r="190" spans="2:21">
      <c r="B190" t="s">
        <v>922</v>
      </c>
      <c r="C190" t="s">
        <v>923</v>
      </c>
      <c r="D190" t="s">
        <v>103</v>
      </c>
      <c r="E190" t="s">
        <v>126</v>
      </c>
      <c r="F190" t="s">
        <v>924</v>
      </c>
      <c r="G190" t="s">
        <v>416</v>
      </c>
      <c r="H190" t="s">
        <v>637</v>
      </c>
      <c r="I190" t="s">
        <v>213</v>
      </c>
      <c r="J190" t="s">
        <v>925</v>
      </c>
      <c r="K190" s="77">
        <v>3.14</v>
      </c>
      <c r="L190" t="s">
        <v>105</v>
      </c>
      <c r="M190" s="77">
        <v>6.05</v>
      </c>
      <c r="N190" s="77">
        <v>2.8</v>
      </c>
      <c r="O190" s="77">
        <v>688812</v>
      </c>
      <c r="P190" s="77">
        <v>110.95</v>
      </c>
      <c r="Q190" s="77">
        <v>0</v>
      </c>
      <c r="R190" s="77">
        <v>764.23691399999996</v>
      </c>
      <c r="S190" s="77">
        <v>7.0000000000000007E-2</v>
      </c>
      <c r="T190" s="77">
        <v>0.38</v>
      </c>
      <c r="U190" s="77">
        <f>R190/'סכום נכסי הקרן'!$C$42*100</f>
        <v>6.2574585294244811E-2</v>
      </c>
    </row>
    <row r="191" spans="2:21">
      <c r="B191" t="s">
        <v>926</v>
      </c>
      <c r="C191" t="s">
        <v>927</v>
      </c>
      <c r="D191" t="s">
        <v>103</v>
      </c>
      <c r="E191" t="s">
        <v>126</v>
      </c>
      <c r="F191" t="s">
        <v>928</v>
      </c>
      <c r="G191" t="s">
        <v>416</v>
      </c>
      <c r="H191" t="s">
        <v>630</v>
      </c>
      <c r="I191" t="s">
        <v>153</v>
      </c>
      <c r="J191" t="s">
        <v>929</v>
      </c>
      <c r="K191" s="77">
        <v>2.74</v>
      </c>
      <c r="L191" t="s">
        <v>105</v>
      </c>
      <c r="M191" s="77">
        <v>4.2</v>
      </c>
      <c r="N191" s="77">
        <v>2.72</v>
      </c>
      <c r="O191" s="77">
        <v>807834</v>
      </c>
      <c r="P191" s="77">
        <v>104.83</v>
      </c>
      <c r="Q191" s="77">
        <v>0</v>
      </c>
      <c r="R191" s="77">
        <v>846.85238219999997</v>
      </c>
      <c r="S191" s="77">
        <v>0.06</v>
      </c>
      <c r="T191" s="77">
        <v>0.42</v>
      </c>
      <c r="U191" s="77">
        <f>R191/'סכום נכסי הקרן'!$C$42*100</f>
        <v>6.933901732677665E-2</v>
      </c>
    </row>
    <row r="192" spans="2:21">
      <c r="B192" t="s">
        <v>930</v>
      </c>
      <c r="C192" t="s">
        <v>931</v>
      </c>
      <c r="D192" t="s">
        <v>103</v>
      </c>
      <c r="E192" t="s">
        <v>126</v>
      </c>
      <c r="F192" t="s">
        <v>932</v>
      </c>
      <c r="G192" t="s">
        <v>130</v>
      </c>
      <c r="H192" t="s">
        <v>637</v>
      </c>
      <c r="I192" t="s">
        <v>213</v>
      </c>
      <c r="J192" t="s">
        <v>460</v>
      </c>
      <c r="K192" s="77">
        <v>3.58</v>
      </c>
      <c r="L192" t="s">
        <v>105</v>
      </c>
      <c r="M192" s="77">
        <v>2.95</v>
      </c>
      <c r="N192" s="77">
        <v>1.53</v>
      </c>
      <c r="O192" s="77">
        <v>574000</v>
      </c>
      <c r="P192" s="77">
        <v>105.16</v>
      </c>
      <c r="Q192" s="77">
        <v>0</v>
      </c>
      <c r="R192" s="77">
        <v>603.61839999999995</v>
      </c>
      <c r="S192" s="77">
        <v>0.23</v>
      </c>
      <c r="T192" s="77">
        <v>0.3</v>
      </c>
      <c r="U192" s="77">
        <f>R192/'סכום נכסי הקרן'!$C$42*100</f>
        <v>4.942337953591127E-2</v>
      </c>
    </row>
    <row r="193" spans="2:21">
      <c r="B193" t="s">
        <v>933</v>
      </c>
      <c r="C193" t="s">
        <v>934</v>
      </c>
      <c r="D193" t="s">
        <v>103</v>
      </c>
      <c r="E193" t="s">
        <v>126</v>
      </c>
      <c r="F193" t="s">
        <v>667</v>
      </c>
      <c r="G193" t="s">
        <v>416</v>
      </c>
      <c r="H193" t="s">
        <v>630</v>
      </c>
      <c r="I193" t="s">
        <v>153</v>
      </c>
      <c r="J193" t="s">
        <v>271</v>
      </c>
      <c r="K193" s="77">
        <v>4.0599999999999996</v>
      </c>
      <c r="L193" t="s">
        <v>105</v>
      </c>
      <c r="M193" s="77">
        <v>7.05</v>
      </c>
      <c r="N193" s="77">
        <v>1.89</v>
      </c>
      <c r="O193" s="77">
        <v>352.71</v>
      </c>
      <c r="P193" s="77">
        <v>122</v>
      </c>
      <c r="Q193" s="77">
        <v>0</v>
      </c>
      <c r="R193" s="77">
        <v>0.43030620000000003</v>
      </c>
      <c r="S193" s="77">
        <v>0</v>
      </c>
      <c r="T193" s="77">
        <v>0</v>
      </c>
      <c r="U193" s="77">
        <f>R193/'סכום נכסי הקרן'!$C$42*100</f>
        <v>3.5232833590320886E-5</v>
      </c>
    </row>
    <row r="194" spans="2:21">
      <c r="B194" t="s">
        <v>935</v>
      </c>
      <c r="C194" t="s">
        <v>936</v>
      </c>
      <c r="D194" t="s">
        <v>103</v>
      </c>
      <c r="E194" t="s">
        <v>126</v>
      </c>
      <c r="F194" t="s">
        <v>670</v>
      </c>
      <c r="G194" t="s">
        <v>135</v>
      </c>
      <c r="H194" t="s">
        <v>637</v>
      </c>
      <c r="I194" t="s">
        <v>213</v>
      </c>
      <c r="J194" t="s">
        <v>674</v>
      </c>
      <c r="K194" s="77">
        <v>4.03</v>
      </c>
      <c r="L194" t="s">
        <v>105</v>
      </c>
      <c r="M194" s="77">
        <v>4.1399999999999997</v>
      </c>
      <c r="N194" s="77">
        <v>1.58</v>
      </c>
      <c r="O194" s="77">
        <v>351899.31</v>
      </c>
      <c r="P194" s="77">
        <v>110.54</v>
      </c>
      <c r="Q194" s="77">
        <v>7.2843200000000001</v>
      </c>
      <c r="R194" s="77">
        <v>396.27381727400001</v>
      </c>
      <c r="S194" s="77">
        <v>0.04</v>
      </c>
      <c r="T194" s="77">
        <v>0.2</v>
      </c>
      <c r="U194" s="77">
        <f>R194/'סכום נכסי הקרן'!$C$42*100</f>
        <v>3.24463125565378E-2</v>
      </c>
    </row>
    <row r="195" spans="2:21">
      <c r="B195" t="s">
        <v>937</v>
      </c>
      <c r="C195" t="s">
        <v>938</v>
      </c>
      <c r="D195" t="s">
        <v>103</v>
      </c>
      <c r="E195" t="s">
        <v>126</v>
      </c>
      <c r="F195" t="s">
        <v>677</v>
      </c>
      <c r="G195" t="s">
        <v>135</v>
      </c>
      <c r="H195" t="s">
        <v>637</v>
      </c>
      <c r="I195" t="s">
        <v>213</v>
      </c>
      <c r="J195" t="s">
        <v>271</v>
      </c>
      <c r="K195" s="77">
        <v>2.46</v>
      </c>
      <c r="L195" t="s">
        <v>105</v>
      </c>
      <c r="M195" s="77">
        <v>1.31</v>
      </c>
      <c r="N195" s="77">
        <v>0.79</v>
      </c>
      <c r="O195" s="77">
        <v>2665086.4</v>
      </c>
      <c r="P195" s="77">
        <v>101.33</v>
      </c>
      <c r="Q195" s="77">
        <v>0</v>
      </c>
      <c r="R195" s="77">
        <v>2700.53204912</v>
      </c>
      <c r="S195" s="77">
        <v>0.61</v>
      </c>
      <c r="T195" s="77">
        <v>1.34</v>
      </c>
      <c r="U195" s="77">
        <f>R195/'סכום נכסי הקרן'!$C$42*100</f>
        <v>0.22111555978503961</v>
      </c>
    </row>
    <row r="196" spans="2:21">
      <c r="B196" t="s">
        <v>939</v>
      </c>
      <c r="C196" t="s">
        <v>940</v>
      </c>
      <c r="D196" t="s">
        <v>103</v>
      </c>
      <c r="E196" t="s">
        <v>126</v>
      </c>
      <c r="F196" t="s">
        <v>906</v>
      </c>
      <c r="G196" t="s">
        <v>907</v>
      </c>
      <c r="H196" t="s">
        <v>630</v>
      </c>
      <c r="I196" t="s">
        <v>153</v>
      </c>
      <c r="J196" t="s">
        <v>941</v>
      </c>
      <c r="K196" s="77">
        <v>3.17</v>
      </c>
      <c r="L196" t="s">
        <v>105</v>
      </c>
      <c r="M196" s="77">
        <v>2.4</v>
      </c>
      <c r="N196" s="77">
        <v>1.35</v>
      </c>
      <c r="O196" s="77">
        <v>301646.40999999997</v>
      </c>
      <c r="P196" s="77">
        <v>103.58</v>
      </c>
      <c r="Q196" s="77">
        <v>0</v>
      </c>
      <c r="R196" s="77">
        <v>312.44535147800002</v>
      </c>
      <c r="S196" s="77">
        <v>7.0000000000000007E-2</v>
      </c>
      <c r="T196" s="77">
        <v>0.16</v>
      </c>
      <c r="U196" s="77">
        <f>R196/'סכום נכסי הקרן'!$C$42*100</f>
        <v>2.5582562079499886E-2</v>
      </c>
    </row>
    <row r="197" spans="2:21">
      <c r="B197" t="s">
        <v>942</v>
      </c>
      <c r="C197" t="s">
        <v>943</v>
      </c>
      <c r="D197" t="s">
        <v>103</v>
      </c>
      <c r="E197" t="s">
        <v>126</v>
      </c>
      <c r="F197" t="s">
        <v>944</v>
      </c>
      <c r="G197" t="s">
        <v>416</v>
      </c>
      <c r="H197" t="s">
        <v>637</v>
      </c>
      <c r="I197" t="s">
        <v>213</v>
      </c>
      <c r="J197" t="s">
        <v>945</v>
      </c>
      <c r="K197" s="77">
        <v>2.35</v>
      </c>
      <c r="L197" t="s">
        <v>105</v>
      </c>
      <c r="M197" s="77">
        <v>4</v>
      </c>
      <c r="N197" s="77">
        <v>2.04</v>
      </c>
      <c r="O197" s="77">
        <v>1317890</v>
      </c>
      <c r="P197" s="77">
        <v>108.73</v>
      </c>
      <c r="Q197" s="77">
        <v>0</v>
      </c>
      <c r="R197" s="77">
        <v>1432.941797</v>
      </c>
      <c r="S197" s="77">
        <v>0.16</v>
      </c>
      <c r="T197" s="77">
        <v>0.71</v>
      </c>
      <c r="U197" s="77">
        <f>R197/'סכום נכסי הקרן'!$C$42*100</f>
        <v>0.11732714954680265</v>
      </c>
    </row>
    <row r="198" spans="2:21">
      <c r="B198" t="s">
        <v>946</v>
      </c>
      <c r="C198" t="s">
        <v>947</v>
      </c>
      <c r="D198" t="s">
        <v>103</v>
      </c>
      <c r="E198" t="s">
        <v>126</v>
      </c>
      <c r="F198" t="s">
        <v>948</v>
      </c>
      <c r="G198" t="s">
        <v>949</v>
      </c>
      <c r="H198" t="s">
        <v>637</v>
      </c>
      <c r="I198" t="s">
        <v>213</v>
      </c>
      <c r="J198" t="s">
        <v>950</v>
      </c>
      <c r="K198" s="77">
        <v>3.99</v>
      </c>
      <c r="L198" t="s">
        <v>105</v>
      </c>
      <c r="M198" s="77">
        <v>3.35</v>
      </c>
      <c r="N198" s="77">
        <v>1.4</v>
      </c>
      <c r="O198" s="77">
        <v>504854.01</v>
      </c>
      <c r="P198" s="77">
        <v>108.8</v>
      </c>
      <c r="Q198" s="77">
        <v>0</v>
      </c>
      <c r="R198" s="77">
        <v>549.28116288000001</v>
      </c>
      <c r="S198" s="77">
        <v>0.09</v>
      </c>
      <c r="T198" s="77">
        <v>0.27</v>
      </c>
      <c r="U198" s="77">
        <f>R198/'סכום נכסי הקרן'!$C$42*100</f>
        <v>4.4974327132746357E-2</v>
      </c>
    </row>
    <row r="199" spans="2:21">
      <c r="B199" t="s">
        <v>951</v>
      </c>
      <c r="C199" t="s">
        <v>952</v>
      </c>
      <c r="D199" t="s">
        <v>103</v>
      </c>
      <c r="E199" t="s">
        <v>126</v>
      </c>
      <c r="F199" t="s">
        <v>953</v>
      </c>
      <c r="G199" t="s">
        <v>954</v>
      </c>
      <c r="H199" t="s">
        <v>701</v>
      </c>
      <c r="I199" t="s">
        <v>213</v>
      </c>
      <c r="J199" t="s">
        <v>271</v>
      </c>
      <c r="K199" s="77">
        <v>0.98</v>
      </c>
      <c r="L199" t="s">
        <v>105</v>
      </c>
      <c r="M199" s="77">
        <v>6.3</v>
      </c>
      <c r="N199" s="77">
        <v>0.94</v>
      </c>
      <c r="O199" s="77">
        <v>217500.01</v>
      </c>
      <c r="P199" s="77">
        <v>105.33</v>
      </c>
      <c r="Q199" s="77">
        <v>0</v>
      </c>
      <c r="R199" s="77">
        <v>229.09276053299999</v>
      </c>
      <c r="S199" s="77">
        <v>0.23</v>
      </c>
      <c r="T199" s="77">
        <v>0.11</v>
      </c>
      <c r="U199" s="77">
        <f>R199/'סכום נכסי הקרן'!$C$42*100</f>
        <v>1.875777552962616E-2</v>
      </c>
    </row>
    <row r="200" spans="2:21">
      <c r="B200" t="s">
        <v>955</v>
      </c>
      <c r="C200" t="s">
        <v>956</v>
      </c>
      <c r="D200" t="s">
        <v>103</v>
      </c>
      <c r="E200" t="s">
        <v>126</v>
      </c>
      <c r="F200" t="s">
        <v>629</v>
      </c>
      <c r="G200" t="s">
        <v>377</v>
      </c>
      <c r="H200" t="s">
        <v>693</v>
      </c>
      <c r="I200" t="s">
        <v>153</v>
      </c>
      <c r="J200" t="s">
        <v>271</v>
      </c>
      <c r="K200" s="77">
        <v>2.6</v>
      </c>
      <c r="L200" t="s">
        <v>105</v>
      </c>
      <c r="M200" s="77">
        <v>3.76</v>
      </c>
      <c r="N200" s="77">
        <v>1.04</v>
      </c>
      <c r="O200" s="77">
        <v>568274</v>
      </c>
      <c r="P200" s="77">
        <v>104.36</v>
      </c>
      <c r="Q200" s="77">
        <v>0</v>
      </c>
      <c r="R200" s="77">
        <v>593.05074639999998</v>
      </c>
      <c r="S200" s="77">
        <v>0.59</v>
      </c>
      <c r="T200" s="77">
        <v>0.28999999999999998</v>
      </c>
      <c r="U200" s="77">
        <f>R200/'סכום נכסי הקרן'!$C$42*100</f>
        <v>4.8558115729047807E-2</v>
      </c>
    </row>
    <row r="201" spans="2:21">
      <c r="B201" t="s">
        <v>957</v>
      </c>
      <c r="C201" t="s">
        <v>958</v>
      </c>
      <c r="D201" t="s">
        <v>103</v>
      </c>
      <c r="E201" t="s">
        <v>126</v>
      </c>
      <c r="F201" t="s">
        <v>696</v>
      </c>
      <c r="G201" t="s">
        <v>416</v>
      </c>
      <c r="H201" t="s">
        <v>693</v>
      </c>
      <c r="I201" t="s">
        <v>153</v>
      </c>
      <c r="J201" t="s">
        <v>959</v>
      </c>
      <c r="K201" s="77">
        <v>2.36</v>
      </c>
      <c r="L201" t="s">
        <v>105</v>
      </c>
      <c r="M201" s="77">
        <v>5</v>
      </c>
      <c r="N201" s="77">
        <v>1.96</v>
      </c>
      <c r="O201" s="77">
        <v>61326.36</v>
      </c>
      <c r="P201" s="77">
        <v>107.3</v>
      </c>
      <c r="Q201" s="77">
        <v>0</v>
      </c>
      <c r="R201" s="77">
        <v>65.803184279999996</v>
      </c>
      <c r="S201" s="77">
        <v>0.04</v>
      </c>
      <c r="T201" s="77">
        <v>0.03</v>
      </c>
      <c r="U201" s="77">
        <f>R201/'סכום נכסי הקרן'!$C$42*100</f>
        <v>5.3878671547155461E-3</v>
      </c>
    </row>
    <row r="202" spans="2:21">
      <c r="B202" t="s">
        <v>960</v>
      </c>
      <c r="C202" t="s">
        <v>961</v>
      </c>
      <c r="D202" t="s">
        <v>103</v>
      </c>
      <c r="E202" t="s">
        <v>126</v>
      </c>
      <c r="F202" t="s">
        <v>696</v>
      </c>
      <c r="G202" t="s">
        <v>416</v>
      </c>
      <c r="H202" t="s">
        <v>693</v>
      </c>
      <c r="I202" t="s">
        <v>153</v>
      </c>
      <c r="J202" t="s">
        <v>962</v>
      </c>
      <c r="K202" s="77">
        <v>2.8</v>
      </c>
      <c r="L202" t="s">
        <v>105</v>
      </c>
      <c r="M202" s="77">
        <v>4.6500000000000004</v>
      </c>
      <c r="N202" s="77">
        <v>1.84</v>
      </c>
      <c r="O202" s="77">
        <v>34</v>
      </c>
      <c r="P202" s="77">
        <v>108</v>
      </c>
      <c r="Q202" s="77">
        <v>0</v>
      </c>
      <c r="R202" s="77">
        <v>3.6720000000000003E-2</v>
      </c>
      <c r="S202" s="77">
        <v>0</v>
      </c>
      <c r="T202" s="77">
        <v>0</v>
      </c>
      <c r="U202" s="77">
        <f>R202/'סכום נכסי הקרן'!$C$42*100</f>
        <v>3.0065791509315525E-6</v>
      </c>
    </row>
    <row r="203" spans="2:21">
      <c r="B203" t="s">
        <v>963</v>
      </c>
      <c r="C203" t="s">
        <v>964</v>
      </c>
      <c r="D203" t="s">
        <v>103</v>
      </c>
      <c r="E203" t="s">
        <v>126</v>
      </c>
      <c r="F203" t="s">
        <v>965</v>
      </c>
      <c r="G203" t="s">
        <v>907</v>
      </c>
      <c r="H203" t="s">
        <v>701</v>
      </c>
      <c r="I203" t="s">
        <v>213</v>
      </c>
      <c r="J203" t="s">
        <v>966</v>
      </c>
      <c r="K203" s="77">
        <v>2.72</v>
      </c>
      <c r="L203" t="s">
        <v>105</v>
      </c>
      <c r="M203" s="77">
        <v>3.4</v>
      </c>
      <c r="N203" s="77">
        <v>1.85</v>
      </c>
      <c r="O203" s="77">
        <v>249560.56</v>
      </c>
      <c r="P203" s="77">
        <v>104.78</v>
      </c>
      <c r="Q203" s="77">
        <v>0</v>
      </c>
      <c r="R203" s="77">
        <v>261.489554768</v>
      </c>
      <c r="S203" s="77">
        <v>0.04</v>
      </c>
      <c r="T203" s="77">
        <v>0.13</v>
      </c>
      <c r="U203" s="77">
        <f>R203/'סכום נכסי הקרן'!$C$42*100</f>
        <v>2.1410377003045839E-2</v>
      </c>
    </row>
    <row r="204" spans="2:21">
      <c r="B204" t="s">
        <v>967</v>
      </c>
      <c r="C204" t="s">
        <v>968</v>
      </c>
      <c r="D204" t="s">
        <v>103</v>
      </c>
      <c r="E204" t="s">
        <v>126</v>
      </c>
      <c r="F204" t="s">
        <v>736</v>
      </c>
      <c r="G204" t="s">
        <v>416</v>
      </c>
      <c r="H204" t="s">
        <v>701</v>
      </c>
      <c r="I204" t="s">
        <v>213</v>
      </c>
      <c r="J204" t="s">
        <v>969</v>
      </c>
      <c r="K204" s="77">
        <v>3.18</v>
      </c>
      <c r="L204" t="s">
        <v>105</v>
      </c>
      <c r="M204" s="77">
        <v>5.74</v>
      </c>
      <c r="N204" s="77">
        <v>1.82</v>
      </c>
      <c r="O204" s="77">
        <v>145154</v>
      </c>
      <c r="P204" s="77">
        <v>114.4</v>
      </c>
      <c r="Q204" s="77">
        <v>0</v>
      </c>
      <c r="R204" s="77">
        <v>166.05617599999999</v>
      </c>
      <c r="S204" s="77">
        <v>7.0000000000000007E-2</v>
      </c>
      <c r="T204" s="77">
        <v>0.08</v>
      </c>
      <c r="U204" s="77">
        <f>R204/'סכום נכסי הקרן'!$C$42*100</f>
        <v>1.3596433459831711E-2</v>
      </c>
    </row>
    <row r="205" spans="2:21">
      <c r="B205" t="s">
        <v>970</v>
      </c>
      <c r="C205" t="s">
        <v>971</v>
      </c>
      <c r="D205" t="s">
        <v>103</v>
      </c>
      <c r="E205" t="s">
        <v>126</v>
      </c>
      <c r="F205" t="s">
        <v>749</v>
      </c>
      <c r="G205" t="s">
        <v>416</v>
      </c>
      <c r="H205" t="s">
        <v>701</v>
      </c>
      <c r="I205" t="s">
        <v>213</v>
      </c>
      <c r="J205" t="s">
        <v>710</v>
      </c>
      <c r="K205" s="77">
        <v>4.2699999999999996</v>
      </c>
      <c r="L205" t="s">
        <v>105</v>
      </c>
      <c r="M205" s="77">
        <v>3.7</v>
      </c>
      <c r="N205" s="77">
        <v>1.5</v>
      </c>
      <c r="O205" s="77">
        <v>166581.15</v>
      </c>
      <c r="P205" s="77">
        <v>109.67</v>
      </c>
      <c r="Q205" s="77">
        <v>0</v>
      </c>
      <c r="R205" s="77">
        <v>182.689547205</v>
      </c>
      <c r="S205" s="77">
        <v>7.0000000000000007E-2</v>
      </c>
      <c r="T205" s="77">
        <v>0.09</v>
      </c>
      <c r="U205" s="77">
        <f>R205/'סכום נכסי הקרן'!$C$42*100</f>
        <v>1.4958349229838745E-2</v>
      </c>
    </row>
    <row r="206" spans="2:21">
      <c r="B206" t="s">
        <v>972</v>
      </c>
      <c r="C206" t="s">
        <v>973</v>
      </c>
      <c r="D206" t="s">
        <v>103</v>
      </c>
      <c r="E206" t="s">
        <v>126</v>
      </c>
      <c r="F206" t="s">
        <v>974</v>
      </c>
      <c r="G206" t="s">
        <v>518</v>
      </c>
      <c r="H206" t="s">
        <v>766</v>
      </c>
      <c r="I206" t="s">
        <v>213</v>
      </c>
      <c r="J206" t="s">
        <v>975</v>
      </c>
      <c r="K206" s="77">
        <v>6.2</v>
      </c>
      <c r="L206" t="s">
        <v>105</v>
      </c>
      <c r="M206" s="77">
        <v>4.95</v>
      </c>
      <c r="N206" s="77">
        <v>2.69</v>
      </c>
      <c r="O206" s="77">
        <v>613000</v>
      </c>
      <c r="P206" s="77">
        <v>114.29</v>
      </c>
      <c r="Q206" s="77">
        <v>0</v>
      </c>
      <c r="R206" s="77">
        <v>700.59770000000003</v>
      </c>
      <c r="S206" s="77">
        <v>0.19</v>
      </c>
      <c r="T206" s="77">
        <v>0.35</v>
      </c>
      <c r="U206" s="77">
        <f>R206/'סכום נכסי הקרן'!$C$42*100</f>
        <v>5.7363900817282099E-2</v>
      </c>
    </row>
    <row r="207" spans="2:21">
      <c r="B207" t="s">
        <v>976</v>
      </c>
      <c r="C207" t="s">
        <v>977</v>
      </c>
      <c r="D207" t="s">
        <v>103</v>
      </c>
      <c r="E207" t="s">
        <v>126</v>
      </c>
      <c r="F207" t="s">
        <v>757</v>
      </c>
      <c r="G207" t="s">
        <v>130</v>
      </c>
      <c r="H207" t="s">
        <v>754</v>
      </c>
      <c r="I207" t="s">
        <v>153</v>
      </c>
      <c r="J207" t="s">
        <v>978</v>
      </c>
      <c r="K207" s="77">
        <v>1.93</v>
      </c>
      <c r="L207" t="s">
        <v>105</v>
      </c>
      <c r="M207" s="77">
        <v>3.3</v>
      </c>
      <c r="N207" s="77">
        <v>1.97</v>
      </c>
      <c r="O207" s="77">
        <v>147757.32</v>
      </c>
      <c r="P207" s="77">
        <v>103.04</v>
      </c>
      <c r="Q207" s="77">
        <v>0</v>
      </c>
      <c r="R207" s="77">
        <v>152.24914252799999</v>
      </c>
      <c r="S207" s="77">
        <v>0.02</v>
      </c>
      <c r="T207" s="77">
        <v>0.08</v>
      </c>
      <c r="U207" s="77">
        <f>R207/'סכום נכסי הקרן'!$C$42*100</f>
        <v>1.2465934032458909E-2</v>
      </c>
    </row>
    <row r="208" spans="2:21">
      <c r="B208" t="s">
        <v>979</v>
      </c>
      <c r="C208" t="s">
        <v>980</v>
      </c>
      <c r="D208" t="s">
        <v>103</v>
      </c>
      <c r="E208" t="s">
        <v>126</v>
      </c>
      <c r="F208" t="s">
        <v>765</v>
      </c>
      <c r="G208" t="s">
        <v>518</v>
      </c>
      <c r="H208" t="s">
        <v>766</v>
      </c>
      <c r="I208" t="s">
        <v>213</v>
      </c>
      <c r="J208" t="s">
        <v>385</v>
      </c>
      <c r="K208" s="77">
        <v>2.38</v>
      </c>
      <c r="L208" t="s">
        <v>105</v>
      </c>
      <c r="M208" s="77">
        <v>6</v>
      </c>
      <c r="N208" s="77">
        <v>1.36</v>
      </c>
      <c r="O208" s="77">
        <v>227838.85</v>
      </c>
      <c r="P208" s="77">
        <v>111.34</v>
      </c>
      <c r="Q208" s="77">
        <v>0</v>
      </c>
      <c r="R208" s="77">
        <v>253.67577559</v>
      </c>
      <c r="S208" s="77">
        <v>0.04</v>
      </c>
      <c r="T208" s="77">
        <v>0.13</v>
      </c>
      <c r="U208" s="77">
        <f>R208/'סכום נכסי הקרן'!$C$42*100</f>
        <v>2.0770596350361797E-2</v>
      </c>
    </row>
    <row r="209" spans="2:21">
      <c r="B209" t="s">
        <v>981</v>
      </c>
      <c r="C209" t="s">
        <v>982</v>
      </c>
      <c r="D209" t="s">
        <v>103</v>
      </c>
      <c r="E209" t="s">
        <v>126</v>
      </c>
      <c r="F209" t="s">
        <v>765</v>
      </c>
      <c r="G209" t="s">
        <v>518</v>
      </c>
      <c r="H209" t="s">
        <v>766</v>
      </c>
      <c r="I209" t="s">
        <v>213</v>
      </c>
      <c r="J209" t="s">
        <v>983</v>
      </c>
      <c r="K209" s="77">
        <v>4.3</v>
      </c>
      <c r="L209" t="s">
        <v>105</v>
      </c>
      <c r="M209" s="77">
        <v>5.9</v>
      </c>
      <c r="N209" s="77">
        <v>2.31</v>
      </c>
      <c r="O209" s="77">
        <v>8044</v>
      </c>
      <c r="P209" s="77">
        <v>116.23</v>
      </c>
      <c r="Q209" s="77">
        <v>0</v>
      </c>
      <c r="R209" s="77">
        <v>9.3495412000000009</v>
      </c>
      <c r="S209" s="77">
        <v>0</v>
      </c>
      <c r="T209" s="77">
        <v>0</v>
      </c>
      <c r="U209" s="77">
        <f>R209/'סכום נכסי הקרן'!$C$42*100</f>
        <v>7.6552656979018432E-4</v>
      </c>
    </row>
    <row r="210" spans="2:21">
      <c r="B210" t="s">
        <v>984</v>
      </c>
      <c r="C210" t="s">
        <v>985</v>
      </c>
      <c r="D210" t="s">
        <v>103</v>
      </c>
      <c r="E210" t="s">
        <v>126</v>
      </c>
      <c r="F210" t="s">
        <v>769</v>
      </c>
      <c r="G210" t="s">
        <v>416</v>
      </c>
      <c r="H210" t="s">
        <v>766</v>
      </c>
      <c r="I210" t="s">
        <v>213</v>
      </c>
      <c r="J210" t="s">
        <v>986</v>
      </c>
      <c r="K210" s="77">
        <v>4.83</v>
      </c>
      <c r="L210" t="s">
        <v>105</v>
      </c>
      <c r="M210" s="77">
        <v>6.9</v>
      </c>
      <c r="N210" s="77">
        <v>4.97</v>
      </c>
      <c r="O210" s="77">
        <v>627059</v>
      </c>
      <c r="P210" s="77">
        <v>110.68</v>
      </c>
      <c r="Q210" s="77">
        <v>0</v>
      </c>
      <c r="R210" s="77">
        <v>694.02890119999995</v>
      </c>
      <c r="S210" s="77">
        <v>0.14000000000000001</v>
      </c>
      <c r="T210" s="77">
        <v>0.34</v>
      </c>
      <c r="U210" s="77">
        <f>R210/'סכום נכסי הקרן'!$C$42*100</f>
        <v>5.6826057311869668E-2</v>
      </c>
    </row>
    <row r="211" spans="2:21">
      <c r="B211" t="s">
        <v>987</v>
      </c>
      <c r="C211" t="s">
        <v>988</v>
      </c>
      <c r="D211" t="s">
        <v>103</v>
      </c>
      <c r="E211" t="s">
        <v>126</v>
      </c>
      <c r="F211" t="s">
        <v>989</v>
      </c>
      <c r="G211" t="s">
        <v>416</v>
      </c>
      <c r="H211" t="s">
        <v>754</v>
      </c>
      <c r="I211" t="s">
        <v>153</v>
      </c>
      <c r="J211" t="s">
        <v>990</v>
      </c>
      <c r="K211" s="77">
        <v>4.42</v>
      </c>
      <c r="L211" t="s">
        <v>105</v>
      </c>
      <c r="M211" s="77">
        <v>4.5999999999999996</v>
      </c>
      <c r="N211" s="77">
        <v>4.04</v>
      </c>
      <c r="O211" s="77">
        <v>293019.15000000002</v>
      </c>
      <c r="P211" s="77">
        <v>103.81</v>
      </c>
      <c r="Q211" s="77">
        <v>0</v>
      </c>
      <c r="R211" s="77">
        <v>304.18317961499997</v>
      </c>
      <c r="S211" s="77">
        <v>0.12</v>
      </c>
      <c r="T211" s="77">
        <v>0.15</v>
      </c>
      <c r="U211" s="77">
        <f>R211/'סכום נכסי הקרן'!$C$42*100</f>
        <v>2.4906067698652685E-2</v>
      </c>
    </row>
    <row r="212" spans="2:21">
      <c r="B212" t="s">
        <v>991</v>
      </c>
      <c r="C212" t="s">
        <v>992</v>
      </c>
      <c r="D212" t="s">
        <v>103</v>
      </c>
      <c r="E212" t="s">
        <v>126</v>
      </c>
      <c r="F212" t="s">
        <v>777</v>
      </c>
      <c r="G212" t="s">
        <v>723</v>
      </c>
      <c r="H212" t="s">
        <v>766</v>
      </c>
      <c r="I212" t="s">
        <v>213</v>
      </c>
      <c r="J212" t="s">
        <v>993</v>
      </c>
      <c r="K212" s="77">
        <v>0.16</v>
      </c>
      <c r="L212" t="s">
        <v>105</v>
      </c>
      <c r="M212" s="77">
        <v>7.18</v>
      </c>
      <c r="N212" s="77">
        <v>1.17</v>
      </c>
      <c r="O212" s="77">
        <v>0.6</v>
      </c>
      <c r="P212" s="77">
        <v>101.1</v>
      </c>
      <c r="Q212" s="77">
        <v>0</v>
      </c>
      <c r="R212" s="77">
        <v>6.066E-4</v>
      </c>
      <c r="S212" s="77">
        <v>0</v>
      </c>
      <c r="T212" s="77">
        <v>0</v>
      </c>
      <c r="U212" s="77">
        <f>R212/'סכום נכסי הקרן'!$C$42*100</f>
        <v>4.9667508522741824E-8</v>
      </c>
    </row>
    <row r="213" spans="2:21">
      <c r="B213" t="s">
        <v>994</v>
      </c>
      <c r="C213" t="s">
        <v>995</v>
      </c>
      <c r="D213" t="s">
        <v>103</v>
      </c>
      <c r="E213" t="s">
        <v>126</v>
      </c>
      <c r="F213" t="s">
        <v>786</v>
      </c>
      <c r="G213" t="s">
        <v>416</v>
      </c>
      <c r="H213" t="s">
        <v>754</v>
      </c>
      <c r="I213" t="s">
        <v>153</v>
      </c>
      <c r="J213" t="s">
        <v>790</v>
      </c>
      <c r="K213" s="77">
        <v>0.41</v>
      </c>
      <c r="L213" t="s">
        <v>105</v>
      </c>
      <c r="M213" s="77">
        <v>4.1500000000000004</v>
      </c>
      <c r="N213" s="77">
        <v>1.04</v>
      </c>
      <c r="O213" s="77">
        <v>22351.200000000001</v>
      </c>
      <c r="P213" s="77">
        <v>101.08</v>
      </c>
      <c r="Q213" s="77">
        <v>0</v>
      </c>
      <c r="R213" s="77">
        <v>22.592592960000001</v>
      </c>
      <c r="S213" s="77">
        <v>0.01</v>
      </c>
      <c r="T213" s="77">
        <v>0.01</v>
      </c>
      <c r="U213" s="77">
        <f>R213/'סכום נכסי הקרן'!$C$42*100</f>
        <v>1.84984801086653E-3</v>
      </c>
    </row>
    <row r="214" spans="2:21">
      <c r="B214" t="s">
        <v>996</v>
      </c>
      <c r="C214" t="s">
        <v>997</v>
      </c>
      <c r="D214" t="s">
        <v>103</v>
      </c>
      <c r="E214" t="s">
        <v>126</v>
      </c>
      <c r="F214" t="s">
        <v>998</v>
      </c>
      <c r="G214" t="s">
        <v>130</v>
      </c>
      <c r="H214" t="s">
        <v>999</v>
      </c>
      <c r="I214" t="s">
        <v>153</v>
      </c>
      <c r="J214" t="s">
        <v>1000</v>
      </c>
      <c r="K214" s="77">
        <v>1.61</v>
      </c>
      <c r="L214" t="s">
        <v>105</v>
      </c>
      <c r="M214" s="77">
        <v>4.3</v>
      </c>
      <c r="N214" s="77">
        <v>2.42</v>
      </c>
      <c r="O214" s="77">
        <v>497690.76</v>
      </c>
      <c r="P214" s="77">
        <v>103.44</v>
      </c>
      <c r="Q214" s="77">
        <v>0</v>
      </c>
      <c r="R214" s="77">
        <v>514.81132214399997</v>
      </c>
      <c r="S214" s="77">
        <v>0.1</v>
      </c>
      <c r="T214" s="77">
        <v>0.26</v>
      </c>
      <c r="U214" s="77">
        <f>R214/'סכום נכסי הקרן'!$C$42*100</f>
        <v>4.2151987685774987E-2</v>
      </c>
    </row>
    <row r="215" spans="2:21">
      <c r="B215" t="s">
        <v>1001</v>
      </c>
      <c r="C215" t="s">
        <v>1002</v>
      </c>
      <c r="D215" t="s">
        <v>103</v>
      </c>
      <c r="E215" t="s">
        <v>126</v>
      </c>
      <c r="F215" t="s">
        <v>998</v>
      </c>
      <c r="G215" t="s">
        <v>130</v>
      </c>
      <c r="H215" t="s">
        <v>999</v>
      </c>
      <c r="I215" t="s">
        <v>153</v>
      </c>
      <c r="J215" t="s">
        <v>1003</v>
      </c>
      <c r="K215" s="77">
        <v>2.3199999999999998</v>
      </c>
      <c r="L215" t="s">
        <v>105</v>
      </c>
      <c r="M215" s="77">
        <v>4.25</v>
      </c>
      <c r="N215" s="77">
        <v>2.73</v>
      </c>
      <c r="O215" s="77">
        <v>477447.64</v>
      </c>
      <c r="P215" s="77">
        <v>104.25</v>
      </c>
      <c r="Q215" s="77">
        <v>0</v>
      </c>
      <c r="R215" s="77">
        <v>497.7391647</v>
      </c>
      <c r="S215" s="77">
        <v>0.08</v>
      </c>
      <c r="T215" s="77">
        <v>0.25</v>
      </c>
      <c r="U215" s="77">
        <f>R215/'סכום נכסי הקרן'!$C$42*100</f>
        <v>4.0754144749158665E-2</v>
      </c>
    </row>
    <row r="216" spans="2:21">
      <c r="B216" t="s">
        <v>1004</v>
      </c>
      <c r="C216" t="s">
        <v>1005</v>
      </c>
      <c r="D216" t="s">
        <v>103</v>
      </c>
      <c r="E216" t="s">
        <v>126</v>
      </c>
      <c r="F216" t="s">
        <v>1006</v>
      </c>
      <c r="G216" t="s">
        <v>130</v>
      </c>
      <c r="H216" t="s">
        <v>1007</v>
      </c>
      <c r="I216" t="s">
        <v>213</v>
      </c>
      <c r="J216" t="s">
        <v>1008</v>
      </c>
      <c r="K216" s="77">
        <v>1.66</v>
      </c>
      <c r="L216" t="s">
        <v>105</v>
      </c>
      <c r="M216" s="77">
        <v>4.7</v>
      </c>
      <c r="N216" s="77">
        <v>2.2200000000000002</v>
      </c>
      <c r="O216" s="77">
        <v>173000</v>
      </c>
      <c r="P216" s="77">
        <v>104.56</v>
      </c>
      <c r="Q216" s="77">
        <v>0</v>
      </c>
      <c r="R216" s="77">
        <v>180.8888</v>
      </c>
      <c r="S216" s="77">
        <v>0.16</v>
      </c>
      <c r="T216" s="77">
        <v>0.09</v>
      </c>
      <c r="U216" s="77">
        <f>R216/'סכום נכסי הקרן'!$C$42*100</f>
        <v>1.4810906718873296E-2</v>
      </c>
    </row>
    <row r="217" spans="2:21">
      <c r="B217" t="s">
        <v>1009</v>
      </c>
      <c r="C217" t="s">
        <v>1010</v>
      </c>
      <c r="D217" t="s">
        <v>103</v>
      </c>
      <c r="E217" t="s">
        <v>126</v>
      </c>
      <c r="F217" t="s">
        <v>793</v>
      </c>
      <c r="G217" t="s">
        <v>723</v>
      </c>
      <c r="H217" t="s">
        <v>794</v>
      </c>
      <c r="I217" t="s">
        <v>213</v>
      </c>
      <c r="J217" t="s">
        <v>1011</v>
      </c>
      <c r="K217" s="77">
        <v>0.02</v>
      </c>
      <c r="L217" t="s">
        <v>105</v>
      </c>
      <c r="M217" s="77">
        <v>6.7</v>
      </c>
      <c r="N217" s="77">
        <v>2.31</v>
      </c>
      <c r="O217" s="77">
        <v>1.01</v>
      </c>
      <c r="P217" s="77">
        <v>106.6</v>
      </c>
      <c r="Q217" s="77">
        <v>0</v>
      </c>
      <c r="R217" s="77">
        <v>1.0766599999999999E-3</v>
      </c>
      <c r="S217" s="77">
        <v>0</v>
      </c>
      <c r="T217" s="77">
        <v>0</v>
      </c>
      <c r="U217" s="77">
        <f>R217/'סכום נכסי הקרן'!$C$42*100</f>
        <v>8.81553243094217E-8</v>
      </c>
    </row>
    <row r="218" spans="2:21">
      <c r="B218" t="s">
        <v>1012</v>
      </c>
      <c r="C218" t="s">
        <v>1013</v>
      </c>
      <c r="D218" t="s">
        <v>103</v>
      </c>
      <c r="E218" t="s">
        <v>126</v>
      </c>
      <c r="F218" t="s">
        <v>1014</v>
      </c>
      <c r="G218" t="s">
        <v>723</v>
      </c>
      <c r="H218" t="s">
        <v>1015</v>
      </c>
      <c r="I218" t="s">
        <v>213</v>
      </c>
      <c r="J218" t="s">
        <v>1016</v>
      </c>
      <c r="K218" s="77">
        <v>0.94</v>
      </c>
      <c r="L218" t="s">
        <v>105</v>
      </c>
      <c r="M218" s="77">
        <v>6.6</v>
      </c>
      <c r="N218" s="77">
        <v>1.83</v>
      </c>
      <c r="O218" s="77">
        <v>7.0000000000000007E-2</v>
      </c>
      <c r="P218" s="77">
        <v>104.8</v>
      </c>
      <c r="Q218" s="77">
        <v>0</v>
      </c>
      <c r="R218" s="77">
        <v>7.3360000000000002E-5</v>
      </c>
      <c r="S218" s="77">
        <v>0</v>
      </c>
      <c r="T218" s="77">
        <v>0</v>
      </c>
      <c r="U218" s="77">
        <f>R218/'סכום נכסי הקרן'!$C$42*100</f>
        <v>6.0066080204885263E-9</v>
      </c>
    </row>
    <row r="219" spans="2:21">
      <c r="B219" t="s">
        <v>1017</v>
      </c>
      <c r="C219" t="s">
        <v>1018</v>
      </c>
      <c r="D219" t="s">
        <v>103</v>
      </c>
      <c r="E219" t="s">
        <v>126</v>
      </c>
      <c r="F219" t="s">
        <v>1019</v>
      </c>
      <c r="G219" t="s">
        <v>518</v>
      </c>
      <c r="H219" t="s">
        <v>256</v>
      </c>
      <c r="I219" t="s">
        <v>823</v>
      </c>
      <c r="J219" t="s">
        <v>1020</v>
      </c>
      <c r="K219" s="77">
        <v>5.18</v>
      </c>
      <c r="L219" t="s">
        <v>105</v>
      </c>
      <c r="M219" s="77">
        <v>3.45</v>
      </c>
      <c r="N219" s="77">
        <v>30.54</v>
      </c>
      <c r="O219" s="77">
        <v>0.3</v>
      </c>
      <c r="P219" s="77">
        <v>36.07</v>
      </c>
      <c r="Q219" s="77">
        <v>0</v>
      </c>
      <c r="R219" s="77">
        <v>1.0821E-4</v>
      </c>
      <c r="S219" s="77">
        <v>0</v>
      </c>
      <c r="T219" s="77">
        <v>0</v>
      </c>
      <c r="U219" s="77">
        <f>R219/'סכום נכסי הקרן'!$C$42*100</f>
        <v>8.8600743442893048E-9</v>
      </c>
    </row>
    <row r="220" spans="2:21">
      <c r="B220" s="78" t="s">
        <v>371</v>
      </c>
      <c r="C220" s="16"/>
      <c r="D220" s="16"/>
      <c r="E220" s="16"/>
      <c r="F220" s="16"/>
      <c r="K220" s="79">
        <v>4.09</v>
      </c>
      <c r="N220" s="79">
        <v>3.69</v>
      </c>
      <c r="O220" s="79">
        <v>1204275</v>
      </c>
      <c r="Q220" s="79">
        <v>0</v>
      </c>
      <c r="R220" s="79">
        <v>1176.0326891</v>
      </c>
      <c r="T220" s="79">
        <v>0.57999999999999996</v>
      </c>
      <c r="U220" s="79">
        <f>R220/'סכום נכסי הקרן'!$C$42*100</f>
        <v>9.6291812741340646E-2</v>
      </c>
    </row>
    <row r="221" spans="2:21">
      <c r="B221" t="s">
        <v>1021</v>
      </c>
      <c r="C221" t="s">
        <v>1022</v>
      </c>
      <c r="D221" t="s">
        <v>103</v>
      </c>
      <c r="E221" t="s">
        <v>126</v>
      </c>
      <c r="F221" t="s">
        <v>1023</v>
      </c>
      <c r="G221" t="s">
        <v>518</v>
      </c>
      <c r="H221" t="s">
        <v>447</v>
      </c>
      <c r="I221" t="s">
        <v>213</v>
      </c>
      <c r="J221" t="s">
        <v>1024</v>
      </c>
      <c r="K221" s="77">
        <v>4.22</v>
      </c>
      <c r="L221" t="s">
        <v>105</v>
      </c>
      <c r="M221" s="77">
        <v>3.49</v>
      </c>
      <c r="N221" s="77">
        <v>3.41</v>
      </c>
      <c r="O221" s="77">
        <v>784922</v>
      </c>
      <c r="P221" s="77">
        <v>97.23</v>
      </c>
      <c r="Q221" s="77">
        <v>0</v>
      </c>
      <c r="R221" s="77">
        <v>763.17966060000003</v>
      </c>
      <c r="S221" s="77">
        <v>0.05</v>
      </c>
      <c r="T221" s="77">
        <v>0.38</v>
      </c>
      <c r="U221" s="77">
        <f>R221/'סכום נכסי הקרן'!$C$42*100</f>
        <v>6.2488018953566954E-2</v>
      </c>
    </row>
    <row r="222" spans="2:21">
      <c r="B222" t="s">
        <v>1025</v>
      </c>
      <c r="C222" t="s">
        <v>1026</v>
      </c>
      <c r="D222" t="s">
        <v>103</v>
      </c>
      <c r="E222" t="s">
        <v>126</v>
      </c>
      <c r="F222" t="s">
        <v>765</v>
      </c>
      <c r="G222" t="s">
        <v>518</v>
      </c>
      <c r="H222" t="s">
        <v>766</v>
      </c>
      <c r="I222" t="s">
        <v>213</v>
      </c>
      <c r="J222" t="s">
        <v>1027</v>
      </c>
      <c r="K222" s="77">
        <v>3.86</v>
      </c>
      <c r="L222" t="s">
        <v>105</v>
      </c>
      <c r="M222" s="77">
        <v>6.7</v>
      </c>
      <c r="N222" s="77">
        <v>4.22</v>
      </c>
      <c r="O222" s="77">
        <v>419353</v>
      </c>
      <c r="P222" s="77">
        <v>98.45</v>
      </c>
      <c r="Q222" s="77">
        <v>0</v>
      </c>
      <c r="R222" s="77">
        <v>412.85302849999999</v>
      </c>
      <c r="S222" s="77">
        <v>0.03</v>
      </c>
      <c r="T222" s="77">
        <v>0.2</v>
      </c>
      <c r="U222" s="77">
        <f>R222/'סכום נכסי הקרן'!$C$42*100</f>
        <v>3.3803793787773692E-2</v>
      </c>
    </row>
    <row r="223" spans="2:21">
      <c r="B223" s="78" t="s">
        <v>1028</v>
      </c>
      <c r="C223" s="16"/>
      <c r="D223" s="16"/>
      <c r="E223" s="16"/>
      <c r="F223" s="16"/>
      <c r="K223" s="79">
        <v>0</v>
      </c>
      <c r="N223" s="79">
        <v>0</v>
      </c>
      <c r="O223" s="79">
        <v>0</v>
      </c>
      <c r="Q223" s="79">
        <v>0</v>
      </c>
      <c r="R223" s="79">
        <v>0</v>
      </c>
      <c r="T223" s="79">
        <v>0</v>
      </c>
      <c r="U223" s="79">
        <f>R223/'סכום נכסי הקרן'!$C$42*100</f>
        <v>0</v>
      </c>
    </row>
    <row r="224" spans="2:21">
      <c r="B224" t="s">
        <v>256</v>
      </c>
      <c r="C224" t="s">
        <v>256</v>
      </c>
      <c r="D224" s="16"/>
      <c r="E224" s="16"/>
      <c r="F224" s="16"/>
      <c r="G224" t="s">
        <v>256</v>
      </c>
      <c r="H224" t="s">
        <v>256</v>
      </c>
      <c r="K224" s="77">
        <v>0</v>
      </c>
      <c r="L224" t="s">
        <v>256</v>
      </c>
      <c r="M224" s="77">
        <v>0</v>
      </c>
      <c r="N224" s="77">
        <v>0</v>
      </c>
      <c r="O224" s="77">
        <v>0</v>
      </c>
      <c r="P224" s="77">
        <v>0</v>
      </c>
      <c r="R224" s="77">
        <v>0</v>
      </c>
      <c r="S224" s="77">
        <v>0</v>
      </c>
      <c r="T224" s="77">
        <v>0</v>
      </c>
      <c r="U224" s="77">
        <f>R224/'סכום נכסי הקרן'!$C$42*100</f>
        <v>0</v>
      </c>
    </row>
    <row r="225" spans="2:21">
      <c r="B225" s="78" t="s">
        <v>260</v>
      </c>
      <c r="C225" s="16"/>
      <c r="D225" s="16"/>
      <c r="E225" s="16"/>
      <c r="F225" s="16"/>
      <c r="K225" s="79">
        <v>0</v>
      </c>
      <c r="N225" s="79">
        <v>0</v>
      </c>
      <c r="O225" s="79">
        <v>0</v>
      </c>
      <c r="Q225" s="79">
        <v>0</v>
      </c>
      <c r="R225" s="79">
        <v>0</v>
      </c>
      <c r="T225" s="79">
        <v>0</v>
      </c>
      <c r="U225" s="79">
        <f>R225/'סכום נכסי הקרן'!$C$42*100</f>
        <v>0</v>
      </c>
    </row>
    <row r="226" spans="2:21">
      <c r="B226" s="78" t="s">
        <v>372</v>
      </c>
      <c r="C226" s="16"/>
      <c r="D226" s="16"/>
      <c r="E226" s="16"/>
      <c r="F226" s="16"/>
      <c r="K226" s="79">
        <v>0</v>
      </c>
      <c r="N226" s="79">
        <v>0</v>
      </c>
      <c r="O226" s="79">
        <v>0</v>
      </c>
      <c r="Q226" s="79">
        <v>0</v>
      </c>
      <c r="R226" s="79">
        <v>0</v>
      </c>
      <c r="T226" s="79">
        <v>0</v>
      </c>
      <c r="U226" s="79">
        <f>R226/'סכום נכסי הקרן'!$C$42*100</f>
        <v>0</v>
      </c>
    </row>
    <row r="227" spans="2:21">
      <c r="B227" t="s">
        <v>256</v>
      </c>
      <c r="C227" t="s">
        <v>256</v>
      </c>
      <c r="D227" s="16"/>
      <c r="E227" s="16"/>
      <c r="F227" s="16"/>
      <c r="G227" t="s">
        <v>256</v>
      </c>
      <c r="H227" t="s">
        <v>256</v>
      </c>
      <c r="K227" s="77">
        <v>0</v>
      </c>
      <c r="L227" t="s">
        <v>256</v>
      </c>
      <c r="M227" s="77">
        <v>0</v>
      </c>
      <c r="N227" s="77">
        <v>0</v>
      </c>
      <c r="O227" s="77">
        <v>0</v>
      </c>
      <c r="P227" s="77">
        <v>0</v>
      </c>
      <c r="R227" s="77">
        <v>0</v>
      </c>
      <c r="S227" s="77">
        <v>0</v>
      </c>
      <c r="T227" s="77">
        <v>0</v>
      </c>
      <c r="U227" s="77">
        <f>R227/'סכום נכסי הקרן'!$C$42*100</f>
        <v>0</v>
      </c>
    </row>
    <row r="228" spans="2:21">
      <c r="B228" s="78" t="s">
        <v>373</v>
      </c>
      <c r="C228" s="16"/>
      <c r="D228" s="16"/>
      <c r="E228" s="16"/>
      <c r="F228" s="16"/>
      <c r="K228" s="79">
        <v>0</v>
      </c>
      <c r="N228" s="79">
        <v>0</v>
      </c>
      <c r="O228" s="79">
        <v>0</v>
      </c>
      <c r="Q228" s="79">
        <v>0</v>
      </c>
      <c r="R228" s="79">
        <v>0</v>
      </c>
      <c r="T228" s="79">
        <v>0</v>
      </c>
      <c r="U228" s="79">
        <f>R228/'סכום נכסי הקרן'!$C$42*100</f>
        <v>0</v>
      </c>
    </row>
    <row r="229" spans="2:21">
      <c r="B229" t="s">
        <v>256</v>
      </c>
      <c r="C229" t="s">
        <v>256</v>
      </c>
      <c r="D229" s="16"/>
      <c r="E229" s="16"/>
      <c r="F229" s="16"/>
      <c r="G229" t="s">
        <v>256</v>
      </c>
      <c r="H229" t="s">
        <v>256</v>
      </c>
      <c r="K229" s="77">
        <v>0</v>
      </c>
      <c r="L229" t="s">
        <v>256</v>
      </c>
      <c r="M229" s="77">
        <v>0</v>
      </c>
      <c r="N229" s="77">
        <v>0</v>
      </c>
      <c r="O229" s="77">
        <v>0</v>
      </c>
      <c r="P229" s="77">
        <v>0</v>
      </c>
      <c r="R229" s="77">
        <v>0</v>
      </c>
      <c r="S229" s="77">
        <v>0</v>
      </c>
      <c r="T229" s="77">
        <v>0</v>
      </c>
      <c r="U229" s="77">
        <f>R229/'סכום נכסי הקרן'!$C$42*100</f>
        <v>0</v>
      </c>
    </row>
    <row r="230" spans="2:21">
      <c r="B230" t="s">
        <v>262</v>
      </c>
      <c r="C230" s="16"/>
      <c r="D230" s="16"/>
      <c r="E230" s="16"/>
      <c r="F230" s="16"/>
    </row>
    <row r="231" spans="2:21">
      <c r="B231" t="s">
        <v>367</v>
      </c>
      <c r="C231" s="16"/>
      <c r="D231" s="16"/>
      <c r="E231" s="16"/>
      <c r="F231" s="16"/>
    </row>
    <row r="232" spans="2:21">
      <c r="B232" t="s">
        <v>368</v>
      </c>
      <c r="C232" s="16"/>
      <c r="D232" s="16"/>
      <c r="E232" s="16"/>
      <c r="F232" s="16"/>
    </row>
    <row r="233" spans="2:21">
      <c r="B233" t="s">
        <v>369</v>
      </c>
      <c r="C233" s="16"/>
      <c r="D233" s="16"/>
      <c r="E233" s="16"/>
      <c r="F233" s="16"/>
    </row>
    <row r="234" spans="2:21">
      <c r="B234" t="s">
        <v>1029</v>
      </c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36"/>
  <sheetViews>
    <sheetView rightToLeft="1" topLeftCell="A223" workbookViewId="0">
      <selection activeCell="G203" sqref="G20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28515625" style="15" customWidth="1"/>
    <col min="4" max="5" width="10.7109375" style="15" customWidth="1"/>
    <col min="6" max="6" width="15.5703125" style="15" customWidth="1"/>
    <col min="7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2628</v>
      </c>
    </row>
    <row r="3" spans="2:62" s="1" customFormat="1">
      <c r="B3" s="2" t="s">
        <v>2</v>
      </c>
      <c r="C3" s="26" t="s">
        <v>2629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21061393.559999999</v>
      </c>
      <c r="J11" s="7"/>
      <c r="K11" s="76">
        <v>39.292290000000001</v>
      </c>
      <c r="L11" s="76">
        <v>185371.41985915299</v>
      </c>
      <c r="M11" s="7"/>
      <c r="N11" s="76">
        <v>100</v>
      </c>
      <c r="O11" s="76">
        <f>L11/'סכום נכסי הקרן'!$C$42*100</f>
        <v>15.177936986032368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20583630.559999999</v>
      </c>
      <c r="K12" s="79">
        <v>39.292290000000001</v>
      </c>
      <c r="L12" s="79">
        <v>138630.16605788001</v>
      </c>
      <c r="N12" s="79">
        <v>74.790000000000006</v>
      </c>
      <c r="O12" s="79">
        <f>L12/'סכום נכסי הקרן'!$C$42*100</f>
        <v>11.350832433545779</v>
      </c>
    </row>
    <row r="13" spans="2:62">
      <c r="B13" s="78" t="s">
        <v>1030</v>
      </c>
      <c r="E13" s="16"/>
      <c r="F13" s="16"/>
      <c r="G13" s="16"/>
      <c r="I13" s="79">
        <v>17794250.850000001</v>
      </c>
      <c r="K13" s="79">
        <v>39.292290000000001</v>
      </c>
      <c r="L13" s="79">
        <v>99448.919006209995</v>
      </c>
      <c r="N13" s="79">
        <v>53.65</v>
      </c>
      <c r="O13" s="79">
        <f>L13/'סכום נכסי הקרן'!$C$42*100</f>
        <v>8.1427300236043454</v>
      </c>
    </row>
    <row r="14" spans="2:62">
      <c r="B14" t="s">
        <v>1031</v>
      </c>
      <c r="C14" t="s">
        <v>1032</v>
      </c>
      <c r="D14" t="s">
        <v>103</v>
      </c>
      <c r="E14" t="s">
        <v>126</v>
      </c>
      <c r="F14" t="s">
        <v>1033</v>
      </c>
      <c r="G14" t="s">
        <v>1034</v>
      </c>
      <c r="H14" t="s">
        <v>105</v>
      </c>
      <c r="I14" s="77">
        <v>46709</v>
      </c>
      <c r="J14" s="77">
        <v>6507</v>
      </c>
      <c r="K14" s="77">
        <v>0</v>
      </c>
      <c r="L14" s="77">
        <v>3039.3546299999998</v>
      </c>
      <c r="M14" s="77">
        <v>0</v>
      </c>
      <c r="N14" s="77">
        <v>1.64</v>
      </c>
      <c r="O14" s="77">
        <f>L14/'סכום נכסי הקרן'!$C$42*100</f>
        <v>0.24885785029535082</v>
      </c>
    </row>
    <row r="15" spans="2:62">
      <c r="B15" t="s">
        <v>1035</v>
      </c>
      <c r="C15" t="s">
        <v>1036</v>
      </c>
      <c r="D15" t="s">
        <v>103</v>
      </c>
      <c r="E15" t="s">
        <v>126</v>
      </c>
      <c r="F15" t="s">
        <v>1037</v>
      </c>
      <c r="G15" t="s">
        <v>1034</v>
      </c>
      <c r="H15" t="s">
        <v>105</v>
      </c>
      <c r="I15" s="77">
        <v>2376</v>
      </c>
      <c r="J15" s="77">
        <v>14630</v>
      </c>
      <c r="K15" s="77">
        <v>0</v>
      </c>
      <c r="L15" s="77">
        <v>347.60879999999997</v>
      </c>
      <c r="M15" s="77">
        <v>0</v>
      </c>
      <c r="N15" s="77">
        <v>0.19</v>
      </c>
      <c r="O15" s="77">
        <f>L15/'סכום נכסי הקרן'!$C$42*100</f>
        <v>2.8461693103494983E-2</v>
      </c>
    </row>
    <row r="16" spans="2:62">
      <c r="B16" t="s">
        <v>1038</v>
      </c>
      <c r="C16" t="s">
        <v>1039</v>
      </c>
      <c r="D16" t="s">
        <v>103</v>
      </c>
      <c r="E16" t="s">
        <v>126</v>
      </c>
      <c r="F16" t="s">
        <v>1040</v>
      </c>
      <c r="G16" t="s">
        <v>1034</v>
      </c>
      <c r="H16" t="s">
        <v>105</v>
      </c>
      <c r="I16" s="77">
        <v>13996</v>
      </c>
      <c r="J16" s="77">
        <v>30200</v>
      </c>
      <c r="K16" s="77">
        <v>0</v>
      </c>
      <c r="L16" s="77">
        <v>4226.7920000000004</v>
      </c>
      <c r="M16" s="77">
        <v>0.01</v>
      </c>
      <c r="N16" s="77">
        <v>2.2799999999999998</v>
      </c>
      <c r="O16" s="77">
        <f>L16/'סכום נכסי הקרן'!$C$42*100</f>
        <v>0.34608346139772006</v>
      </c>
    </row>
    <row r="17" spans="2:15">
      <c r="B17" t="s">
        <v>1041</v>
      </c>
      <c r="C17" t="s">
        <v>1042</v>
      </c>
      <c r="D17" t="s">
        <v>103</v>
      </c>
      <c r="E17" t="s">
        <v>126</v>
      </c>
      <c r="F17" t="s">
        <v>653</v>
      </c>
      <c r="G17" t="s">
        <v>511</v>
      </c>
      <c r="H17" t="s">
        <v>105</v>
      </c>
      <c r="I17" s="77">
        <v>54768.63</v>
      </c>
      <c r="J17" s="77">
        <v>1917</v>
      </c>
      <c r="K17" s="77">
        <v>0</v>
      </c>
      <c r="L17" s="77">
        <v>1049.9146370999999</v>
      </c>
      <c r="M17" s="77">
        <v>0.02</v>
      </c>
      <c r="N17" s="77">
        <v>0.56999999999999995</v>
      </c>
      <c r="O17" s="77">
        <f>L17/'סכום נכסי הקרן'!$C$42*100</f>
        <v>8.5965453653669033E-2</v>
      </c>
    </row>
    <row r="18" spans="2:15">
      <c r="B18" t="s">
        <v>1043</v>
      </c>
      <c r="C18" t="s">
        <v>1044</v>
      </c>
      <c r="D18" t="s">
        <v>103</v>
      </c>
      <c r="E18" t="s">
        <v>126</v>
      </c>
      <c r="F18" t="s">
        <v>1045</v>
      </c>
      <c r="G18" t="s">
        <v>511</v>
      </c>
      <c r="H18" t="s">
        <v>105</v>
      </c>
      <c r="I18" s="77">
        <v>51732</v>
      </c>
      <c r="J18" s="77">
        <v>2569</v>
      </c>
      <c r="K18" s="77">
        <v>0</v>
      </c>
      <c r="L18" s="77">
        <v>1328.9950799999999</v>
      </c>
      <c r="M18" s="77">
        <v>0.02</v>
      </c>
      <c r="N18" s="77">
        <v>0.72</v>
      </c>
      <c r="O18" s="77">
        <f>L18/'סכום נכסי הקרן'!$C$42*100</f>
        <v>0.10881614649288156</v>
      </c>
    </row>
    <row r="19" spans="2:15">
      <c r="B19" t="s">
        <v>1046</v>
      </c>
      <c r="C19" t="s">
        <v>1047</v>
      </c>
      <c r="D19" t="s">
        <v>103</v>
      </c>
      <c r="E19" t="s">
        <v>126</v>
      </c>
      <c r="F19" t="s">
        <v>1048</v>
      </c>
      <c r="G19" t="s">
        <v>877</v>
      </c>
      <c r="H19" t="s">
        <v>105</v>
      </c>
      <c r="I19" s="77">
        <v>8118</v>
      </c>
      <c r="J19" s="77">
        <v>46320</v>
      </c>
      <c r="K19" s="77">
        <v>0</v>
      </c>
      <c r="L19" s="77">
        <v>3760.2575999999999</v>
      </c>
      <c r="M19" s="77">
        <v>0.02</v>
      </c>
      <c r="N19" s="77">
        <v>2.0299999999999998</v>
      </c>
      <c r="O19" s="77">
        <f>L19/'סכום נכסי הקרן'!$C$42*100</f>
        <v>0.30788431651121778</v>
      </c>
    </row>
    <row r="20" spans="2:15">
      <c r="B20" t="s">
        <v>1049</v>
      </c>
      <c r="C20" t="s">
        <v>1050</v>
      </c>
      <c r="D20" t="s">
        <v>103</v>
      </c>
      <c r="E20" t="s">
        <v>126</v>
      </c>
      <c r="F20" t="s">
        <v>719</v>
      </c>
      <c r="G20" t="s">
        <v>377</v>
      </c>
      <c r="H20" t="s">
        <v>105</v>
      </c>
      <c r="I20" s="77">
        <v>336974.44</v>
      </c>
      <c r="J20" s="77">
        <v>1010</v>
      </c>
      <c r="K20" s="77">
        <v>0</v>
      </c>
      <c r="L20" s="77">
        <v>3403.4418439999999</v>
      </c>
      <c r="M20" s="77">
        <v>0.03</v>
      </c>
      <c r="N20" s="77">
        <v>1.84</v>
      </c>
      <c r="O20" s="77">
        <f>L20/'סכום נכסי הקרן'!$C$42*100</f>
        <v>0.27866877150268077</v>
      </c>
    </row>
    <row r="21" spans="2:15">
      <c r="B21" t="s">
        <v>1051</v>
      </c>
      <c r="C21" t="s">
        <v>1052</v>
      </c>
      <c r="D21" t="s">
        <v>103</v>
      </c>
      <c r="E21" t="s">
        <v>126</v>
      </c>
      <c r="F21" t="s">
        <v>1053</v>
      </c>
      <c r="G21" t="s">
        <v>377</v>
      </c>
      <c r="H21" t="s">
        <v>105</v>
      </c>
      <c r="I21" s="77">
        <v>411844</v>
      </c>
      <c r="J21" s="77">
        <v>2560</v>
      </c>
      <c r="K21" s="77">
        <v>0</v>
      </c>
      <c r="L21" s="77">
        <v>10543.206399999999</v>
      </c>
      <c r="M21" s="77">
        <v>0.03</v>
      </c>
      <c r="N21" s="77">
        <v>5.69</v>
      </c>
      <c r="O21" s="77">
        <f>L21/'סכום נכסי הקרן'!$C$42*100</f>
        <v>0.86326210637821632</v>
      </c>
    </row>
    <row r="22" spans="2:15">
      <c r="B22" t="s">
        <v>1054</v>
      </c>
      <c r="C22" t="s">
        <v>1055</v>
      </c>
      <c r="D22" t="s">
        <v>103</v>
      </c>
      <c r="E22" t="s">
        <v>126</v>
      </c>
      <c r="F22" t="s">
        <v>376</v>
      </c>
      <c r="G22" t="s">
        <v>377</v>
      </c>
      <c r="H22" t="s">
        <v>105</v>
      </c>
      <c r="I22" s="77">
        <v>462437</v>
      </c>
      <c r="J22" s="77">
        <v>2100</v>
      </c>
      <c r="K22" s="77">
        <v>0</v>
      </c>
      <c r="L22" s="77">
        <v>9711.1769999999997</v>
      </c>
      <c r="M22" s="77">
        <v>0.03</v>
      </c>
      <c r="N22" s="77">
        <v>5.24</v>
      </c>
      <c r="O22" s="77">
        <f>L22/'סכום נכסי הקרן'!$C$42*100</f>
        <v>0.79513677285419448</v>
      </c>
    </row>
    <row r="23" spans="2:15">
      <c r="B23" t="s">
        <v>1056</v>
      </c>
      <c r="C23" t="s">
        <v>1057</v>
      </c>
      <c r="D23" t="s">
        <v>103</v>
      </c>
      <c r="E23" t="s">
        <v>126</v>
      </c>
      <c r="F23" t="s">
        <v>664</v>
      </c>
      <c r="G23" t="s">
        <v>377</v>
      </c>
      <c r="H23" t="s">
        <v>105</v>
      </c>
      <c r="I23" s="77">
        <v>71354</v>
      </c>
      <c r="J23" s="77">
        <v>6419</v>
      </c>
      <c r="K23" s="77">
        <v>0</v>
      </c>
      <c r="L23" s="77">
        <v>4580.2132600000004</v>
      </c>
      <c r="M23" s="77">
        <v>0.03</v>
      </c>
      <c r="N23" s="77">
        <v>2.4700000000000002</v>
      </c>
      <c r="O23" s="77">
        <f>L23/'סכום נכסי הקרן'!$C$42*100</f>
        <v>0.3750210701071961</v>
      </c>
    </row>
    <row r="24" spans="2:15">
      <c r="B24" t="s">
        <v>1058</v>
      </c>
      <c r="C24" t="s">
        <v>1059</v>
      </c>
      <c r="D24" t="s">
        <v>103</v>
      </c>
      <c r="E24" t="s">
        <v>126</v>
      </c>
      <c r="F24" t="s">
        <v>1060</v>
      </c>
      <c r="G24" t="s">
        <v>377</v>
      </c>
      <c r="H24" t="s">
        <v>105</v>
      </c>
      <c r="I24" s="77">
        <v>29047</v>
      </c>
      <c r="J24" s="77">
        <v>7202</v>
      </c>
      <c r="K24" s="77">
        <v>0</v>
      </c>
      <c r="L24" s="77">
        <v>2091.9649399999998</v>
      </c>
      <c r="M24" s="77">
        <v>0.03</v>
      </c>
      <c r="N24" s="77">
        <v>1.1299999999999999</v>
      </c>
      <c r="O24" s="77">
        <f>L24/'סכום נכסי הקרן'!$C$42*100</f>
        <v>0.17128698728441655</v>
      </c>
    </row>
    <row r="25" spans="2:15">
      <c r="B25" t="s">
        <v>1061</v>
      </c>
      <c r="C25" t="s">
        <v>1062</v>
      </c>
      <c r="D25" t="s">
        <v>103</v>
      </c>
      <c r="E25" t="s">
        <v>126</v>
      </c>
      <c r="F25" t="s">
        <v>722</v>
      </c>
      <c r="G25" t="s">
        <v>723</v>
      </c>
      <c r="H25" t="s">
        <v>105</v>
      </c>
      <c r="I25" s="77">
        <v>0.55000000000000004</v>
      </c>
      <c r="J25" s="77">
        <v>56100</v>
      </c>
      <c r="K25" s="77">
        <v>0</v>
      </c>
      <c r="L25" s="77">
        <v>0.30854999999999999</v>
      </c>
      <c r="M25" s="77">
        <v>0</v>
      </c>
      <c r="N25" s="77">
        <v>0</v>
      </c>
      <c r="O25" s="77">
        <f>L25/'סכום נכסי הקרן'!$C$42*100</f>
        <v>2.5263616476577626E-5</v>
      </c>
    </row>
    <row r="26" spans="2:15">
      <c r="B26" t="s">
        <v>1063</v>
      </c>
      <c r="C26" t="s">
        <v>1064</v>
      </c>
      <c r="D26" t="s">
        <v>103</v>
      </c>
      <c r="E26" t="s">
        <v>126</v>
      </c>
      <c r="F26" t="s">
        <v>765</v>
      </c>
      <c r="G26" t="s">
        <v>518</v>
      </c>
      <c r="H26" t="s">
        <v>105</v>
      </c>
      <c r="I26" s="77">
        <v>855758.73</v>
      </c>
      <c r="J26" s="77">
        <v>165.5</v>
      </c>
      <c r="K26" s="77">
        <v>0</v>
      </c>
      <c r="L26" s="77">
        <v>1416.28069815</v>
      </c>
      <c r="M26" s="77">
        <v>0.03</v>
      </c>
      <c r="N26" s="77">
        <v>0.76</v>
      </c>
      <c r="O26" s="77">
        <f>L26/'סכום נכסי הקרן'!$C$42*100</f>
        <v>0.11596296347833805</v>
      </c>
    </row>
    <row r="27" spans="2:15">
      <c r="B27" t="s">
        <v>1065</v>
      </c>
      <c r="C27" t="s">
        <v>1066</v>
      </c>
      <c r="D27" t="s">
        <v>103</v>
      </c>
      <c r="E27" t="s">
        <v>126</v>
      </c>
      <c r="F27" t="s">
        <v>1067</v>
      </c>
      <c r="G27" t="s">
        <v>518</v>
      </c>
      <c r="H27" t="s">
        <v>105</v>
      </c>
      <c r="I27" s="77">
        <v>335677.14</v>
      </c>
      <c r="J27" s="77">
        <v>954</v>
      </c>
      <c r="K27" s="77">
        <v>39.292250000000003</v>
      </c>
      <c r="L27" s="77">
        <v>3241.6521656</v>
      </c>
      <c r="M27" s="77">
        <v>0.03</v>
      </c>
      <c r="N27" s="77">
        <v>1.75</v>
      </c>
      <c r="O27" s="77">
        <f>L27/'סכום נכסי הקרן'!$C$42*100</f>
        <v>0.26542167253989862</v>
      </c>
    </row>
    <row r="28" spans="2:15">
      <c r="B28" t="s">
        <v>1068</v>
      </c>
      <c r="C28" t="s">
        <v>1069</v>
      </c>
      <c r="D28" t="s">
        <v>103</v>
      </c>
      <c r="E28" t="s">
        <v>126</v>
      </c>
      <c r="F28" t="s">
        <v>1023</v>
      </c>
      <c r="G28" t="s">
        <v>518</v>
      </c>
      <c r="H28" t="s">
        <v>105</v>
      </c>
      <c r="I28" s="77">
        <v>13599716.810000001</v>
      </c>
      <c r="J28" s="77">
        <v>42.6</v>
      </c>
      <c r="K28" s="77">
        <v>0</v>
      </c>
      <c r="L28" s="77">
        <v>5793.47936106</v>
      </c>
      <c r="M28" s="77">
        <v>0.1</v>
      </c>
      <c r="N28" s="77">
        <v>3.13</v>
      </c>
      <c r="O28" s="77">
        <f>L28/'סכום נכסי הקרן'!$C$42*100</f>
        <v>0.47436149940945666</v>
      </c>
    </row>
    <row r="29" spans="2:15">
      <c r="B29" t="s">
        <v>1070</v>
      </c>
      <c r="C29" t="s">
        <v>1071</v>
      </c>
      <c r="D29" t="s">
        <v>103</v>
      </c>
      <c r="E29" t="s">
        <v>126</v>
      </c>
      <c r="F29" t="s">
        <v>568</v>
      </c>
      <c r="G29" t="s">
        <v>518</v>
      </c>
      <c r="H29" t="s">
        <v>105</v>
      </c>
      <c r="I29" s="77">
        <v>5565</v>
      </c>
      <c r="J29" s="77">
        <v>60150</v>
      </c>
      <c r="K29" s="77">
        <v>0</v>
      </c>
      <c r="L29" s="77">
        <v>3347.3474999999999</v>
      </c>
      <c r="M29" s="77">
        <v>0.04</v>
      </c>
      <c r="N29" s="77">
        <v>1.81</v>
      </c>
      <c r="O29" s="77">
        <f>L29/'סכום נכסי הקרן'!$C$42*100</f>
        <v>0.27407584979365074</v>
      </c>
    </row>
    <row r="30" spans="2:15">
      <c r="B30" t="s">
        <v>1072</v>
      </c>
      <c r="C30" t="s">
        <v>1073</v>
      </c>
      <c r="D30" t="s">
        <v>103</v>
      </c>
      <c r="E30" t="s">
        <v>126</v>
      </c>
      <c r="F30" t="s">
        <v>1074</v>
      </c>
      <c r="G30" t="s">
        <v>573</v>
      </c>
      <c r="H30" t="s">
        <v>105</v>
      </c>
      <c r="I30" s="77">
        <v>301352</v>
      </c>
      <c r="J30" s="77">
        <v>1395</v>
      </c>
      <c r="K30" s="77">
        <v>0</v>
      </c>
      <c r="L30" s="77">
        <v>4203.8603999999996</v>
      </c>
      <c r="M30" s="77">
        <v>0.02</v>
      </c>
      <c r="N30" s="77">
        <v>2.27</v>
      </c>
      <c r="O30" s="77">
        <f>L30/'סכום נכסי הקרן'!$C$42*100</f>
        <v>0.34420585599310388</v>
      </c>
    </row>
    <row r="31" spans="2:15">
      <c r="B31" t="s">
        <v>1075</v>
      </c>
      <c r="C31" t="s">
        <v>1076</v>
      </c>
      <c r="D31" t="s">
        <v>103</v>
      </c>
      <c r="E31" t="s">
        <v>126</v>
      </c>
      <c r="F31" t="s">
        <v>1077</v>
      </c>
      <c r="G31" t="s">
        <v>1078</v>
      </c>
      <c r="H31" t="s">
        <v>105</v>
      </c>
      <c r="I31" s="77">
        <v>16452.2</v>
      </c>
      <c r="J31" s="77">
        <v>11830</v>
      </c>
      <c r="K31" s="77">
        <v>0</v>
      </c>
      <c r="L31" s="77">
        <v>1946.2952600000001</v>
      </c>
      <c r="M31" s="77">
        <v>0.02</v>
      </c>
      <c r="N31" s="77">
        <v>1.05</v>
      </c>
      <c r="O31" s="77">
        <f>L31/'סכום נכסי הקרן'!$C$42*100</f>
        <v>0.15935976988760636</v>
      </c>
    </row>
    <row r="32" spans="2:15">
      <c r="B32" t="s">
        <v>1079</v>
      </c>
      <c r="C32" t="s">
        <v>1080</v>
      </c>
      <c r="D32" t="s">
        <v>103</v>
      </c>
      <c r="E32" t="s">
        <v>126</v>
      </c>
      <c r="F32" t="s">
        <v>1081</v>
      </c>
      <c r="G32" t="s">
        <v>856</v>
      </c>
      <c r="H32" t="s">
        <v>105</v>
      </c>
      <c r="I32" s="77">
        <v>14979</v>
      </c>
      <c r="J32" s="77">
        <v>32490</v>
      </c>
      <c r="K32" s="77">
        <v>0</v>
      </c>
      <c r="L32" s="77">
        <v>4866.6770999999999</v>
      </c>
      <c r="M32" s="77">
        <v>0.03</v>
      </c>
      <c r="N32" s="77">
        <v>2.63</v>
      </c>
      <c r="O32" s="77">
        <f>L32/'סכום נכסי הקרן'!$C$42*100</f>
        <v>0.39847630455272415</v>
      </c>
    </row>
    <row r="33" spans="2:15">
      <c r="B33" t="s">
        <v>1082</v>
      </c>
      <c r="C33" t="s">
        <v>1083</v>
      </c>
      <c r="D33" t="s">
        <v>103</v>
      </c>
      <c r="E33" t="s">
        <v>126</v>
      </c>
      <c r="F33" t="s">
        <v>855</v>
      </c>
      <c r="G33" t="s">
        <v>856</v>
      </c>
      <c r="H33" t="s">
        <v>105</v>
      </c>
      <c r="I33" s="77">
        <v>50188</v>
      </c>
      <c r="J33" s="77">
        <v>7539</v>
      </c>
      <c r="K33" s="77">
        <v>0</v>
      </c>
      <c r="L33" s="77">
        <v>3783.6733199999999</v>
      </c>
      <c r="M33" s="77">
        <v>0.04</v>
      </c>
      <c r="N33" s="77">
        <v>2.04</v>
      </c>
      <c r="O33" s="77">
        <f>L33/'סכום נכסי הקרן'!$C$42*100</f>
        <v>0.30980156094357209</v>
      </c>
    </row>
    <row r="34" spans="2:15">
      <c r="B34" t="s">
        <v>1084</v>
      </c>
      <c r="C34" t="s">
        <v>1085</v>
      </c>
      <c r="D34" t="s">
        <v>103</v>
      </c>
      <c r="E34" t="s">
        <v>126</v>
      </c>
      <c r="F34" t="s">
        <v>1086</v>
      </c>
      <c r="G34" t="s">
        <v>1087</v>
      </c>
      <c r="H34" t="s">
        <v>105</v>
      </c>
      <c r="I34" s="77">
        <v>15651</v>
      </c>
      <c r="J34" s="77">
        <v>8945</v>
      </c>
      <c r="K34" s="77">
        <v>0</v>
      </c>
      <c r="L34" s="77">
        <v>1399.9819500000001</v>
      </c>
      <c r="M34" s="77">
        <v>0.03</v>
      </c>
      <c r="N34" s="77">
        <v>0.76</v>
      </c>
      <c r="O34" s="77">
        <f>L34/'סכום נכסי הקרן'!$C$42*100</f>
        <v>0.11462844614788942</v>
      </c>
    </row>
    <row r="35" spans="2:15">
      <c r="B35" t="s">
        <v>1088</v>
      </c>
      <c r="C35" t="s">
        <v>1089</v>
      </c>
      <c r="D35" t="s">
        <v>103</v>
      </c>
      <c r="E35" t="s">
        <v>126</v>
      </c>
      <c r="F35" t="s">
        <v>1090</v>
      </c>
      <c r="G35" t="s">
        <v>907</v>
      </c>
      <c r="H35" t="s">
        <v>105</v>
      </c>
      <c r="I35" s="77">
        <v>45120.23</v>
      </c>
      <c r="J35" s="77">
        <v>2301</v>
      </c>
      <c r="K35" s="77">
        <v>0</v>
      </c>
      <c r="L35" s="77">
        <v>1038.2164923</v>
      </c>
      <c r="M35" s="77">
        <v>0.02</v>
      </c>
      <c r="N35" s="77">
        <v>0.56000000000000005</v>
      </c>
      <c r="O35" s="77">
        <f>L35/'סכום נכסי הקרן'!$C$42*100</f>
        <v>8.5007626903662009E-2</v>
      </c>
    </row>
    <row r="36" spans="2:15">
      <c r="B36" t="s">
        <v>1091</v>
      </c>
      <c r="C36" t="s">
        <v>1092</v>
      </c>
      <c r="D36" t="s">
        <v>103</v>
      </c>
      <c r="E36" t="s">
        <v>126</v>
      </c>
      <c r="F36" t="s">
        <v>446</v>
      </c>
      <c r="G36" t="s">
        <v>416</v>
      </c>
      <c r="H36" t="s">
        <v>105</v>
      </c>
      <c r="I36" s="77">
        <v>12859</v>
      </c>
      <c r="J36" s="77">
        <v>4328</v>
      </c>
      <c r="K36" s="77">
        <v>0</v>
      </c>
      <c r="L36" s="77">
        <v>556.53751999999997</v>
      </c>
      <c r="M36" s="77">
        <v>0.01</v>
      </c>
      <c r="N36" s="77">
        <v>0.3</v>
      </c>
      <c r="O36" s="77">
        <f>L36/'סכום נכסי הקרן'!$C$42*100</f>
        <v>4.5568466893876683E-2</v>
      </c>
    </row>
    <row r="37" spans="2:15">
      <c r="B37" t="s">
        <v>1093</v>
      </c>
      <c r="C37" t="s">
        <v>1094</v>
      </c>
      <c r="D37" t="s">
        <v>103</v>
      </c>
      <c r="E37" t="s">
        <v>126</v>
      </c>
      <c r="F37" t="s">
        <v>1095</v>
      </c>
      <c r="G37" t="s">
        <v>416</v>
      </c>
      <c r="H37" t="s">
        <v>105</v>
      </c>
      <c r="I37" s="77">
        <v>44731.22</v>
      </c>
      <c r="J37" s="77">
        <v>3755</v>
      </c>
      <c r="K37" s="77">
        <v>0</v>
      </c>
      <c r="L37" s="77">
        <v>1679.6573109999999</v>
      </c>
      <c r="M37" s="77">
        <v>0.03</v>
      </c>
      <c r="N37" s="77">
        <v>0.91</v>
      </c>
      <c r="O37" s="77">
        <f>L37/'סכום נכסי הקרן'!$C$42*100</f>
        <v>0.1375278499989748</v>
      </c>
    </row>
    <row r="38" spans="2:15">
      <c r="B38" t="s">
        <v>1096</v>
      </c>
      <c r="C38" t="s">
        <v>1097</v>
      </c>
      <c r="D38" t="s">
        <v>103</v>
      </c>
      <c r="E38" t="s">
        <v>126</v>
      </c>
      <c r="F38" t="s">
        <v>451</v>
      </c>
      <c r="G38" t="s">
        <v>416</v>
      </c>
      <c r="H38" t="s">
        <v>105</v>
      </c>
      <c r="I38" s="77">
        <v>20896</v>
      </c>
      <c r="J38" s="77">
        <v>2089</v>
      </c>
      <c r="K38" s="77">
        <v>0</v>
      </c>
      <c r="L38" s="77">
        <v>436.51744000000002</v>
      </c>
      <c r="M38" s="77">
        <v>0.01</v>
      </c>
      <c r="N38" s="77">
        <v>0.24</v>
      </c>
      <c r="O38" s="77">
        <f>L38/'סכום נכסי הקרן'!$C$42*100</f>
        <v>3.5741400711383847E-2</v>
      </c>
    </row>
    <row r="39" spans="2:15">
      <c r="B39" t="s">
        <v>1098</v>
      </c>
      <c r="C39" t="s">
        <v>1099</v>
      </c>
      <c r="D39" t="s">
        <v>103</v>
      </c>
      <c r="E39" t="s">
        <v>126</v>
      </c>
      <c r="F39" t="s">
        <v>583</v>
      </c>
      <c r="G39" t="s">
        <v>416</v>
      </c>
      <c r="H39" t="s">
        <v>105</v>
      </c>
      <c r="I39" s="77">
        <v>0.1</v>
      </c>
      <c r="J39" s="77">
        <v>3705</v>
      </c>
      <c r="K39" s="77">
        <v>4.0000000000000003E-5</v>
      </c>
      <c r="L39" s="77">
        <v>3.7450000000000001E-3</v>
      </c>
      <c r="M39" s="77">
        <v>0</v>
      </c>
      <c r="N39" s="77">
        <v>0</v>
      </c>
      <c r="O39" s="77">
        <f>L39/'סכום נכסי הקרן'!$C$42*100</f>
        <v>3.0663504684745818E-7</v>
      </c>
    </row>
    <row r="40" spans="2:15">
      <c r="B40" t="s">
        <v>1100</v>
      </c>
      <c r="C40" t="s">
        <v>1101</v>
      </c>
      <c r="D40" t="s">
        <v>103</v>
      </c>
      <c r="E40" t="s">
        <v>126</v>
      </c>
      <c r="F40" t="s">
        <v>541</v>
      </c>
      <c r="G40" t="s">
        <v>416</v>
      </c>
      <c r="H40" t="s">
        <v>105</v>
      </c>
      <c r="I40" s="77">
        <v>18426.16</v>
      </c>
      <c r="J40" s="77">
        <v>16350</v>
      </c>
      <c r="K40" s="77">
        <v>0</v>
      </c>
      <c r="L40" s="77">
        <v>3012.6771600000002</v>
      </c>
      <c r="M40" s="77">
        <v>0.04</v>
      </c>
      <c r="N40" s="77">
        <v>1.63</v>
      </c>
      <c r="O40" s="77">
        <f>L40/'סכום נכסי הקרן'!$C$42*100</f>
        <v>0.24667353860957736</v>
      </c>
    </row>
    <row r="41" spans="2:15">
      <c r="B41" t="s">
        <v>1102</v>
      </c>
      <c r="C41" t="s">
        <v>1103</v>
      </c>
      <c r="D41" t="s">
        <v>103</v>
      </c>
      <c r="E41" t="s">
        <v>126</v>
      </c>
      <c r="F41" t="s">
        <v>415</v>
      </c>
      <c r="G41" t="s">
        <v>416</v>
      </c>
      <c r="H41" t="s">
        <v>105</v>
      </c>
      <c r="I41" s="77">
        <v>37186</v>
      </c>
      <c r="J41" s="77">
        <v>19440</v>
      </c>
      <c r="K41" s="77">
        <v>0</v>
      </c>
      <c r="L41" s="77">
        <v>7228.9584000000004</v>
      </c>
      <c r="M41" s="77">
        <v>0.03</v>
      </c>
      <c r="N41" s="77">
        <v>3.9</v>
      </c>
      <c r="O41" s="77">
        <f>L41/'סכום נכסי הקרן'!$C$42*100</f>
        <v>0.59189639456403909</v>
      </c>
    </row>
    <row r="42" spans="2:15">
      <c r="B42" t="s">
        <v>1104</v>
      </c>
      <c r="C42" t="s">
        <v>1105</v>
      </c>
      <c r="D42" t="s">
        <v>103</v>
      </c>
      <c r="E42" t="s">
        <v>126</v>
      </c>
      <c r="F42" t="s">
        <v>1106</v>
      </c>
      <c r="G42" t="s">
        <v>128</v>
      </c>
      <c r="H42" t="s">
        <v>105</v>
      </c>
      <c r="I42" s="77">
        <v>14768.64</v>
      </c>
      <c r="J42" s="77">
        <v>22180</v>
      </c>
      <c r="K42" s="77">
        <v>0</v>
      </c>
      <c r="L42" s="77">
        <v>3275.6843520000002</v>
      </c>
      <c r="M42" s="77">
        <v>0.03</v>
      </c>
      <c r="N42" s="77">
        <v>1.77</v>
      </c>
      <c r="O42" s="77">
        <f>L42/'סכום נכסי הקרן'!$C$42*100</f>
        <v>0.26820817749879994</v>
      </c>
    </row>
    <row r="43" spans="2:15">
      <c r="B43" t="s">
        <v>1107</v>
      </c>
      <c r="C43" t="s">
        <v>1108</v>
      </c>
      <c r="D43" t="s">
        <v>103</v>
      </c>
      <c r="E43" t="s">
        <v>126</v>
      </c>
      <c r="F43" t="s">
        <v>1109</v>
      </c>
      <c r="G43" t="s">
        <v>132</v>
      </c>
      <c r="H43" t="s">
        <v>105</v>
      </c>
      <c r="I43" s="77">
        <v>6036</v>
      </c>
      <c r="J43" s="77">
        <v>32020</v>
      </c>
      <c r="K43" s="77">
        <v>0</v>
      </c>
      <c r="L43" s="77">
        <v>1932.7272</v>
      </c>
      <c r="M43" s="77">
        <v>0.01</v>
      </c>
      <c r="N43" s="77">
        <v>1.04</v>
      </c>
      <c r="O43" s="77">
        <f>L43/'סכום נכסי הקרן'!$C$42*100</f>
        <v>0.15824883725376679</v>
      </c>
    </row>
    <row r="44" spans="2:15">
      <c r="B44" t="s">
        <v>1110</v>
      </c>
      <c r="C44" t="s">
        <v>1111</v>
      </c>
      <c r="D44" t="s">
        <v>103</v>
      </c>
      <c r="E44" t="s">
        <v>126</v>
      </c>
      <c r="F44" t="s">
        <v>479</v>
      </c>
      <c r="G44" t="s">
        <v>135</v>
      </c>
      <c r="H44" t="s">
        <v>105</v>
      </c>
      <c r="I44" s="77">
        <v>842377</v>
      </c>
      <c r="J44" s="77">
        <v>523</v>
      </c>
      <c r="K44" s="77">
        <v>0</v>
      </c>
      <c r="L44" s="77">
        <v>4405.6317099999997</v>
      </c>
      <c r="M44" s="77">
        <v>0.03</v>
      </c>
      <c r="N44" s="77">
        <v>2.38</v>
      </c>
      <c r="O44" s="77">
        <f>L44/'סכום נכסי הקרן'!$C$42*100</f>
        <v>0.36072659166582033</v>
      </c>
    </row>
    <row r="45" spans="2:15">
      <c r="B45" t="s">
        <v>1112</v>
      </c>
      <c r="C45" t="s">
        <v>1113</v>
      </c>
      <c r="D45" t="s">
        <v>103</v>
      </c>
      <c r="E45" t="s">
        <v>126</v>
      </c>
      <c r="F45" t="s">
        <v>677</v>
      </c>
      <c r="G45" t="s">
        <v>135</v>
      </c>
      <c r="H45" t="s">
        <v>105</v>
      </c>
      <c r="I45" s="77">
        <v>43694</v>
      </c>
      <c r="J45" s="77">
        <v>2197</v>
      </c>
      <c r="K45" s="77">
        <v>0</v>
      </c>
      <c r="L45" s="77">
        <v>959.95717999999999</v>
      </c>
      <c r="M45" s="77">
        <v>0.03</v>
      </c>
      <c r="N45" s="77">
        <v>0.52</v>
      </c>
      <c r="O45" s="77">
        <f>L45/'סכום נכסי הקרן'!$C$42*100</f>
        <v>7.8599870456836807E-2</v>
      </c>
    </row>
    <row r="46" spans="2:15">
      <c r="B46" t="s">
        <v>1114</v>
      </c>
      <c r="C46" t="s">
        <v>1115</v>
      </c>
      <c r="D46" t="s">
        <v>103</v>
      </c>
      <c r="E46" t="s">
        <v>126</v>
      </c>
      <c r="F46" t="s">
        <v>670</v>
      </c>
      <c r="G46" t="s">
        <v>135</v>
      </c>
      <c r="H46" t="s">
        <v>105</v>
      </c>
      <c r="I46" s="77">
        <v>23460</v>
      </c>
      <c r="J46" s="77">
        <v>3580</v>
      </c>
      <c r="K46" s="77">
        <v>0</v>
      </c>
      <c r="L46" s="77">
        <v>839.86800000000005</v>
      </c>
      <c r="M46" s="77">
        <v>0.02</v>
      </c>
      <c r="N46" s="77">
        <v>0.45</v>
      </c>
      <c r="O46" s="77">
        <f>L46/'סכום נכסי הקרן'!$C$42*100</f>
        <v>6.8767146468806689E-2</v>
      </c>
    </row>
    <row r="47" spans="2:15">
      <c r="B47" s="78" t="s">
        <v>1116</v>
      </c>
      <c r="E47" s="16"/>
      <c r="F47" s="16"/>
      <c r="G47" s="16"/>
      <c r="I47" s="79">
        <v>1192606.3</v>
      </c>
      <c r="K47" s="79">
        <v>0</v>
      </c>
      <c r="L47" s="79">
        <v>27952.677289250001</v>
      </c>
      <c r="N47" s="79">
        <v>15.08</v>
      </c>
      <c r="O47" s="79">
        <f>L47/'סכום נכסי הקרן'!$C$42*100</f>
        <v>2.2887237677172374</v>
      </c>
    </row>
    <row r="48" spans="2:15">
      <c r="B48" t="s">
        <v>1117</v>
      </c>
      <c r="C48" t="s">
        <v>1118</v>
      </c>
      <c r="D48" t="s">
        <v>103</v>
      </c>
      <c r="E48" t="s">
        <v>126</v>
      </c>
      <c r="F48" t="s">
        <v>1119</v>
      </c>
      <c r="G48" t="s">
        <v>104</v>
      </c>
      <c r="H48" t="s">
        <v>105</v>
      </c>
      <c r="I48" s="77">
        <v>5088</v>
      </c>
      <c r="J48" s="77">
        <v>11930</v>
      </c>
      <c r="K48" s="77">
        <v>0</v>
      </c>
      <c r="L48" s="77">
        <v>606.99839999999995</v>
      </c>
      <c r="M48" s="77">
        <v>0.02</v>
      </c>
      <c r="N48" s="77">
        <v>0.33</v>
      </c>
      <c r="O48" s="77">
        <f>L48/'סכום נכסי הקרן'!$C$42*100</f>
        <v>4.9700128923987223E-2</v>
      </c>
    </row>
    <row r="49" spans="2:15">
      <c r="B49" t="s">
        <v>1120</v>
      </c>
      <c r="C49" t="s">
        <v>1121</v>
      </c>
      <c r="D49" t="s">
        <v>103</v>
      </c>
      <c r="E49" t="s">
        <v>126</v>
      </c>
      <c r="F49" t="s">
        <v>1122</v>
      </c>
      <c r="G49" t="s">
        <v>104</v>
      </c>
      <c r="H49" t="s">
        <v>105</v>
      </c>
      <c r="I49" s="77">
        <v>4592</v>
      </c>
      <c r="J49" s="77">
        <v>7304</v>
      </c>
      <c r="K49" s="77">
        <v>0</v>
      </c>
      <c r="L49" s="77">
        <v>335.39967999999999</v>
      </c>
      <c r="M49" s="77">
        <v>0.03</v>
      </c>
      <c r="N49" s="77">
        <v>0.18</v>
      </c>
      <c r="O49" s="77">
        <f>L49/'סכום נכסי הקרן'!$C$42*100</f>
        <v>2.7462028461795053E-2</v>
      </c>
    </row>
    <row r="50" spans="2:15">
      <c r="B50" t="s">
        <v>1123</v>
      </c>
      <c r="C50" t="s">
        <v>1124</v>
      </c>
      <c r="D50" t="s">
        <v>103</v>
      </c>
      <c r="E50" t="s">
        <v>126</v>
      </c>
      <c r="F50" t="s">
        <v>1125</v>
      </c>
      <c r="G50" t="s">
        <v>1126</v>
      </c>
      <c r="H50" t="s">
        <v>105</v>
      </c>
      <c r="I50" s="77">
        <v>13042</v>
      </c>
      <c r="J50" s="77">
        <v>3641</v>
      </c>
      <c r="K50" s="77">
        <v>0</v>
      </c>
      <c r="L50" s="77">
        <v>474.85921999999999</v>
      </c>
      <c r="M50" s="77">
        <v>0.05</v>
      </c>
      <c r="N50" s="77">
        <v>0.26</v>
      </c>
      <c r="O50" s="77">
        <f>L50/'סכום נכסי הקרן'!$C$42*100</f>
        <v>3.8880768803911205E-2</v>
      </c>
    </row>
    <row r="51" spans="2:15">
      <c r="B51" t="s">
        <v>1127</v>
      </c>
      <c r="C51" t="s">
        <v>1128</v>
      </c>
      <c r="D51" t="s">
        <v>103</v>
      </c>
      <c r="E51" t="s">
        <v>126</v>
      </c>
      <c r="F51" t="s">
        <v>1129</v>
      </c>
      <c r="G51" t="s">
        <v>1126</v>
      </c>
      <c r="H51" t="s">
        <v>105</v>
      </c>
      <c r="I51" s="77">
        <v>70135</v>
      </c>
      <c r="J51" s="77">
        <v>1713</v>
      </c>
      <c r="K51" s="77">
        <v>0</v>
      </c>
      <c r="L51" s="77">
        <v>1201.41255</v>
      </c>
      <c r="M51" s="77">
        <v>7.0000000000000007E-2</v>
      </c>
      <c r="N51" s="77">
        <v>0.65</v>
      </c>
      <c r="O51" s="77">
        <f>L51/'סכום נכסי הקרן'!$C$42*100</f>
        <v>9.8369878118123963E-2</v>
      </c>
    </row>
    <row r="52" spans="2:15">
      <c r="B52" t="s">
        <v>1130</v>
      </c>
      <c r="C52" t="s">
        <v>1131</v>
      </c>
      <c r="D52" t="s">
        <v>103</v>
      </c>
      <c r="E52" t="s">
        <v>126</v>
      </c>
      <c r="F52" t="s">
        <v>1132</v>
      </c>
      <c r="G52" t="s">
        <v>1034</v>
      </c>
      <c r="H52" t="s">
        <v>105</v>
      </c>
      <c r="I52" s="77">
        <v>10104</v>
      </c>
      <c r="J52" s="77">
        <v>1653</v>
      </c>
      <c r="K52" s="77">
        <v>0</v>
      </c>
      <c r="L52" s="77">
        <v>167.01911999999999</v>
      </c>
      <c r="M52" s="77">
        <v>0.03</v>
      </c>
      <c r="N52" s="77">
        <v>0.09</v>
      </c>
      <c r="O52" s="77">
        <f>L52/'סכום נכסי הקרן'!$C$42*100</f>
        <v>1.3675277886681238E-2</v>
      </c>
    </row>
    <row r="53" spans="2:15">
      <c r="B53" t="s">
        <v>1133</v>
      </c>
      <c r="C53" t="s">
        <v>1134</v>
      </c>
      <c r="D53" t="s">
        <v>103</v>
      </c>
      <c r="E53" t="s">
        <v>126</v>
      </c>
      <c r="F53" t="s">
        <v>1135</v>
      </c>
      <c r="G53" t="s">
        <v>511</v>
      </c>
      <c r="H53" t="s">
        <v>105</v>
      </c>
      <c r="I53" s="77">
        <v>4312</v>
      </c>
      <c r="J53" s="77">
        <v>23900</v>
      </c>
      <c r="K53" s="77">
        <v>0</v>
      </c>
      <c r="L53" s="77">
        <v>1030.568</v>
      </c>
      <c r="M53" s="77">
        <v>0.03</v>
      </c>
      <c r="N53" s="77">
        <v>0.56000000000000005</v>
      </c>
      <c r="O53" s="77">
        <f>L53/'סכום נכסי הקרן'!$C$42*100</f>
        <v>8.4381379695458281E-2</v>
      </c>
    </row>
    <row r="54" spans="2:15">
      <c r="B54" t="s">
        <v>1136</v>
      </c>
      <c r="C54" t="s">
        <v>1137</v>
      </c>
      <c r="D54" t="s">
        <v>103</v>
      </c>
      <c r="E54" t="s">
        <v>126</v>
      </c>
      <c r="F54" t="s">
        <v>1138</v>
      </c>
      <c r="G54" t="s">
        <v>511</v>
      </c>
      <c r="H54" t="s">
        <v>105</v>
      </c>
      <c r="I54" s="77">
        <v>16333</v>
      </c>
      <c r="J54" s="77">
        <v>6154</v>
      </c>
      <c r="K54" s="77">
        <v>0</v>
      </c>
      <c r="L54" s="77">
        <v>1005.13282</v>
      </c>
      <c r="M54" s="77">
        <v>0.03</v>
      </c>
      <c r="N54" s="77">
        <v>0.54</v>
      </c>
      <c r="O54" s="77">
        <f>L54/'סכום נכסי הקרן'!$C$42*100</f>
        <v>8.2298784872795128E-2</v>
      </c>
    </row>
    <row r="55" spans="2:15">
      <c r="B55" t="s">
        <v>1139</v>
      </c>
      <c r="C55" t="s">
        <v>1140</v>
      </c>
      <c r="D55" t="s">
        <v>103</v>
      </c>
      <c r="E55" t="s">
        <v>126</v>
      </c>
      <c r="F55" t="s">
        <v>613</v>
      </c>
      <c r="G55" t="s">
        <v>511</v>
      </c>
      <c r="H55" t="s">
        <v>105</v>
      </c>
      <c r="I55" s="77">
        <v>16208</v>
      </c>
      <c r="J55" s="77">
        <v>4388</v>
      </c>
      <c r="K55" s="77">
        <v>0</v>
      </c>
      <c r="L55" s="77">
        <v>711.20704000000001</v>
      </c>
      <c r="M55" s="77">
        <v>0.03</v>
      </c>
      <c r="N55" s="77">
        <v>0.38</v>
      </c>
      <c r="O55" s="77">
        <f>L55/'סכום נכסי הקרן'!$C$42*100</f>
        <v>5.8232577844764238E-2</v>
      </c>
    </row>
    <row r="56" spans="2:15">
      <c r="B56" t="s">
        <v>1141</v>
      </c>
      <c r="C56" t="s">
        <v>1142</v>
      </c>
      <c r="D56" t="s">
        <v>103</v>
      </c>
      <c r="E56" t="s">
        <v>126</v>
      </c>
      <c r="F56" t="s">
        <v>1143</v>
      </c>
      <c r="G56" t="s">
        <v>723</v>
      </c>
      <c r="H56" t="s">
        <v>105</v>
      </c>
      <c r="I56" s="77">
        <v>2142</v>
      </c>
      <c r="J56" s="77">
        <v>84600</v>
      </c>
      <c r="K56" s="77">
        <v>0</v>
      </c>
      <c r="L56" s="77">
        <v>1812.1320000000001</v>
      </c>
      <c r="M56" s="77">
        <v>0.06</v>
      </c>
      <c r="N56" s="77">
        <v>0.98</v>
      </c>
      <c r="O56" s="77">
        <f>L56/'סכום נכסי הקרן'!$C$42*100</f>
        <v>0.14837468109847213</v>
      </c>
    </row>
    <row r="57" spans="2:15">
      <c r="B57" t="s">
        <v>1144</v>
      </c>
      <c r="C57" t="s">
        <v>1145</v>
      </c>
      <c r="D57" t="s">
        <v>103</v>
      </c>
      <c r="E57" t="s">
        <v>126</v>
      </c>
      <c r="F57" t="s">
        <v>1146</v>
      </c>
      <c r="G57" t="s">
        <v>723</v>
      </c>
      <c r="H57" t="s">
        <v>105</v>
      </c>
      <c r="I57" s="77">
        <v>3946.5</v>
      </c>
      <c r="J57" s="77">
        <v>21070</v>
      </c>
      <c r="K57" s="77">
        <v>0</v>
      </c>
      <c r="L57" s="77">
        <v>831.52755000000002</v>
      </c>
      <c r="M57" s="77">
        <v>0.02</v>
      </c>
      <c r="N57" s="77">
        <v>0.45</v>
      </c>
      <c r="O57" s="77">
        <f>L57/'סכום נכסי הקרן'!$C$42*100</f>
        <v>6.8084242790174138E-2</v>
      </c>
    </row>
    <row r="58" spans="2:15">
      <c r="B58" t="s">
        <v>1147</v>
      </c>
      <c r="C58" t="s">
        <v>1148</v>
      </c>
      <c r="D58" t="s">
        <v>103</v>
      </c>
      <c r="E58" t="s">
        <v>126</v>
      </c>
      <c r="F58" t="s">
        <v>1149</v>
      </c>
      <c r="G58" t="s">
        <v>518</v>
      </c>
      <c r="H58" t="s">
        <v>105</v>
      </c>
      <c r="I58" s="77">
        <v>4090</v>
      </c>
      <c r="J58" s="77">
        <v>4988</v>
      </c>
      <c r="K58" s="77">
        <v>0</v>
      </c>
      <c r="L58" s="77">
        <v>204.00919999999999</v>
      </c>
      <c r="M58" s="77">
        <v>0.02</v>
      </c>
      <c r="N58" s="77">
        <v>0.11</v>
      </c>
      <c r="O58" s="77">
        <f>L58/'סכום נכסי הקרן'!$C$42*100</f>
        <v>1.6703970787533367E-2</v>
      </c>
    </row>
    <row r="59" spans="2:15">
      <c r="B59" t="s">
        <v>1150</v>
      </c>
      <c r="C59" t="s">
        <v>1151</v>
      </c>
      <c r="D59" t="s">
        <v>103</v>
      </c>
      <c r="E59" t="s">
        <v>126</v>
      </c>
      <c r="F59" t="s">
        <v>1152</v>
      </c>
      <c r="G59" t="s">
        <v>518</v>
      </c>
      <c r="H59" t="s">
        <v>105</v>
      </c>
      <c r="I59" s="77">
        <v>44739.5</v>
      </c>
      <c r="J59" s="77">
        <v>2463</v>
      </c>
      <c r="K59" s="77">
        <v>0</v>
      </c>
      <c r="L59" s="77">
        <v>1101.9338849999999</v>
      </c>
      <c r="M59" s="77">
        <v>0.05</v>
      </c>
      <c r="N59" s="77">
        <v>0.59</v>
      </c>
      <c r="O59" s="77">
        <f>L59/'סכום נכסי הקרן'!$C$42*100</f>
        <v>9.0224712536655954E-2</v>
      </c>
    </row>
    <row r="60" spans="2:15">
      <c r="B60" t="s">
        <v>1153</v>
      </c>
      <c r="C60" t="s">
        <v>1154</v>
      </c>
      <c r="D60" t="s">
        <v>103</v>
      </c>
      <c r="E60" t="s">
        <v>126</v>
      </c>
      <c r="F60" t="s">
        <v>1155</v>
      </c>
      <c r="G60" t="s">
        <v>518</v>
      </c>
      <c r="H60" t="s">
        <v>105</v>
      </c>
      <c r="I60" s="77">
        <v>178718.5</v>
      </c>
      <c r="J60" s="77">
        <v>224.8</v>
      </c>
      <c r="K60" s="77">
        <v>0</v>
      </c>
      <c r="L60" s="77">
        <v>401.75918799999999</v>
      </c>
      <c r="M60" s="77">
        <v>0.02</v>
      </c>
      <c r="N60" s="77">
        <v>0.22</v>
      </c>
      <c r="O60" s="77">
        <f>L60/'סכום נכסי הקרן'!$C$42*100</f>
        <v>3.2895446577777501E-2</v>
      </c>
    </row>
    <row r="61" spans="2:15">
      <c r="B61" t="s">
        <v>1156</v>
      </c>
      <c r="C61" t="s">
        <v>1157</v>
      </c>
      <c r="D61" t="s">
        <v>103</v>
      </c>
      <c r="E61" t="s">
        <v>126</v>
      </c>
      <c r="F61" t="s">
        <v>1158</v>
      </c>
      <c r="G61" t="s">
        <v>1159</v>
      </c>
      <c r="H61" t="s">
        <v>105</v>
      </c>
      <c r="I61" s="77">
        <v>2177</v>
      </c>
      <c r="J61" s="77">
        <v>15100</v>
      </c>
      <c r="K61" s="77">
        <v>0</v>
      </c>
      <c r="L61" s="77">
        <v>328.72699999999998</v>
      </c>
      <c r="M61" s="77">
        <v>0.05</v>
      </c>
      <c r="N61" s="77">
        <v>0.18</v>
      </c>
      <c r="O61" s="77">
        <f>L61/'סכום נכסי הקרן'!$C$42*100</f>
        <v>2.6915679317763518E-2</v>
      </c>
    </row>
    <row r="62" spans="2:15">
      <c r="B62" t="s">
        <v>1160</v>
      </c>
      <c r="C62" t="s">
        <v>1161</v>
      </c>
      <c r="D62" t="s">
        <v>103</v>
      </c>
      <c r="E62" t="s">
        <v>126</v>
      </c>
      <c r="F62" t="s">
        <v>1162</v>
      </c>
      <c r="G62" t="s">
        <v>573</v>
      </c>
      <c r="H62" t="s">
        <v>105</v>
      </c>
      <c r="I62" s="77">
        <v>3851</v>
      </c>
      <c r="J62" s="77">
        <v>17500</v>
      </c>
      <c r="K62" s="77">
        <v>0</v>
      </c>
      <c r="L62" s="77">
        <v>673.92499999999995</v>
      </c>
      <c r="M62" s="77">
        <v>0.04</v>
      </c>
      <c r="N62" s="77">
        <v>0.36</v>
      </c>
      <c r="O62" s="77">
        <f>L62/'סכום נכסי הקרן'!$C$42*100</f>
        <v>5.5179979692035572E-2</v>
      </c>
    </row>
    <row r="63" spans="2:15">
      <c r="B63" t="s">
        <v>1163</v>
      </c>
      <c r="C63" t="s">
        <v>1164</v>
      </c>
      <c r="D63" t="s">
        <v>103</v>
      </c>
      <c r="E63" t="s">
        <v>126</v>
      </c>
      <c r="F63" t="s">
        <v>1165</v>
      </c>
      <c r="G63" t="s">
        <v>1078</v>
      </c>
      <c r="H63" t="s">
        <v>105</v>
      </c>
      <c r="I63" s="77">
        <v>8385</v>
      </c>
      <c r="J63" s="77">
        <v>9023</v>
      </c>
      <c r="K63" s="77">
        <v>0</v>
      </c>
      <c r="L63" s="77">
        <v>756.57854999999995</v>
      </c>
      <c r="M63" s="77">
        <v>0.03</v>
      </c>
      <c r="N63" s="77">
        <v>0.41</v>
      </c>
      <c r="O63" s="77">
        <f>L63/'סכום נכסי הקרן'!$C$42*100</f>
        <v>6.1947529805883028E-2</v>
      </c>
    </row>
    <row r="64" spans="2:15">
      <c r="B64" t="s">
        <v>1166</v>
      </c>
      <c r="C64" t="s">
        <v>1167</v>
      </c>
      <c r="D64" t="s">
        <v>103</v>
      </c>
      <c r="E64" t="s">
        <v>126</v>
      </c>
      <c r="F64" t="s">
        <v>1168</v>
      </c>
      <c r="G64" t="s">
        <v>856</v>
      </c>
      <c r="H64" t="s">
        <v>105</v>
      </c>
      <c r="I64" s="77">
        <v>4889</v>
      </c>
      <c r="J64" s="77">
        <v>10690</v>
      </c>
      <c r="K64" s="77">
        <v>0</v>
      </c>
      <c r="L64" s="77">
        <v>522.63409999999999</v>
      </c>
      <c r="M64" s="77">
        <v>0.04</v>
      </c>
      <c r="N64" s="77">
        <v>0.28000000000000003</v>
      </c>
      <c r="O64" s="77">
        <f>L64/'סכום נכסי הקרן'!$C$42*100</f>
        <v>4.2792505136870267E-2</v>
      </c>
    </row>
    <row r="65" spans="2:15">
      <c r="B65" t="s">
        <v>1169</v>
      </c>
      <c r="C65" t="s">
        <v>1170</v>
      </c>
      <c r="D65" t="s">
        <v>103</v>
      </c>
      <c r="E65" t="s">
        <v>126</v>
      </c>
      <c r="F65" t="s">
        <v>1171</v>
      </c>
      <c r="G65" t="s">
        <v>907</v>
      </c>
      <c r="H65" t="s">
        <v>105</v>
      </c>
      <c r="I65" s="77">
        <v>5339</v>
      </c>
      <c r="J65" s="77">
        <v>6258</v>
      </c>
      <c r="K65" s="77">
        <v>0</v>
      </c>
      <c r="L65" s="77">
        <v>334.11462</v>
      </c>
      <c r="M65" s="77">
        <v>0.02</v>
      </c>
      <c r="N65" s="77">
        <v>0.18</v>
      </c>
      <c r="O65" s="77">
        <f>L65/'סכום נכסי הקרן'!$C$42*100</f>
        <v>2.7356809654504856E-2</v>
      </c>
    </row>
    <row r="66" spans="2:15">
      <c r="B66" t="s">
        <v>1172</v>
      </c>
      <c r="C66" t="s">
        <v>1173</v>
      </c>
      <c r="D66" t="s">
        <v>103</v>
      </c>
      <c r="E66" t="s">
        <v>126</v>
      </c>
      <c r="F66" t="s">
        <v>1174</v>
      </c>
      <c r="G66" t="s">
        <v>907</v>
      </c>
      <c r="H66" t="s">
        <v>105</v>
      </c>
      <c r="I66" s="77">
        <v>4163</v>
      </c>
      <c r="J66" s="77">
        <v>10160</v>
      </c>
      <c r="K66" s="77">
        <v>0</v>
      </c>
      <c r="L66" s="77">
        <v>422.96080000000001</v>
      </c>
      <c r="M66" s="77">
        <v>0.04</v>
      </c>
      <c r="N66" s="77">
        <v>0.23</v>
      </c>
      <c r="O66" s="77">
        <f>L66/'סכום נכסי הקרן'!$C$42*100</f>
        <v>3.4631403130210521E-2</v>
      </c>
    </row>
    <row r="67" spans="2:15">
      <c r="B67" t="s">
        <v>1175</v>
      </c>
      <c r="C67" t="s">
        <v>1176</v>
      </c>
      <c r="D67" t="s">
        <v>103</v>
      </c>
      <c r="E67" t="s">
        <v>126</v>
      </c>
      <c r="F67" t="s">
        <v>1177</v>
      </c>
      <c r="G67" t="s">
        <v>907</v>
      </c>
      <c r="H67" t="s">
        <v>105</v>
      </c>
      <c r="I67" s="77">
        <v>1919</v>
      </c>
      <c r="J67" s="77">
        <v>18500</v>
      </c>
      <c r="K67" s="77">
        <v>0</v>
      </c>
      <c r="L67" s="77">
        <v>355.01499999999999</v>
      </c>
      <c r="M67" s="77">
        <v>0.01</v>
      </c>
      <c r="N67" s="77">
        <v>0.19</v>
      </c>
      <c r="O67" s="77">
        <f>L67/'סכום נכסי הקרן'!$C$42*100</f>
        <v>2.9068101777450027E-2</v>
      </c>
    </row>
    <row r="68" spans="2:15">
      <c r="B68" t="s">
        <v>1178</v>
      </c>
      <c r="C68" t="s">
        <v>1179</v>
      </c>
      <c r="D68" t="s">
        <v>103</v>
      </c>
      <c r="E68" t="s">
        <v>126</v>
      </c>
      <c r="F68" t="s">
        <v>1180</v>
      </c>
      <c r="G68" t="s">
        <v>949</v>
      </c>
      <c r="H68" t="s">
        <v>105</v>
      </c>
      <c r="I68" s="77">
        <v>46651</v>
      </c>
      <c r="J68" s="77">
        <v>1666</v>
      </c>
      <c r="K68" s="77">
        <v>0</v>
      </c>
      <c r="L68" s="77">
        <v>777.20565999999997</v>
      </c>
      <c r="M68" s="77">
        <v>0.04</v>
      </c>
      <c r="N68" s="77">
        <v>0.42</v>
      </c>
      <c r="O68" s="77">
        <f>L68/'סכום נכסי הקרן'!$C$42*100</f>
        <v>6.363644698643782E-2</v>
      </c>
    </row>
    <row r="69" spans="2:15">
      <c r="B69" t="s">
        <v>1181</v>
      </c>
      <c r="C69" t="s">
        <v>1182</v>
      </c>
      <c r="D69" t="s">
        <v>103</v>
      </c>
      <c r="E69" t="s">
        <v>126</v>
      </c>
      <c r="F69" t="s">
        <v>1183</v>
      </c>
      <c r="G69" t="s">
        <v>949</v>
      </c>
      <c r="H69" t="s">
        <v>105</v>
      </c>
      <c r="I69" s="77">
        <v>5433</v>
      </c>
      <c r="J69" s="77">
        <v>7710</v>
      </c>
      <c r="K69" s="77">
        <v>0</v>
      </c>
      <c r="L69" s="77">
        <v>418.8843</v>
      </c>
      <c r="M69" s="77">
        <v>0.04</v>
      </c>
      <c r="N69" s="77">
        <v>0.23</v>
      </c>
      <c r="O69" s="77">
        <f>L69/'סכום נכסי הקרן'!$C$42*100</f>
        <v>3.4297625354917149E-2</v>
      </c>
    </row>
    <row r="70" spans="2:15">
      <c r="B70" t="s">
        <v>1184</v>
      </c>
      <c r="C70" t="s">
        <v>1185</v>
      </c>
      <c r="D70" t="s">
        <v>103</v>
      </c>
      <c r="E70" t="s">
        <v>126</v>
      </c>
      <c r="F70" t="s">
        <v>1186</v>
      </c>
      <c r="G70" t="s">
        <v>949</v>
      </c>
      <c r="H70" t="s">
        <v>105</v>
      </c>
      <c r="I70" s="77">
        <v>1074</v>
      </c>
      <c r="J70" s="77">
        <v>31170</v>
      </c>
      <c r="K70" s="77">
        <v>0</v>
      </c>
      <c r="L70" s="77">
        <v>334.76580000000001</v>
      </c>
      <c r="M70" s="77">
        <v>0.04</v>
      </c>
      <c r="N70" s="77">
        <v>0.18</v>
      </c>
      <c r="O70" s="77">
        <f>L70/'סכום נכסי הקרן'!$C$42*100</f>
        <v>2.7410127307323586E-2</v>
      </c>
    </row>
    <row r="71" spans="2:15">
      <c r="B71" t="s">
        <v>1187</v>
      </c>
      <c r="C71" t="s">
        <v>1188</v>
      </c>
      <c r="D71" t="s">
        <v>103</v>
      </c>
      <c r="E71" t="s">
        <v>126</v>
      </c>
      <c r="F71" t="s">
        <v>948</v>
      </c>
      <c r="G71" t="s">
        <v>949</v>
      </c>
      <c r="H71" t="s">
        <v>105</v>
      </c>
      <c r="I71" s="77">
        <v>76963</v>
      </c>
      <c r="J71" s="77">
        <v>1415</v>
      </c>
      <c r="K71" s="77">
        <v>0</v>
      </c>
      <c r="L71" s="77">
        <v>1089.0264500000001</v>
      </c>
      <c r="M71" s="77">
        <v>0.02</v>
      </c>
      <c r="N71" s="77">
        <v>0.59</v>
      </c>
      <c r="O71" s="77">
        <f>L71/'סכום נכסי הקרן'!$C$42*100</f>
        <v>8.9167870898229931E-2</v>
      </c>
    </row>
    <row r="72" spans="2:15">
      <c r="B72" t="s">
        <v>1189</v>
      </c>
      <c r="C72" t="s">
        <v>1190</v>
      </c>
      <c r="D72" t="s">
        <v>103</v>
      </c>
      <c r="E72" t="s">
        <v>126</v>
      </c>
      <c r="F72" t="s">
        <v>696</v>
      </c>
      <c r="G72" t="s">
        <v>416</v>
      </c>
      <c r="H72" t="s">
        <v>105</v>
      </c>
      <c r="I72" s="77">
        <v>81882.399999999994</v>
      </c>
      <c r="J72" s="77">
        <v>394.5</v>
      </c>
      <c r="K72" s="77">
        <v>0</v>
      </c>
      <c r="L72" s="77">
        <v>323.02606800000001</v>
      </c>
      <c r="M72" s="77">
        <v>0.04</v>
      </c>
      <c r="N72" s="77">
        <v>0.17</v>
      </c>
      <c r="O72" s="77">
        <f>L72/'סכום נכסי הקרן'!$C$42*100</f>
        <v>2.6448895459046787E-2</v>
      </c>
    </row>
    <row r="73" spans="2:15">
      <c r="B73" t="s">
        <v>1191</v>
      </c>
      <c r="C73" t="s">
        <v>1192</v>
      </c>
      <c r="D73" t="s">
        <v>103</v>
      </c>
      <c r="E73" t="s">
        <v>126</v>
      </c>
      <c r="F73" t="s">
        <v>534</v>
      </c>
      <c r="G73" t="s">
        <v>416</v>
      </c>
      <c r="H73" t="s">
        <v>105</v>
      </c>
      <c r="I73" s="77">
        <v>1390</v>
      </c>
      <c r="J73" s="77">
        <v>175800</v>
      </c>
      <c r="K73" s="77">
        <v>0</v>
      </c>
      <c r="L73" s="77">
        <v>2443.62</v>
      </c>
      <c r="M73" s="77">
        <v>7.0000000000000007E-2</v>
      </c>
      <c r="N73" s="77">
        <v>1.32</v>
      </c>
      <c r="O73" s="77">
        <f>L73/'סכום נכסי הקרן'!$C$42*100</f>
        <v>0.2000799821568453</v>
      </c>
    </row>
    <row r="74" spans="2:15">
      <c r="B74" t="s">
        <v>1193</v>
      </c>
      <c r="C74" t="s">
        <v>1194</v>
      </c>
      <c r="D74" t="s">
        <v>103</v>
      </c>
      <c r="E74" t="s">
        <v>126</v>
      </c>
      <c r="F74" t="s">
        <v>1195</v>
      </c>
      <c r="G74" t="s">
        <v>416</v>
      </c>
      <c r="H74" t="s">
        <v>105</v>
      </c>
      <c r="I74" s="77">
        <v>5049</v>
      </c>
      <c r="J74" s="77">
        <v>5775</v>
      </c>
      <c r="K74" s="77">
        <v>0</v>
      </c>
      <c r="L74" s="77">
        <v>291.57974999999999</v>
      </c>
      <c r="M74" s="77">
        <v>0.03</v>
      </c>
      <c r="N74" s="77">
        <v>0.16</v>
      </c>
      <c r="O74" s="77">
        <f>L74/'סכום נכסי הקרן'!$C$42*100</f>
        <v>2.3874117570365859E-2</v>
      </c>
    </row>
    <row r="75" spans="2:15">
      <c r="B75" t="s">
        <v>1196</v>
      </c>
      <c r="C75" t="s">
        <v>1197</v>
      </c>
      <c r="D75" t="s">
        <v>103</v>
      </c>
      <c r="E75" t="s">
        <v>126</v>
      </c>
      <c r="F75" t="s">
        <v>660</v>
      </c>
      <c r="G75" t="s">
        <v>416</v>
      </c>
      <c r="H75" t="s">
        <v>105</v>
      </c>
      <c r="I75" s="77">
        <v>1054</v>
      </c>
      <c r="J75" s="77">
        <v>42670</v>
      </c>
      <c r="K75" s="77">
        <v>0</v>
      </c>
      <c r="L75" s="77">
        <v>449.74180000000001</v>
      </c>
      <c r="M75" s="77">
        <v>0.02</v>
      </c>
      <c r="N75" s="77">
        <v>0.24</v>
      </c>
      <c r="O75" s="77">
        <f>L75/'סכום נכסי הקרן'!$C$42*100</f>
        <v>3.6824191698867866E-2</v>
      </c>
    </row>
    <row r="76" spans="2:15">
      <c r="B76" t="s">
        <v>1198</v>
      </c>
      <c r="C76" t="s">
        <v>1199</v>
      </c>
      <c r="D76" t="s">
        <v>103</v>
      </c>
      <c r="E76" t="s">
        <v>126</v>
      </c>
      <c r="F76" t="s">
        <v>1200</v>
      </c>
      <c r="G76" t="s">
        <v>416</v>
      </c>
      <c r="H76" t="s">
        <v>105</v>
      </c>
      <c r="I76" s="77">
        <v>0.1</v>
      </c>
      <c r="J76" s="77">
        <v>1548</v>
      </c>
      <c r="K76" s="77">
        <v>0</v>
      </c>
      <c r="L76" s="77">
        <v>1.5479999999999999E-3</v>
      </c>
      <c r="M76" s="77">
        <v>0</v>
      </c>
      <c r="N76" s="77">
        <v>0</v>
      </c>
      <c r="O76" s="77">
        <f>L76/'סכום נכסי הקרן'!$C$42*100</f>
        <v>1.2674794459809486E-7</v>
      </c>
    </row>
    <row r="77" spans="2:15">
      <c r="B77" t="s">
        <v>1201</v>
      </c>
      <c r="C77" t="s">
        <v>1202</v>
      </c>
      <c r="D77" t="s">
        <v>103</v>
      </c>
      <c r="E77" t="s">
        <v>126</v>
      </c>
      <c r="F77" t="s">
        <v>680</v>
      </c>
      <c r="G77" t="s">
        <v>416</v>
      </c>
      <c r="H77" t="s">
        <v>105</v>
      </c>
      <c r="I77" s="77">
        <v>0.35</v>
      </c>
      <c r="J77" s="77">
        <v>14450</v>
      </c>
      <c r="K77" s="77">
        <v>0</v>
      </c>
      <c r="L77" s="77">
        <v>5.0575000000000002E-2</v>
      </c>
      <c r="M77" s="77">
        <v>0</v>
      </c>
      <c r="N77" s="77">
        <v>0</v>
      </c>
      <c r="O77" s="77">
        <f>L77/'סכום נכסי הקרן'!$C$42*100</f>
        <v>4.1410060064913746E-6</v>
      </c>
    </row>
    <row r="78" spans="2:15">
      <c r="B78" t="s">
        <v>1203</v>
      </c>
      <c r="C78" t="s">
        <v>1204</v>
      </c>
      <c r="D78" t="s">
        <v>103</v>
      </c>
      <c r="E78" t="s">
        <v>126</v>
      </c>
      <c r="F78" t="s">
        <v>469</v>
      </c>
      <c r="G78" t="s">
        <v>416</v>
      </c>
      <c r="H78" t="s">
        <v>105</v>
      </c>
      <c r="I78" s="77">
        <v>60833</v>
      </c>
      <c r="J78" s="77">
        <v>1510</v>
      </c>
      <c r="K78" s="77">
        <v>0</v>
      </c>
      <c r="L78" s="77">
        <v>918.57830000000001</v>
      </c>
      <c r="M78" s="77">
        <v>0.04</v>
      </c>
      <c r="N78" s="77">
        <v>0.5</v>
      </c>
      <c r="O78" s="77">
        <f>L78/'סכום נכסי הקרן'!$C$42*100</f>
        <v>7.5211829119775295E-2</v>
      </c>
    </row>
    <row r="79" spans="2:15">
      <c r="B79" t="s">
        <v>1205</v>
      </c>
      <c r="C79" t="s">
        <v>1206</v>
      </c>
      <c r="D79" t="s">
        <v>103</v>
      </c>
      <c r="E79" t="s">
        <v>126</v>
      </c>
      <c r="F79" t="s">
        <v>700</v>
      </c>
      <c r="G79" t="s">
        <v>416</v>
      </c>
      <c r="H79" t="s">
        <v>105</v>
      </c>
      <c r="I79" s="77">
        <v>183263</v>
      </c>
      <c r="J79" s="77">
        <v>782</v>
      </c>
      <c r="K79" s="77">
        <v>0</v>
      </c>
      <c r="L79" s="77">
        <v>1433.1166599999999</v>
      </c>
      <c r="M79" s="77">
        <v>0.04</v>
      </c>
      <c r="N79" s="77">
        <v>0.77</v>
      </c>
      <c r="O79" s="77">
        <f>L79/'סכום נכסי הקרן'!$C$42*100</f>
        <v>0.11734146706995267</v>
      </c>
    </row>
    <row r="80" spans="2:15">
      <c r="B80" t="s">
        <v>1207</v>
      </c>
      <c r="C80" t="s">
        <v>1208</v>
      </c>
      <c r="D80" t="s">
        <v>103</v>
      </c>
      <c r="E80" t="s">
        <v>126</v>
      </c>
      <c r="F80" t="s">
        <v>953</v>
      </c>
      <c r="G80" t="s">
        <v>954</v>
      </c>
      <c r="H80" t="s">
        <v>105</v>
      </c>
      <c r="I80" s="77">
        <v>156240</v>
      </c>
      <c r="J80" s="77">
        <v>429.7</v>
      </c>
      <c r="K80" s="77">
        <v>0</v>
      </c>
      <c r="L80" s="77">
        <v>671.36328000000003</v>
      </c>
      <c r="M80" s="77">
        <v>0.05</v>
      </c>
      <c r="N80" s="77">
        <v>0.36</v>
      </c>
      <c r="O80" s="77">
        <f>L80/'סכום נכסי הקרן'!$C$42*100</f>
        <v>5.4970229856999508E-2</v>
      </c>
    </row>
    <row r="81" spans="2:15">
      <c r="B81" t="s">
        <v>1209</v>
      </c>
      <c r="C81" t="s">
        <v>1210</v>
      </c>
      <c r="D81" t="s">
        <v>103</v>
      </c>
      <c r="E81" t="s">
        <v>126</v>
      </c>
      <c r="F81" t="s">
        <v>1211</v>
      </c>
      <c r="G81" t="s">
        <v>954</v>
      </c>
      <c r="H81" t="s">
        <v>105</v>
      </c>
      <c r="I81" s="77">
        <v>18228</v>
      </c>
      <c r="J81" s="77">
        <v>1246</v>
      </c>
      <c r="K81" s="77">
        <v>0</v>
      </c>
      <c r="L81" s="77">
        <v>227.12088</v>
      </c>
      <c r="M81" s="77">
        <v>0.03</v>
      </c>
      <c r="N81" s="77">
        <v>0.12</v>
      </c>
      <c r="O81" s="77">
        <f>L81/'סכום נכסי הקרן'!$C$42*100</f>
        <v>1.8596320875523611E-2</v>
      </c>
    </row>
    <row r="82" spans="2:15">
      <c r="B82" t="s">
        <v>1212</v>
      </c>
      <c r="C82" t="s">
        <v>1213</v>
      </c>
      <c r="D82" t="s">
        <v>103</v>
      </c>
      <c r="E82" t="s">
        <v>126</v>
      </c>
      <c r="F82" t="s">
        <v>1214</v>
      </c>
      <c r="G82" t="s">
        <v>128</v>
      </c>
      <c r="H82" t="s">
        <v>105</v>
      </c>
      <c r="I82" s="77">
        <v>76852.95</v>
      </c>
      <c r="J82" s="77">
        <v>339.5</v>
      </c>
      <c r="K82" s="77">
        <v>0</v>
      </c>
      <c r="L82" s="77">
        <v>260.91576524999999</v>
      </c>
      <c r="M82" s="77">
        <v>0.02</v>
      </c>
      <c r="N82" s="77">
        <v>0.14000000000000001</v>
      </c>
      <c r="O82" s="77">
        <f>L82/'סכום נכסי הקרן'!$C$42*100</f>
        <v>2.1363395968137289E-2</v>
      </c>
    </row>
    <row r="83" spans="2:15">
      <c r="B83" t="s">
        <v>1215</v>
      </c>
      <c r="C83" t="s">
        <v>1216</v>
      </c>
      <c r="D83" t="s">
        <v>103</v>
      </c>
      <c r="E83" t="s">
        <v>126</v>
      </c>
      <c r="F83" t="s">
        <v>1217</v>
      </c>
      <c r="G83" t="s">
        <v>1218</v>
      </c>
      <c r="H83" t="s">
        <v>105</v>
      </c>
      <c r="I83" s="77">
        <v>2277</v>
      </c>
      <c r="J83" s="77">
        <v>13960</v>
      </c>
      <c r="K83" s="77">
        <v>0</v>
      </c>
      <c r="L83" s="77">
        <v>317.86919999999998</v>
      </c>
      <c r="M83" s="77">
        <v>0.03</v>
      </c>
      <c r="N83" s="77">
        <v>0.17</v>
      </c>
      <c r="O83" s="77">
        <f>L83/'סכום נכסי הקרן'!$C$42*100</f>
        <v>2.6026658753902279E-2</v>
      </c>
    </row>
    <row r="84" spans="2:15">
      <c r="B84" t="s">
        <v>1219</v>
      </c>
      <c r="C84" t="s">
        <v>1220</v>
      </c>
      <c r="D84" t="s">
        <v>103</v>
      </c>
      <c r="E84" t="s">
        <v>126</v>
      </c>
      <c r="F84" t="s">
        <v>1221</v>
      </c>
      <c r="G84" t="s">
        <v>1218</v>
      </c>
      <c r="H84" t="s">
        <v>105</v>
      </c>
      <c r="I84" s="77">
        <v>14741</v>
      </c>
      <c r="J84" s="77">
        <v>7786</v>
      </c>
      <c r="K84" s="77">
        <v>0</v>
      </c>
      <c r="L84" s="77">
        <v>1147.7342599999999</v>
      </c>
      <c r="M84" s="77">
        <v>0.06</v>
      </c>
      <c r="N84" s="77">
        <v>0.62</v>
      </c>
      <c r="O84" s="77">
        <f>L84/'סכום נכסי הקרן'!$C$42*100</f>
        <v>9.3974779328046112E-2</v>
      </c>
    </row>
    <row r="85" spans="2:15">
      <c r="B85" t="s">
        <v>1222</v>
      </c>
      <c r="C85" t="s">
        <v>1223</v>
      </c>
      <c r="D85" t="s">
        <v>103</v>
      </c>
      <c r="E85" t="s">
        <v>126</v>
      </c>
      <c r="F85" t="s">
        <v>1224</v>
      </c>
      <c r="G85" t="s">
        <v>1218</v>
      </c>
      <c r="H85" t="s">
        <v>105</v>
      </c>
      <c r="I85" s="77">
        <v>37809</v>
      </c>
      <c r="J85" s="77">
        <v>4386</v>
      </c>
      <c r="K85" s="77">
        <v>0</v>
      </c>
      <c r="L85" s="77">
        <v>1658.3027400000001</v>
      </c>
      <c r="M85" s="77">
        <v>0.06</v>
      </c>
      <c r="N85" s="77">
        <v>0.89</v>
      </c>
      <c r="O85" s="77">
        <f>L85/'סכום נכסי הקרן'!$C$42*100</f>
        <v>0.13577936939043211</v>
      </c>
    </row>
    <row r="86" spans="2:15">
      <c r="B86" t="s">
        <v>1225</v>
      </c>
      <c r="C86" t="s">
        <v>1226</v>
      </c>
      <c r="D86" t="s">
        <v>103</v>
      </c>
      <c r="E86" t="s">
        <v>126</v>
      </c>
      <c r="F86" t="s">
        <v>1227</v>
      </c>
      <c r="G86" t="s">
        <v>1218</v>
      </c>
      <c r="H86" t="s">
        <v>105</v>
      </c>
      <c r="I86" s="77">
        <v>4035</v>
      </c>
      <c r="J86" s="77">
        <v>14630</v>
      </c>
      <c r="K86" s="77">
        <v>0</v>
      </c>
      <c r="L86" s="77">
        <v>590.32050000000004</v>
      </c>
      <c r="M86" s="77">
        <v>0.03</v>
      </c>
      <c r="N86" s="77">
        <v>0.32</v>
      </c>
      <c r="O86" s="77">
        <f>L86/'סכום נכסי הקרן'!$C$42*100</f>
        <v>4.8334567202273679E-2</v>
      </c>
    </row>
    <row r="87" spans="2:15">
      <c r="B87" t="s">
        <v>1228</v>
      </c>
      <c r="C87" t="s">
        <v>1229</v>
      </c>
      <c r="D87" t="s">
        <v>103</v>
      </c>
      <c r="E87" t="s">
        <v>126</v>
      </c>
      <c r="F87" t="s">
        <v>1230</v>
      </c>
      <c r="G87" t="s">
        <v>130</v>
      </c>
      <c r="H87" t="s">
        <v>105</v>
      </c>
      <c r="I87" s="77">
        <v>4278</v>
      </c>
      <c r="J87" s="77">
        <v>19590</v>
      </c>
      <c r="K87" s="77">
        <v>0</v>
      </c>
      <c r="L87" s="77">
        <v>838.06020000000001</v>
      </c>
      <c r="M87" s="77">
        <v>0.08</v>
      </c>
      <c r="N87" s="77">
        <v>0.45</v>
      </c>
      <c r="O87" s="77">
        <f>L87/'סכום נכסי הקרן'!$C$42*100</f>
        <v>6.8619126485444631E-2</v>
      </c>
    </row>
    <row r="88" spans="2:15">
      <c r="B88" t="s">
        <v>1231</v>
      </c>
      <c r="C88" t="s">
        <v>1232</v>
      </c>
      <c r="D88" t="s">
        <v>103</v>
      </c>
      <c r="E88" t="s">
        <v>126</v>
      </c>
      <c r="F88" t="s">
        <v>1233</v>
      </c>
      <c r="G88" t="s">
        <v>132</v>
      </c>
      <c r="H88" t="s">
        <v>105</v>
      </c>
      <c r="I88" s="77">
        <v>7546</v>
      </c>
      <c r="J88" s="77">
        <v>4031</v>
      </c>
      <c r="K88" s="77">
        <v>0</v>
      </c>
      <c r="L88" s="77">
        <v>304.17926</v>
      </c>
      <c r="M88" s="77">
        <v>0.01</v>
      </c>
      <c r="N88" s="77">
        <v>0.16</v>
      </c>
      <c r="O88" s="77">
        <f>L88/'סכום נכסי הקרן'!$C$42*100</f>
        <v>2.490574676638856E-2</v>
      </c>
    </row>
    <row r="89" spans="2:15">
      <c r="B89" t="s">
        <v>1234</v>
      </c>
      <c r="C89" t="s">
        <v>1235</v>
      </c>
      <c r="D89" t="s">
        <v>103</v>
      </c>
      <c r="E89" t="s">
        <v>126</v>
      </c>
      <c r="F89" t="s">
        <v>1236</v>
      </c>
      <c r="G89" t="s">
        <v>135</v>
      </c>
      <c r="H89" t="s">
        <v>105</v>
      </c>
      <c r="I89" s="77">
        <v>2833</v>
      </c>
      <c r="J89" s="77">
        <v>6329</v>
      </c>
      <c r="K89" s="77">
        <v>0</v>
      </c>
      <c r="L89" s="77">
        <v>179.30056999999999</v>
      </c>
      <c r="M89" s="77">
        <v>0.01</v>
      </c>
      <c r="N89" s="77">
        <v>0.1</v>
      </c>
      <c r="O89" s="77">
        <f>L89/'סכום נכסי הקרן'!$C$42*100</f>
        <v>1.468086480152896E-2</v>
      </c>
    </row>
    <row r="90" spans="2:15">
      <c r="B90" s="78" t="s">
        <v>1237</v>
      </c>
      <c r="E90" s="16"/>
      <c r="F90" s="16"/>
      <c r="G90" s="16"/>
      <c r="I90" s="79">
        <v>1596773.41</v>
      </c>
      <c r="K90" s="79">
        <v>0</v>
      </c>
      <c r="L90" s="79">
        <v>11228.56976242</v>
      </c>
      <c r="N90" s="79">
        <v>6.06</v>
      </c>
      <c r="O90" s="79">
        <f>L90/'סכום נכסי הקרן'!$C$42*100</f>
        <v>0.91937864222419474</v>
      </c>
    </row>
    <row r="91" spans="2:15">
      <c r="B91" t="s">
        <v>1238</v>
      </c>
      <c r="C91" t="s">
        <v>1239</v>
      </c>
      <c r="D91" t="s">
        <v>103</v>
      </c>
      <c r="E91" t="s">
        <v>126</v>
      </c>
      <c r="F91" t="s">
        <v>1240</v>
      </c>
      <c r="G91" t="s">
        <v>104</v>
      </c>
      <c r="H91" t="s">
        <v>105</v>
      </c>
      <c r="I91" s="77">
        <v>12953</v>
      </c>
      <c r="J91" s="77">
        <v>1014</v>
      </c>
      <c r="K91" s="77">
        <v>0</v>
      </c>
      <c r="L91" s="77">
        <v>131.34342000000001</v>
      </c>
      <c r="M91" s="77">
        <v>0.2</v>
      </c>
      <c r="N91" s="77">
        <v>7.0000000000000007E-2</v>
      </c>
      <c r="O91" s="77">
        <f>L91/'סכום נכסי הקרן'!$C$42*100</f>
        <v>1.0754204471243091E-2</v>
      </c>
    </row>
    <row r="92" spans="2:15">
      <c r="B92" t="s">
        <v>1241</v>
      </c>
      <c r="C92" t="s">
        <v>1242</v>
      </c>
      <c r="D92" t="s">
        <v>103</v>
      </c>
      <c r="E92" t="s">
        <v>126</v>
      </c>
      <c r="F92" t="s">
        <v>1243</v>
      </c>
      <c r="G92" t="s">
        <v>104</v>
      </c>
      <c r="H92" t="s">
        <v>105</v>
      </c>
      <c r="I92" s="77">
        <v>3355</v>
      </c>
      <c r="J92" s="77">
        <v>11430</v>
      </c>
      <c r="K92" s="77">
        <v>0</v>
      </c>
      <c r="L92" s="77">
        <v>383.47649999999999</v>
      </c>
      <c r="M92" s="77">
        <v>0.06</v>
      </c>
      <c r="N92" s="77">
        <v>0.21</v>
      </c>
      <c r="O92" s="77">
        <f>L92/'סכום נכסי הקרן'!$C$42*100</f>
        <v>3.1398487194232119E-2</v>
      </c>
    </row>
    <row r="93" spans="2:15">
      <c r="B93" t="s">
        <v>1244</v>
      </c>
      <c r="C93" t="s">
        <v>1245</v>
      </c>
      <c r="D93" t="s">
        <v>103</v>
      </c>
      <c r="E93" t="s">
        <v>126</v>
      </c>
      <c r="F93" t="s">
        <v>1246</v>
      </c>
      <c r="G93" t="s">
        <v>1126</v>
      </c>
      <c r="H93" t="s">
        <v>105</v>
      </c>
      <c r="I93" s="77">
        <v>9305</v>
      </c>
      <c r="J93" s="77">
        <v>3143</v>
      </c>
      <c r="K93" s="77">
        <v>0</v>
      </c>
      <c r="L93" s="77">
        <v>292.45614999999998</v>
      </c>
      <c r="M93" s="77">
        <v>0.16</v>
      </c>
      <c r="N93" s="77">
        <v>0.16</v>
      </c>
      <c r="O93" s="77">
        <f>L93/'סכום נכסי הקרן'!$C$42*100</f>
        <v>2.3945875902824366E-2</v>
      </c>
    </row>
    <row r="94" spans="2:15">
      <c r="B94" t="s">
        <v>1247</v>
      </c>
      <c r="C94" t="s">
        <v>1248</v>
      </c>
      <c r="D94" t="s">
        <v>103</v>
      </c>
      <c r="E94" t="s">
        <v>126</v>
      </c>
      <c r="F94" t="s">
        <v>1249</v>
      </c>
      <c r="G94" t="s">
        <v>1034</v>
      </c>
      <c r="H94" t="s">
        <v>105</v>
      </c>
      <c r="I94" s="77">
        <v>27569</v>
      </c>
      <c r="J94" s="77">
        <v>1130</v>
      </c>
      <c r="K94" s="77">
        <v>0</v>
      </c>
      <c r="L94" s="77">
        <v>311.52969999999999</v>
      </c>
      <c r="M94" s="77">
        <v>0.11</v>
      </c>
      <c r="N94" s="77">
        <v>0.17</v>
      </c>
      <c r="O94" s="77">
        <f>L94/'סכום נכסי הקרן'!$C$42*100</f>
        <v>2.5507589894225521E-2</v>
      </c>
    </row>
    <row r="95" spans="2:15">
      <c r="B95" t="s">
        <v>1250</v>
      </c>
      <c r="C95" t="s">
        <v>1251</v>
      </c>
      <c r="D95" t="s">
        <v>103</v>
      </c>
      <c r="E95" t="s">
        <v>126</v>
      </c>
      <c r="F95" t="s">
        <v>1252</v>
      </c>
      <c r="G95" t="s">
        <v>1034</v>
      </c>
      <c r="H95" t="s">
        <v>105</v>
      </c>
      <c r="I95" s="77">
        <v>0.8</v>
      </c>
      <c r="J95" s="77">
        <v>378.9</v>
      </c>
      <c r="K95" s="77">
        <v>0</v>
      </c>
      <c r="L95" s="77">
        <v>3.0312E-3</v>
      </c>
      <c r="M95" s="77">
        <v>0</v>
      </c>
      <c r="N95" s="77">
        <v>0</v>
      </c>
      <c r="O95" s="77">
        <f>L95/'סכום נכסי הקרן'!$C$42*100</f>
        <v>2.4819016128278111E-7</v>
      </c>
    </row>
    <row r="96" spans="2:15">
      <c r="B96" t="s">
        <v>1253</v>
      </c>
      <c r="C96" t="s">
        <v>1254</v>
      </c>
      <c r="D96" t="s">
        <v>103</v>
      </c>
      <c r="E96" t="s">
        <v>126</v>
      </c>
      <c r="F96" t="s">
        <v>1255</v>
      </c>
      <c r="G96" t="s">
        <v>1034</v>
      </c>
      <c r="H96" t="s">
        <v>105</v>
      </c>
      <c r="I96" s="77">
        <v>56092</v>
      </c>
      <c r="J96" s="77">
        <v>175.3</v>
      </c>
      <c r="K96" s="77">
        <v>0</v>
      </c>
      <c r="L96" s="77">
        <v>98.329275999999993</v>
      </c>
      <c r="M96" s="77">
        <v>0.03</v>
      </c>
      <c r="N96" s="77">
        <v>0.05</v>
      </c>
      <c r="O96" s="77">
        <f>L96/'סכום נכסי הקרן'!$C$42*100</f>
        <v>8.0510553144824155E-3</v>
      </c>
    </row>
    <row r="97" spans="2:15">
      <c r="B97" t="s">
        <v>1256</v>
      </c>
      <c r="C97" t="s">
        <v>1257</v>
      </c>
      <c r="D97" t="s">
        <v>103</v>
      </c>
      <c r="E97" t="s">
        <v>126</v>
      </c>
      <c r="F97" t="s">
        <v>1258</v>
      </c>
      <c r="G97" t="s">
        <v>877</v>
      </c>
      <c r="H97" t="s">
        <v>105</v>
      </c>
      <c r="I97" s="77">
        <v>2108</v>
      </c>
      <c r="J97" s="77">
        <v>877.5</v>
      </c>
      <c r="K97" s="77">
        <v>0</v>
      </c>
      <c r="L97" s="77">
        <v>18.497699999999998</v>
      </c>
      <c r="M97" s="77">
        <v>0.01</v>
      </c>
      <c r="N97" s="77">
        <v>0.01</v>
      </c>
      <c r="O97" s="77">
        <f>L97/'סכום נכסי הקרן'!$C$42*100</f>
        <v>1.5145642472817694E-3</v>
      </c>
    </row>
    <row r="98" spans="2:15">
      <c r="B98" t="s">
        <v>1259</v>
      </c>
      <c r="C98" t="s">
        <v>1260</v>
      </c>
      <c r="D98" t="s">
        <v>103</v>
      </c>
      <c r="E98" t="s">
        <v>126</v>
      </c>
      <c r="F98" t="s">
        <v>1261</v>
      </c>
      <c r="G98" t="s">
        <v>877</v>
      </c>
      <c r="H98" t="s">
        <v>105</v>
      </c>
      <c r="I98" s="77">
        <v>14880</v>
      </c>
      <c r="J98" s="77">
        <v>1078</v>
      </c>
      <c r="K98" s="77">
        <v>0</v>
      </c>
      <c r="L98" s="77">
        <v>160.40639999999999</v>
      </c>
      <c r="M98" s="77">
        <v>0.03</v>
      </c>
      <c r="N98" s="77">
        <v>0.09</v>
      </c>
      <c r="O98" s="77">
        <f>L98/'סכום נכסי הקרן'!$C$42*100</f>
        <v>1.3133838178539949E-2</v>
      </c>
    </row>
    <row r="99" spans="2:15">
      <c r="B99" t="s">
        <v>1262</v>
      </c>
      <c r="C99" t="s">
        <v>1263</v>
      </c>
      <c r="D99" t="s">
        <v>103</v>
      </c>
      <c r="E99" t="s">
        <v>126</v>
      </c>
      <c r="F99" t="s">
        <v>1264</v>
      </c>
      <c r="G99" t="s">
        <v>877</v>
      </c>
      <c r="H99" t="s">
        <v>105</v>
      </c>
      <c r="I99" s="77">
        <v>40000</v>
      </c>
      <c r="J99" s="77">
        <v>152.6</v>
      </c>
      <c r="K99" s="77">
        <v>0</v>
      </c>
      <c r="L99" s="77">
        <v>61.04</v>
      </c>
      <c r="M99" s="77">
        <v>0.36</v>
      </c>
      <c r="N99" s="77">
        <v>0.03</v>
      </c>
      <c r="O99" s="77">
        <f>L99/'סכום נכסי הקרן'!$C$42*100</f>
        <v>4.9978646888034304E-3</v>
      </c>
    </row>
    <row r="100" spans="2:15">
      <c r="B100" t="s">
        <v>1265</v>
      </c>
      <c r="C100" t="s">
        <v>1266</v>
      </c>
      <c r="D100" t="s">
        <v>103</v>
      </c>
      <c r="E100" t="s">
        <v>126</v>
      </c>
      <c r="F100" t="s">
        <v>1267</v>
      </c>
      <c r="G100" t="s">
        <v>723</v>
      </c>
      <c r="H100" t="s">
        <v>105</v>
      </c>
      <c r="I100" s="77">
        <v>8728</v>
      </c>
      <c r="J100" s="77">
        <v>2994</v>
      </c>
      <c r="K100" s="77">
        <v>0</v>
      </c>
      <c r="L100" s="77">
        <v>261.31632000000002</v>
      </c>
      <c r="M100" s="77">
        <v>0.02</v>
      </c>
      <c r="N100" s="77">
        <v>0.14000000000000001</v>
      </c>
      <c r="O100" s="77">
        <f>L100/'סכום נכסי הקרן'!$C$42*100</f>
        <v>2.1396192797117589E-2</v>
      </c>
    </row>
    <row r="101" spans="2:15">
      <c r="B101" t="s">
        <v>1268</v>
      </c>
      <c r="C101" t="s">
        <v>1269</v>
      </c>
      <c r="D101" t="s">
        <v>103</v>
      </c>
      <c r="E101" t="s">
        <v>126</v>
      </c>
      <c r="F101" t="s">
        <v>807</v>
      </c>
      <c r="G101" t="s">
        <v>723</v>
      </c>
      <c r="H101" t="s">
        <v>105</v>
      </c>
      <c r="I101" s="77">
        <v>0.79</v>
      </c>
      <c r="J101" s="77">
        <v>69.599999999999994</v>
      </c>
      <c r="K101" s="77">
        <v>0</v>
      </c>
      <c r="L101" s="77">
        <v>5.4984000000000001E-4</v>
      </c>
      <c r="M101" s="77">
        <v>0</v>
      </c>
      <c r="N101" s="77">
        <v>0</v>
      </c>
      <c r="O101" s="77">
        <f>L101/'סכום נכסי הקרן'!$C$42*100</f>
        <v>4.5020083887478346E-8</v>
      </c>
    </row>
    <row r="102" spans="2:15">
      <c r="B102" t="s">
        <v>1270</v>
      </c>
      <c r="C102" t="s">
        <v>1271</v>
      </c>
      <c r="D102" t="s">
        <v>103</v>
      </c>
      <c r="E102" t="s">
        <v>126</v>
      </c>
      <c r="F102" t="s">
        <v>1272</v>
      </c>
      <c r="G102" t="s">
        <v>1273</v>
      </c>
      <c r="H102" t="s">
        <v>105</v>
      </c>
      <c r="I102" s="77">
        <v>23701</v>
      </c>
      <c r="J102" s="77">
        <v>1776</v>
      </c>
      <c r="K102" s="77">
        <v>0</v>
      </c>
      <c r="L102" s="77">
        <v>420.92975999999999</v>
      </c>
      <c r="M102" s="77">
        <v>0.08</v>
      </c>
      <c r="N102" s="77">
        <v>0.23</v>
      </c>
      <c r="O102" s="77">
        <f>L102/'סכום נכסי הקרן'!$C$42*100</f>
        <v>3.4465104586672714E-2</v>
      </c>
    </row>
    <row r="103" spans="2:15">
      <c r="B103" t="s">
        <v>1274</v>
      </c>
      <c r="C103" t="s">
        <v>1275</v>
      </c>
      <c r="D103" t="s">
        <v>103</v>
      </c>
      <c r="E103" t="s">
        <v>126</v>
      </c>
      <c r="F103" t="s">
        <v>1276</v>
      </c>
      <c r="G103" t="s">
        <v>1273</v>
      </c>
      <c r="H103" t="s">
        <v>105</v>
      </c>
      <c r="I103" s="77">
        <v>61369.95</v>
      </c>
      <c r="J103" s="77">
        <v>339.7</v>
      </c>
      <c r="K103" s="77">
        <v>0</v>
      </c>
      <c r="L103" s="77">
        <v>208.47372014999999</v>
      </c>
      <c r="M103" s="77">
        <v>0.04</v>
      </c>
      <c r="N103" s="77">
        <v>0.11</v>
      </c>
      <c r="O103" s="77">
        <f>L103/'סכום נכסי הקרן'!$C$42*100</f>
        <v>1.7069519077345562E-2</v>
      </c>
    </row>
    <row r="104" spans="2:15">
      <c r="B104" t="s">
        <v>1277</v>
      </c>
      <c r="C104" t="s">
        <v>1278</v>
      </c>
      <c r="D104" t="s">
        <v>103</v>
      </c>
      <c r="E104" t="s">
        <v>126</v>
      </c>
      <c r="F104" t="s">
        <v>974</v>
      </c>
      <c r="G104" t="s">
        <v>518</v>
      </c>
      <c r="H104" t="s">
        <v>105</v>
      </c>
      <c r="I104" s="77">
        <v>66589</v>
      </c>
      <c r="J104" s="77">
        <v>1775</v>
      </c>
      <c r="K104" s="77">
        <v>0</v>
      </c>
      <c r="L104" s="77">
        <v>1181.9547500000001</v>
      </c>
      <c r="M104" s="77">
        <v>0.05</v>
      </c>
      <c r="N104" s="77">
        <v>0.64</v>
      </c>
      <c r="O104" s="77">
        <f>L104/'סכום נכסי הקרן'!$C$42*100</f>
        <v>9.677670230649553E-2</v>
      </c>
    </row>
    <row r="105" spans="2:15">
      <c r="B105" t="s">
        <v>1279</v>
      </c>
      <c r="C105" t="s">
        <v>1280</v>
      </c>
      <c r="D105" t="s">
        <v>103</v>
      </c>
      <c r="E105" t="s">
        <v>126</v>
      </c>
      <c r="F105" t="s">
        <v>1281</v>
      </c>
      <c r="G105" t="s">
        <v>518</v>
      </c>
      <c r="H105" t="s">
        <v>105</v>
      </c>
      <c r="I105" s="77">
        <v>9700</v>
      </c>
      <c r="J105" s="77">
        <v>1699</v>
      </c>
      <c r="K105" s="77">
        <v>0</v>
      </c>
      <c r="L105" s="77">
        <v>164.803</v>
      </c>
      <c r="M105" s="77">
        <v>0.08</v>
      </c>
      <c r="N105" s="77">
        <v>0.09</v>
      </c>
      <c r="O105" s="77">
        <f>L105/'סכום נכסי הקרן'!$C$42*100</f>
        <v>1.3493825267183351E-2</v>
      </c>
    </row>
    <row r="106" spans="2:15">
      <c r="B106" t="s">
        <v>1282</v>
      </c>
      <c r="C106" t="s">
        <v>1283</v>
      </c>
      <c r="D106" t="s">
        <v>103</v>
      </c>
      <c r="E106" t="s">
        <v>126</v>
      </c>
      <c r="F106" t="s">
        <v>1284</v>
      </c>
      <c r="G106" t="s">
        <v>1159</v>
      </c>
      <c r="H106" t="s">
        <v>105</v>
      </c>
      <c r="I106" s="77">
        <v>95189</v>
      </c>
      <c r="J106" s="77">
        <v>260</v>
      </c>
      <c r="K106" s="77">
        <v>0</v>
      </c>
      <c r="L106" s="77">
        <v>247.4914</v>
      </c>
      <c r="M106" s="77">
        <v>0.49</v>
      </c>
      <c r="N106" s="77">
        <v>0.13</v>
      </c>
      <c r="O106" s="77">
        <f>L106/'סכום נכסי הקרן'!$C$42*100</f>
        <v>2.0264228847354609E-2</v>
      </c>
    </row>
    <row r="107" spans="2:15">
      <c r="B107" t="s">
        <v>1285</v>
      </c>
      <c r="C107" t="s">
        <v>1286</v>
      </c>
      <c r="D107" t="s">
        <v>103</v>
      </c>
      <c r="E107" t="s">
        <v>126</v>
      </c>
      <c r="F107" t="s">
        <v>1287</v>
      </c>
      <c r="G107" t="s">
        <v>573</v>
      </c>
      <c r="H107" t="s">
        <v>105</v>
      </c>
      <c r="I107" s="77">
        <v>32138.11</v>
      </c>
      <c r="J107" s="77">
        <v>983.8</v>
      </c>
      <c r="K107" s="77">
        <v>0</v>
      </c>
      <c r="L107" s="77">
        <v>316.17472617999999</v>
      </c>
      <c r="M107" s="77">
        <v>0.12</v>
      </c>
      <c r="N107" s="77">
        <v>0.17</v>
      </c>
      <c r="O107" s="77">
        <f>L107/'סכום נכסי הקרן'!$C$42*100</f>
        <v>2.5887917750116573E-2</v>
      </c>
    </row>
    <row r="108" spans="2:15">
      <c r="B108" t="s">
        <v>1288</v>
      </c>
      <c r="C108" t="s">
        <v>1289</v>
      </c>
      <c r="D108" t="s">
        <v>103</v>
      </c>
      <c r="E108" t="s">
        <v>126</v>
      </c>
      <c r="F108" t="s">
        <v>1290</v>
      </c>
      <c r="G108" t="s">
        <v>573</v>
      </c>
      <c r="H108" t="s">
        <v>105</v>
      </c>
      <c r="I108" s="77">
        <v>29750</v>
      </c>
      <c r="J108" s="77">
        <v>2950</v>
      </c>
      <c r="K108" s="77">
        <v>0</v>
      </c>
      <c r="L108" s="77">
        <v>877.625</v>
      </c>
      <c r="M108" s="77">
        <v>0.2</v>
      </c>
      <c r="N108" s="77">
        <v>0.47</v>
      </c>
      <c r="O108" s="77">
        <f>L108/'סכום נכסי הקרן'!$C$42*100</f>
        <v>7.1858633642056205E-2</v>
      </c>
    </row>
    <row r="109" spans="2:15">
      <c r="B109" t="s">
        <v>1291</v>
      </c>
      <c r="C109" t="s">
        <v>1292</v>
      </c>
      <c r="D109" t="s">
        <v>103</v>
      </c>
      <c r="E109" t="s">
        <v>126</v>
      </c>
      <c r="F109" t="s">
        <v>1293</v>
      </c>
      <c r="G109" t="s">
        <v>573</v>
      </c>
      <c r="H109" t="s">
        <v>105</v>
      </c>
      <c r="I109" s="77">
        <v>5666</v>
      </c>
      <c r="J109" s="77">
        <v>504.3</v>
      </c>
      <c r="K109" s="77">
        <v>0</v>
      </c>
      <c r="L109" s="77">
        <v>28.573637999999999</v>
      </c>
      <c r="M109" s="77">
        <v>0.04</v>
      </c>
      <c r="N109" s="77">
        <v>0.02</v>
      </c>
      <c r="O109" s="77">
        <f>L109/'סכום נכסי הקרן'!$C$42*100</f>
        <v>2.3395671099418723E-3</v>
      </c>
    </row>
    <row r="110" spans="2:15">
      <c r="B110" t="s">
        <v>1294</v>
      </c>
      <c r="C110" t="s">
        <v>1295</v>
      </c>
      <c r="D110" t="s">
        <v>103</v>
      </c>
      <c r="E110" t="s">
        <v>126</v>
      </c>
      <c r="F110" t="s">
        <v>1019</v>
      </c>
      <c r="G110" t="s">
        <v>573</v>
      </c>
      <c r="H110" t="s">
        <v>105</v>
      </c>
      <c r="I110" s="77">
        <v>0.4</v>
      </c>
      <c r="J110" s="77">
        <v>456</v>
      </c>
      <c r="K110" s="77">
        <v>0</v>
      </c>
      <c r="L110" s="77">
        <v>1.8240000000000001E-3</v>
      </c>
      <c r="M110" s="77">
        <v>0</v>
      </c>
      <c r="N110" s="77">
        <v>0</v>
      </c>
      <c r="O110" s="77">
        <f>L110/'סכום נכסי הקרן'!$C$42*100</f>
        <v>1.4934641534039087E-7</v>
      </c>
    </row>
    <row r="111" spans="2:15">
      <c r="B111" t="s">
        <v>1296</v>
      </c>
      <c r="C111" t="s">
        <v>1297</v>
      </c>
      <c r="D111" t="s">
        <v>103</v>
      </c>
      <c r="E111" t="s">
        <v>126</v>
      </c>
      <c r="F111" t="s">
        <v>1298</v>
      </c>
      <c r="G111" t="s">
        <v>573</v>
      </c>
      <c r="H111" t="s">
        <v>105</v>
      </c>
      <c r="I111" s="77">
        <v>10958</v>
      </c>
      <c r="J111" s="77">
        <v>2109</v>
      </c>
      <c r="K111" s="77">
        <v>0</v>
      </c>
      <c r="L111" s="77">
        <v>231.10422</v>
      </c>
      <c r="M111" s="77">
        <v>0.04</v>
      </c>
      <c r="N111" s="77">
        <v>0.12</v>
      </c>
      <c r="O111" s="77">
        <f>L111/'סכום נכסי הקרן'!$C$42*100</f>
        <v>1.8922470848156282E-2</v>
      </c>
    </row>
    <row r="112" spans="2:15">
      <c r="B112" t="s">
        <v>1299</v>
      </c>
      <c r="C112" t="s">
        <v>1300</v>
      </c>
      <c r="D112" t="s">
        <v>103</v>
      </c>
      <c r="E112" t="s">
        <v>126</v>
      </c>
      <c r="F112" t="s">
        <v>1301</v>
      </c>
      <c r="G112" t="s">
        <v>573</v>
      </c>
      <c r="H112" t="s">
        <v>105</v>
      </c>
      <c r="I112" s="77">
        <v>116848</v>
      </c>
      <c r="J112" s="77">
        <v>754.7</v>
      </c>
      <c r="K112" s="77">
        <v>0</v>
      </c>
      <c r="L112" s="77">
        <v>881.851856</v>
      </c>
      <c r="M112" s="77">
        <v>0.15</v>
      </c>
      <c r="N112" s="77">
        <v>0.48</v>
      </c>
      <c r="O112" s="77">
        <f>L112/'סכום נכסי הקרן'!$C$42*100</f>
        <v>7.2204722343679015E-2</v>
      </c>
    </row>
    <row r="113" spans="2:15">
      <c r="B113" t="s">
        <v>1302</v>
      </c>
      <c r="C113" t="s">
        <v>1303</v>
      </c>
      <c r="D113" t="s">
        <v>103</v>
      </c>
      <c r="E113" t="s">
        <v>126</v>
      </c>
      <c r="F113" t="s">
        <v>1304</v>
      </c>
      <c r="G113" t="s">
        <v>573</v>
      </c>
      <c r="H113" t="s">
        <v>105</v>
      </c>
      <c r="I113" s="77">
        <v>18649</v>
      </c>
      <c r="J113" s="77">
        <v>1568</v>
      </c>
      <c r="K113" s="77">
        <v>0</v>
      </c>
      <c r="L113" s="77">
        <v>292.41631999999998</v>
      </c>
      <c r="M113" s="77">
        <v>0.11</v>
      </c>
      <c r="N113" s="77">
        <v>0.16</v>
      </c>
      <c r="O113" s="77">
        <f>L113/'סכום נכסי הקרן'!$C$42*100</f>
        <v>2.3942614681484998E-2</v>
      </c>
    </row>
    <row r="114" spans="2:15">
      <c r="B114" t="s">
        <v>1305</v>
      </c>
      <c r="C114" t="s">
        <v>1306</v>
      </c>
      <c r="D114" t="s">
        <v>103</v>
      </c>
      <c r="E114" t="s">
        <v>126</v>
      </c>
      <c r="F114" t="s">
        <v>1307</v>
      </c>
      <c r="G114" t="s">
        <v>856</v>
      </c>
      <c r="H114" t="s">
        <v>105</v>
      </c>
      <c r="I114" s="77">
        <v>25893</v>
      </c>
      <c r="J114" s="77">
        <v>1944</v>
      </c>
      <c r="K114" s="77">
        <v>0</v>
      </c>
      <c r="L114" s="77">
        <v>503.35991999999999</v>
      </c>
      <c r="M114" s="77">
        <v>0.12</v>
      </c>
      <c r="N114" s="77">
        <v>0.27</v>
      </c>
      <c r="O114" s="77">
        <f>L114/'סכום נכסי הקרן'!$C$42*100</f>
        <v>4.1214363858566833E-2</v>
      </c>
    </row>
    <row r="115" spans="2:15">
      <c r="B115" t="s">
        <v>1308</v>
      </c>
      <c r="C115" t="s">
        <v>1309</v>
      </c>
      <c r="D115" t="s">
        <v>103</v>
      </c>
      <c r="E115" t="s">
        <v>126</v>
      </c>
      <c r="F115" t="s">
        <v>1310</v>
      </c>
      <c r="G115" t="s">
        <v>1087</v>
      </c>
      <c r="H115" t="s">
        <v>105</v>
      </c>
      <c r="I115" s="77">
        <v>27464.7</v>
      </c>
      <c r="J115" s="77">
        <v>62.9</v>
      </c>
      <c r="K115" s="77">
        <v>0</v>
      </c>
      <c r="L115" s="77">
        <v>17.275296300000001</v>
      </c>
      <c r="M115" s="77">
        <v>0.06</v>
      </c>
      <c r="N115" s="77">
        <v>0.01</v>
      </c>
      <c r="O115" s="77">
        <f>L115/'סכום נכסי הקרן'!$C$42*100</f>
        <v>1.4144756449276958E-3</v>
      </c>
    </row>
    <row r="116" spans="2:15">
      <c r="B116" t="s">
        <v>1311</v>
      </c>
      <c r="C116" t="s">
        <v>1312</v>
      </c>
      <c r="D116" t="s">
        <v>103</v>
      </c>
      <c r="E116" t="s">
        <v>126</v>
      </c>
      <c r="F116" t="s">
        <v>1313</v>
      </c>
      <c r="G116" t="s">
        <v>1087</v>
      </c>
      <c r="H116" t="s">
        <v>105</v>
      </c>
      <c r="I116" s="77">
        <v>290284.5</v>
      </c>
      <c r="J116" s="77">
        <v>134</v>
      </c>
      <c r="K116" s="77">
        <v>0</v>
      </c>
      <c r="L116" s="77">
        <v>388.98122999999998</v>
      </c>
      <c r="M116" s="77">
        <v>0.11</v>
      </c>
      <c r="N116" s="77">
        <v>0.21</v>
      </c>
      <c r="O116" s="77">
        <f>L116/'סכום נכסי הקרן'!$C$42*100</f>
        <v>3.1849206324120666E-2</v>
      </c>
    </row>
    <row r="117" spans="2:15">
      <c r="B117" t="s">
        <v>1314</v>
      </c>
      <c r="C117" t="s">
        <v>1315</v>
      </c>
      <c r="D117" t="s">
        <v>103</v>
      </c>
      <c r="E117" t="s">
        <v>126</v>
      </c>
      <c r="F117" t="s">
        <v>1316</v>
      </c>
      <c r="G117" t="s">
        <v>1087</v>
      </c>
      <c r="H117" t="s">
        <v>105</v>
      </c>
      <c r="I117" s="77">
        <v>19828.900000000001</v>
      </c>
      <c r="J117" s="77">
        <v>1363</v>
      </c>
      <c r="K117" s="77">
        <v>0</v>
      </c>
      <c r="L117" s="77">
        <v>270.26790699999998</v>
      </c>
      <c r="M117" s="77">
        <v>0.08</v>
      </c>
      <c r="N117" s="77">
        <v>0.15</v>
      </c>
      <c r="O117" s="77">
        <f>L117/'סכום נכסי הקרן'!$C$42*100</f>
        <v>2.2129135467105331E-2</v>
      </c>
    </row>
    <row r="118" spans="2:15">
      <c r="B118" t="s">
        <v>1317</v>
      </c>
      <c r="C118" t="s">
        <v>1318</v>
      </c>
      <c r="D118" t="s">
        <v>103</v>
      </c>
      <c r="E118" t="s">
        <v>126</v>
      </c>
      <c r="F118" t="s">
        <v>1319</v>
      </c>
      <c r="G118" t="s">
        <v>1087</v>
      </c>
      <c r="H118" t="s">
        <v>105</v>
      </c>
      <c r="I118" s="77">
        <v>57886.6</v>
      </c>
      <c r="J118" s="77">
        <v>9.4</v>
      </c>
      <c r="K118" s="77">
        <v>0</v>
      </c>
      <c r="L118" s="77">
        <v>5.4413403999999996</v>
      </c>
      <c r="M118" s="77">
        <v>0.03</v>
      </c>
      <c r="N118" s="77">
        <v>0</v>
      </c>
      <c r="O118" s="77">
        <f>L118/'סכום נכסי הקרן'!$C$42*100</f>
        <v>4.4552888343577218E-4</v>
      </c>
    </row>
    <row r="119" spans="2:15">
      <c r="B119" t="s">
        <v>1320</v>
      </c>
      <c r="C119" t="s">
        <v>1321</v>
      </c>
      <c r="D119" t="s">
        <v>103</v>
      </c>
      <c r="E119" t="s">
        <v>126</v>
      </c>
      <c r="F119" t="s">
        <v>1322</v>
      </c>
      <c r="G119" t="s">
        <v>1087</v>
      </c>
      <c r="H119" t="s">
        <v>105</v>
      </c>
      <c r="I119" s="77">
        <v>2116.0100000000002</v>
      </c>
      <c r="J119" s="77">
        <v>474</v>
      </c>
      <c r="K119" s="77">
        <v>0</v>
      </c>
      <c r="L119" s="77">
        <v>10.0298874</v>
      </c>
      <c r="M119" s="77">
        <v>0.12</v>
      </c>
      <c r="N119" s="77">
        <v>0.01</v>
      </c>
      <c r="O119" s="77">
        <f>L119/'סכום נכסי הקרן'!$C$42*100</f>
        <v>8.2123230781675047E-4</v>
      </c>
    </row>
    <row r="120" spans="2:15">
      <c r="B120" t="s">
        <v>1323</v>
      </c>
      <c r="C120" t="s">
        <v>1324</v>
      </c>
      <c r="D120" t="s">
        <v>103</v>
      </c>
      <c r="E120" t="s">
        <v>126</v>
      </c>
      <c r="F120" t="s">
        <v>1325</v>
      </c>
      <c r="G120" t="s">
        <v>907</v>
      </c>
      <c r="H120" t="s">
        <v>105</v>
      </c>
      <c r="I120" s="77">
        <v>143</v>
      </c>
      <c r="J120" s="77">
        <v>5366</v>
      </c>
      <c r="K120" s="77">
        <v>0</v>
      </c>
      <c r="L120" s="77">
        <v>7.6733799999999999</v>
      </c>
      <c r="M120" s="77">
        <v>0</v>
      </c>
      <c r="N120" s="77">
        <v>0</v>
      </c>
      <c r="O120" s="77">
        <f>L120/'סכום נכסי הקרן'!$C$42*100</f>
        <v>6.2828497617579407E-4</v>
      </c>
    </row>
    <row r="121" spans="2:15">
      <c r="B121" t="s">
        <v>1326</v>
      </c>
      <c r="C121" t="s">
        <v>1327</v>
      </c>
      <c r="D121" t="s">
        <v>103</v>
      </c>
      <c r="E121" t="s">
        <v>126</v>
      </c>
      <c r="F121" t="s">
        <v>1328</v>
      </c>
      <c r="G121" t="s">
        <v>907</v>
      </c>
      <c r="H121" t="s">
        <v>105</v>
      </c>
      <c r="I121" s="77">
        <v>21804</v>
      </c>
      <c r="J121" s="77">
        <v>1754</v>
      </c>
      <c r="K121" s="77">
        <v>0</v>
      </c>
      <c r="L121" s="77">
        <v>382.44216</v>
      </c>
      <c r="M121" s="77">
        <v>0.15</v>
      </c>
      <c r="N121" s="77">
        <v>0.21</v>
      </c>
      <c r="O121" s="77">
        <f>L121/'סכום נכסי הקרן'!$C$42*100</f>
        <v>3.1313796968769854E-2</v>
      </c>
    </row>
    <row r="122" spans="2:15">
      <c r="B122" t="s">
        <v>1329</v>
      </c>
      <c r="C122" t="s">
        <v>1330</v>
      </c>
      <c r="D122" t="s">
        <v>103</v>
      </c>
      <c r="E122" t="s">
        <v>126</v>
      </c>
      <c r="F122" t="s">
        <v>1331</v>
      </c>
      <c r="G122" t="s">
        <v>907</v>
      </c>
      <c r="H122" t="s">
        <v>105</v>
      </c>
      <c r="I122" s="77">
        <v>49246</v>
      </c>
      <c r="J122" s="77">
        <v>1155</v>
      </c>
      <c r="K122" s="77">
        <v>0</v>
      </c>
      <c r="L122" s="77">
        <v>568.79129999999998</v>
      </c>
      <c r="M122" s="77">
        <v>0.12</v>
      </c>
      <c r="N122" s="77">
        <v>0.31</v>
      </c>
      <c r="O122" s="77">
        <f>L122/'סכום נכסי הקרן'!$C$42*100</f>
        <v>4.6571788230153975E-2</v>
      </c>
    </row>
    <row r="123" spans="2:15">
      <c r="B123" t="s">
        <v>1332</v>
      </c>
      <c r="C123" t="s">
        <v>1333</v>
      </c>
      <c r="D123" t="s">
        <v>103</v>
      </c>
      <c r="E123" t="s">
        <v>126</v>
      </c>
      <c r="F123" t="s">
        <v>1334</v>
      </c>
      <c r="G123" t="s">
        <v>907</v>
      </c>
      <c r="H123" t="s">
        <v>105</v>
      </c>
      <c r="I123" s="77">
        <v>92100</v>
      </c>
      <c r="J123" s="77">
        <v>190.6</v>
      </c>
      <c r="K123" s="77">
        <v>0</v>
      </c>
      <c r="L123" s="77">
        <v>175.54259999999999</v>
      </c>
      <c r="M123" s="77">
        <v>0.06</v>
      </c>
      <c r="N123" s="77">
        <v>0.09</v>
      </c>
      <c r="O123" s="77">
        <f>L123/'סכום נכסי הקרן'!$C$42*100</f>
        <v>1.4373167790313649E-2</v>
      </c>
    </row>
    <row r="124" spans="2:15">
      <c r="B124" t="s">
        <v>1335</v>
      </c>
      <c r="C124" t="s">
        <v>1336</v>
      </c>
      <c r="D124" t="s">
        <v>103</v>
      </c>
      <c r="E124" t="s">
        <v>126</v>
      </c>
      <c r="F124" t="s">
        <v>1337</v>
      </c>
      <c r="G124" t="s">
        <v>949</v>
      </c>
      <c r="H124" t="s">
        <v>105</v>
      </c>
      <c r="I124" s="77">
        <v>1805</v>
      </c>
      <c r="J124" s="77">
        <v>1274</v>
      </c>
      <c r="K124" s="77">
        <v>0</v>
      </c>
      <c r="L124" s="77">
        <v>22.995699999999999</v>
      </c>
      <c r="M124" s="77">
        <v>0.1</v>
      </c>
      <c r="N124" s="77">
        <v>0.01</v>
      </c>
      <c r="O124" s="77">
        <f>L124/'סכום נכסי הקרן'!$C$42*100</f>
        <v>1.8828538175674483E-3</v>
      </c>
    </row>
    <row r="125" spans="2:15">
      <c r="B125" t="s">
        <v>1338</v>
      </c>
      <c r="C125" t="s">
        <v>1339</v>
      </c>
      <c r="D125" t="s">
        <v>103</v>
      </c>
      <c r="E125" t="s">
        <v>126</v>
      </c>
      <c r="F125" t="s">
        <v>1340</v>
      </c>
      <c r="G125" t="s">
        <v>949</v>
      </c>
      <c r="H125" t="s">
        <v>105</v>
      </c>
      <c r="I125" s="77">
        <v>3815</v>
      </c>
      <c r="J125" s="77">
        <v>1492</v>
      </c>
      <c r="K125" s="77">
        <v>0</v>
      </c>
      <c r="L125" s="77">
        <v>56.919800000000002</v>
      </c>
      <c r="M125" s="77">
        <v>0.03</v>
      </c>
      <c r="N125" s="77">
        <v>0.03</v>
      </c>
      <c r="O125" s="77">
        <f>L125/'סכום נכסי הקרן'!$C$42*100</f>
        <v>4.6605088223091989E-3</v>
      </c>
    </row>
    <row r="126" spans="2:15">
      <c r="B126" t="s">
        <v>1341</v>
      </c>
      <c r="C126" t="s">
        <v>1342</v>
      </c>
      <c r="D126" t="s">
        <v>103</v>
      </c>
      <c r="E126" t="s">
        <v>126</v>
      </c>
      <c r="F126" t="s">
        <v>1343</v>
      </c>
      <c r="G126" t="s">
        <v>949</v>
      </c>
      <c r="H126" t="s">
        <v>105</v>
      </c>
      <c r="I126" s="77">
        <v>170036</v>
      </c>
      <c r="J126" s="77">
        <v>45.1</v>
      </c>
      <c r="K126" s="77">
        <v>0</v>
      </c>
      <c r="L126" s="77">
        <v>76.686235999999994</v>
      </c>
      <c r="M126" s="77">
        <v>0.04</v>
      </c>
      <c r="N126" s="77">
        <v>0.04</v>
      </c>
      <c r="O126" s="77">
        <f>L126/'סכום נכסי הקרן'!$C$42*100</f>
        <v>6.2789552919666836E-3</v>
      </c>
    </row>
    <row r="127" spans="2:15">
      <c r="B127" t="s">
        <v>1344</v>
      </c>
      <c r="C127" t="s">
        <v>1345</v>
      </c>
      <c r="D127" t="s">
        <v>103</v>
      </c>
      <c r="E127" t="s">
        <v>126</v>
      </c>
      <c r="F127" t="s">
        <v>813</v>
      </c>
      <c r="G127" t="s">
        <v>416</v>
      </c>
      <c r="H127" t="s">
        <v>105</v>
      </c>
      <c r="I127" s="77">
        <v>0.95</v>
      </c>
      <c r="J127" s="77">
        <v>20.5</v>
      </c>
      <c r="K127" s="77">
        <v>0</v>
      </c>
      <c r="L127" s="77">
        <v>1.9474999999999999E-4</v>
      </c>
      <c r="M127" s="77">
        <v>0</v>
      </c>
      <c r="N127" s="77">
        <v>0</v>
      </c>
      <c r="O127" s="77">
        <f>L127/'סכום נכסי הקרן'!$C$42*100</f>
        <v>1.5945841221239647E-8</v>
      </c>
    </row>
    <row r="128" spans="2:15">
      <c r="B128" t="s">
        <v>1346</v>
      </c>
      <c r="C128" t="s">
        <v>1347</v>
      </c>
      <c r="D128" t="s">
        <v>103</v>
      </c>
      <c r="E128" t="s">
        <v>126</v>
      </c>
      <c r="F128" t="s">
        <v>818</v>
      </c>
      <c r="G128" t="s">
        <v>416</v>
      </c>
      <c r="H128" t="s">
        <v>105</v>
      </c>
      <c r="I128" s="77">
        <v>310.7</v>
      </c>
      <c r="J128" s="77">
        <v>254.6</v>
      </c>
      <c r="K128" s="77">
        <v>0</v>
      </c>
      <c r="L128" s="77">
        <v>0.79104220000000003</v>
      </c>
      <c r="M128" s="77">
        <v>0</v>
      </c>
      <c r="N128" s="77">
        <v>0</v>
      </c>
      <c r="O128" s="77">
        <f>L128/'סכום נכסי הקרן'!$C$42*100</f>
        <v>6.4769362364570468E-5</v>
      </c>
    </row>
    <row r="129" spans="2:15">
      <c r="B129" t="s">
        <v>1348</v>
      </c>
      <c r="C129" t="s">
        <v>1349</v>
      </c>
      <c r="D129" t="s">
        <v>103</v>
      </c>
      <c r="E129" t="s">
        <v>126</v>
      </c>
      <c r="F129" t="s">
        <v>1350</v>
      </c>
      <c r="G129" t="s">
        <v>954</v>
      </c>
      <c r="H129" t="s">
        <v>105</v>
      </c>
      <c r="I129" s="77">
        <v>6533</v>
      </c>
      <c r="J129" s="77">
        <v>5071</v>
      </c>
      <c r="K129" s="77">
        <v>0</v>
      </c>
      <c r="L129" s="77">
        <v>331.28843000000001</v>
      </c>
      <c r="M129" s="77">
        <v>0.06</v>
      </c>
      <c r="N129" s="77">
        <v>0.18</v>
      </c>
      <c r="O129" s="77">
        <f>L129/'סכום נכסי הקרן'!$C$42*100</f>
        <v>2.7125405408029601E-2</v>
      </c>
    </row>
    <row r="130" spans="2:15">
      <c r="B130" t="s">
        <v>1351</v>
      </c>
      <c r="C130" t="s">
        <v>1352</v>
      </c>
      <c r="D130" t="s">
        <v>103</v>
      </c>
      <c r="E130" t="s">
        <v>126</v>
      </c>
      <c r="F130" t="s">
        <v>1353</v>
      </c>
      <c r="G130" t="s">
        <v>130</v>
      </c>
      <c r="H130" t="s">
        <v>105</v>
      </c>
      <c r="I130" s="77">
        <v>21109</v>
      </c>
      <c r="J130" s="77">
        <v>620</v>
      </c>
      <c r="K130" s="77">
        <v>0</v>
      </c>
      <c r="L130" s="77">
        <v>130.8758</v>
      </c>
      <c r="M130" s="77">
        <v>0.04</v>
      </c>
      <c r="N130" s="77">
        <v>7.0000000000000007E-2</v>
      </c>
      <c r="O130" s="77">
        <f>L130/'סכום נכסי הקרן'!$C$42*100</f>
        <v>1.0715916439038336E-2</v>
      </c>
    </row>
    <row r="131" spans="2:15">
      <c r="B131" t="s">
        <v>1354</v>
      </c>
      <c r="C131" t="s">
        <v>1355</v>
      </c>
      <c r="D131" t="s">
        <v>103</v>
      </c>
      <c r="E131" t="s">
        <v>126</v>
      </c>
      <c r="F131" t="s">
        <v>1356</v>
      </c>
      <c r="G131" t="s">
        <v>130</v>
      </c>
      <c r="H131" t="s">
        <v>105</v>
      </c>
      <c r="I131" s="77">
        <v>21376</v>
      </c>
      <c r="J131" s="77">
        <v>2699</v>
      </c>
      <c r="K131" s="77">
        <v>0</v>
      </c>
      <c r="L131" s="77">
        <v>576.93823999999995</v>
      </c>
      <c r="M131" s="77">
        <v>0.16</v>
      </c>
      <c r="N131" s="77">
        <v>0.31</v>
      </c>
      <c r="O131" s="77">
        <f>L131/'סכום נכסי הקרן'!$C$42*100</f>
        <v>4.7238847596926578E-2</v>
      </c>
    </row>
    <row r="132" spans="2:15">
      <c r="B132" t="s">
        <v>1357</v>
      </c>
      <c r="C132" t="s">
        <v>1358</v>
      </c>
      <c r="D132" t="s">
        <v>103</v>
      </c>
      <c r="E132" t="s">
        <v>126</v>
      </c>
      <c r="F132" t="s">
        <v>1359</v>
      </c>
      <c r="G132" t="s">
        <v>130</v>
      </c>
      <c r="H132" t="s">
        <v>105</v>
      </c>
      <c r="I132" s="77">
        <v>11526</v>
      </c>
      <c r="J132" s="77">
        <v>2318</v>
      </c>
      <c r="K132" s="77">
        <v>0</v>
      </c>
      <c r="L132" s="77">
        <v>267.17268000000001</v>
      </c>
      <c r="M132" s="77">
        <v>0.16</v>
      </c>
      <c r="N132" s="77">
        <v>0.14000000000000001</v>
      </c>
      <c r="O132" s="77">
        <f>L132/'סכום נכסי הקרן'!$C$42*100</f>
        <v>2.1875702870002924E-2</v>
      </c>
    </row>
    <row r="133" spans="2:15">
      <c r="B133" t="s">
        <v>1360</v>
      </c>
      <c r="C133" t="s">
        <v>1361</v>
      </c>
      <c r="D133" t="s">
        <v>103</v>
      </c>
      <c r="E133" t="s">
        <v>126</v>
      </c>
      <c r="F133" t="s">
        <v>1362</v>
      </c>
      <c r="G133" t="s">
        <v>130</v>
      </c>
      <c r="H133" t="s">
        <v>105</v>
      </c>
      <c r="I133" s="77">
        <v>14498</v>
      </c>
      <c r="J133" s="77">
        <v>760.1</v>
      </c>
      <c r="K133" s="77">
        <v>0</v>
      </c>
      <c r="L133" s="77">
        <v>110.199298</v>
      </c>
      <c r="M133" s="77">
        <v>0.13</v>
      </c>
      <c r="N133" s="77">
        <v>0.06</v>
      </c>
      <c r="O133" s="77">
        <f>L133/'סכום נכסי הקרן'!$C$42*100</f>
        <v>9.0229551147628841E-3</v>
      </c>
    </row>
    <row r="134" spans="2:15">
      <c r="B134" t="s">
        <v>1363</v>
      </c>
      <c r="C134" t="s">
        <v>1364</v>
      </c>
      <c r="D134" t="s">
        <v>103</v>
      </c>
      <c r="E134" t="s">
        <v>126</v>
      </c>
      <c r="F134" t="s">
        <v>1365</v>
      </c>
      <c r="G134" t="s">
        <v>130</v>
      </c>
      <c r="H134" t="s">
        <v>105</v>
      </c>
      <c r="I134" s="77">
        <v>73313</v>
      </c>
      <c r="J134" s="77">
        <v>162.80000000000001</v>
      </c>
      <c r="K134" s="77">
        <v>0</v>
      </c>
      <c r="L134" s="77">
        <v>119.35356400000001</v>
      </c>
      <c r="M134" s="77">
        <v>0.02</v>
      </c>
      <c r="N134" s="77">
        <v>0.06</v>
      </c>
      <c r="O134" s="77">
        <f>L134/'סכום נכסי הקרן'!$C$42*100</f>
        <v>9.7724928407346059E-3</v>
      </c>
    </row>
    <row r="135" spans="2:15">
      <c r="B135" t="s">
        <v>1366</v>
      </c>
      <c r="C135" t="s">
        <v>1367</v>
      </c>
      <c r="D135" t="s">
        <v>103</v>
      </c>
      <c r="E135" t="s">
        <v>126</v>
      </c>
      <c r="F135" t="s">
        <v>1368</v>
      </c>
      <c r="G135" t="s">
        <v>132</v>
      </c>
      <c r="H135" t="s">
        <v>105</v>
      </c>
      <c r="I135" s="77">
        <v>18212</v>
      </c>
      <c r="J135" s="77">
        <v>1827</v>
      </c>
      <c r="K135" s="77">
        <v>0</v>
      </c>
      <c r="L135" s="77">
        <v>332.73324000000002</v>
      </c>
      <c r="M135" s="77">
        <v>0.05</v>
      </c>
      <c r="N135" s="77">
        <v>0.18</v>
      </c>
      <c r="O135" s="77">
        <f>L135/'סכום נכסי הקרן'!$C$42*100</f>
        <v>2.7243704308439667E-2</v>
      </c>
    </row>
    <row r="136" spans="2:15">
      <c r="B136" t="s">
        <v>1369</v>
      </c>
      <c r="C136" t="s">
        <v>1370</v>
      </c>
      <c r="D136" t="s">
        <v>103</v>
      </c>
      <c r="E136" t="s">
        <v>126</v>
      </c>
      <c r="F136" t="s">
        <v>1371</v>
      </c>
      <c r="G136" t="s">
        <v>132</v>
      </c>
      <c r="H136" t="s">
        <v>105</v>
      </c>
      <c r="I136" s="77">
        <v>5983</v>
      </c>
      <c r="J136" s="77">
        <v>354.5</v>
      </c>
      <c r="K136" s="77">
        <v>0</v>
      </c>
      <c r="L136" s="77">
        <v>21.209734999999998</v>
      </c>
      <c r="M136" s="77">
        <v>0.01</v>
      </c>
      <c r="N136" s="77">
        <v>0.01</v>
      </c>
      <c r="O136" s="77">
        <f>L136/'סכום נכסי הקרן'!$C$42*100</f>
        <v>1.7366216516280836E-3</v>
      </c>
    </row>
    <row r="137" spans="2:15">
      <c r="B137" t="s">
        <v>1372</v>
      </c>
      <c r="C137" t="s">
        <v>1373</v>
      </c>
      <c r="D137" t="s">
        <v>103</v>
      </c>
      <c r="E137" t="s">
        <v>126</v>
      </c>
      <c r="F137" t="s">
        <v>1374</v>
      </c>
      <c r="G137" t="s">
        <v>135</v>
      </c>
      <c r="H137" t="s">
        <v>105</v>
      </c>
      <c r="I137" s="77">
        <v>15939</v>
      </c>
      <c r="J137" s="77">
        <v>1768</v>
      </c>
      <c r="K137" s="77">
        <v>0</v>
      </c>
      <c r="L137" s="77">
        <v>281.80151999999998</v>
      </c>
      <c r="M137" s="77">
        <v>0.17</v>
      </c>
      <c r="N137" s="77">
        <v>0.15</v>
      </c>
      <c r="O137" s="77">
        <f>L137/'סכום נכסי הקרן'!$C$42*100</f>
        <v>2.3073490597299046E-2</v>
      </c>
    </row>
    <row r="138" spans="2:15">
      <c r="B138" s="78" t="s">
        <v>1375</v>
      </c>
      <c r="E138" s="16"/>
      <c r="F138" s="16"/>
      <c r="G138" s="16"/>
      <c r="I138" s="79">
        <v>0</v>
      </c>
      <c r="K138" s="79">
        <v>0</v>
      </c>
      <c r="L138" s="79">
        <v>0</v>
      </c>
      <c r="N138" s="79">
        <v>0</v>
      </c>
      <c r="O138" s="79">
        <f>L138/'סכום נכסי הקרן'!$C$42*100</f>
        <v>0</v>
      </c>
    </row>
    <row r="139" spans="2:15">
      <c r="B139" t="s">
        <v>256</v>
      </c>
      <c r="C139" t="s">
        <v>256</v>
      </c>
      <c r="E139" s="16"/>
      <c r="F139" s="16"/>
      <c r="G139" t="s">
        <v>256</v>
      </c>
      <c r="H139" t="s">
        <v>256</v>
      </c>
      <c r="I139" s="77">
        <v>0</v>
      </c>
      <c r="J139" s="77">
        <v>0</v>
      </c>
      <c r="L139" s="77">
        <v>0</v>
      </c>
      <c r="M139" s="77">
        <v>0</v>
      </c>
      <c r="N139" s="77">
        <v>0</v>
      </c>
      <c r="O139" s="77">
        <f>L139/'סכום נכסי הקרן'!$C$42*100</f>
        <v>0</v>
      </c>
    </row>
    <row r="140" spans="2:15">
      <c r="B140" s="78" t="s">
        <v>260</v>
      </c>
      <c r="E140" s="16"/>
      <c r="F140" s="16"/>
      <c r="G140" s="16"/>
      <c r="I140" s="79">
        <v>477763</v>
      </c>
      <c r="K140" s="79">
        <v>0</v>
      </c>
      <c r="L140" s="79">
        <v>46741.253801273</v>
      </c>
      <c r="N140" s="79">
        <v>25.21</v>
      </c>
      <c r="O140" s="79">
        <f>L140/'סכום נכסי הקרן'!$C$42*100</f>
        <v>3.8271045524865897</v>
      </c>
    </row>
    <row r="141" spans="2:15">
      <c r="B141" s="78" t="s">
        <v>372</v>
      </c>
      <c r="E141" s="16"/>
      <c r="F141" s="16"/>
      <c r="G141" s="16"/>
      <c r="I141" s="79">
        <v>92843</v>
      </c>
      <c r="K141" s="79">
        <v>0</v>
      </c>
      <c r="L141" s="79">
        <v>12981.812459352501</v>
      </c>
      <c r="N141" s="79">
        <v>7</v>
      </c>
      <c r="O141" s="79">
        <f>L141/'סכום נכסי הקרן'!$C$42*100</f>
        <v>1.0629315545096047</v>
      </c>
    </row>
    <row r="142" spans="2:15">
      <c r="B142" t="s">
        <v>1376</v>
      </c>
      <c r="C142" t="s">
        <v>1377</v>
      </c>
      <c r="D142" t="s">
        <v>1378</v>
      </c>
      <c r="E142" t="s">
        <v>1379</v>
      </c>
      <c r="F142" t="s">
        <v>1086</v>
      </c>
      <c r="G142" t="s">
        <v>1380</v>
      </c>
      <c r="H142" t="s">
        <v>109</v>
      </c>
      <c r="I142" s="77">
        <v>6</v>
      </c>
      <c r="J142" s="77">
        <v>5160</v>
      </c>
      <c r="K142" s="77">
        <v>0</v>
      </c>
      <c r="L142" s="77">
        <v>1.0733832000000001</v>
      </c>
      <c r="M142" s="77">
        <v>0</v>
      </c>
      <c r="N142" s="77">
        <v>0</v>
      </c>
      <c r="O142" s="77">
        <f>L142/'סכום נכסי הקרן'!$C$42*100</f>
        <v>8.7887024784318987E-5</v>
      </c>
    </row>
    <row r="143" spans="2:15">
      <c r="B143" t="s">
        <v>1381</v>
      </c>
      <c r="C143" t="s">
        <v>1382</v>
      </c>
      <c r="D143" t="s">
        <v>1378</v>
      </c>
      <c r="E143" t="s">
        <v>1379</v>
      </c>
      <c r="F143" t="s">
        <v>1383</v>
      </c>
      <c r="G143" t="s">
        <v>1384</v>
      </c>
      <c r="H143" t="s">
        <v>109</v>
      </c>
      <c r="I143" s="77">
        <v>4656</v>
      </c>
      <c r="J143" s="77">
        <v>2200</v>
      </c>
      <c r="K143" s="77">
        <v>0</v>
      </c>
      <c r="L143" s="77">
        <v>355.13174400000003</v>
      </c>
      <c r="M143" s="77">
        <v>0.01</v>
      </c>
      <c r="N143" s="77">
        <v>0.19</v>
      </c>
      <c r="O143" s="77">
        <f>L143/'סכום נכסי הקרן'!$C$42*100</f>
        <v>2.9077660603059954E-2</v>
      </c>
    </row>
    <row r="144" spans="2:15">
      <c r="B144" t="s">
        <v>1385</v>
      </c>
      <c r="C144" t="s">
        <v>1386</v>
      </c>
      <c r="D144" t="s">
        <v>1378</v>
      </c>
      <c r="E144" t="s">
        <v>1379</v>
      </c>
      <c r="F144" t="s">
        <v>1387</v>
      </c>
      <c r="G144" t="s">
        <v>1388</v>
      </c>
      <c r="H144" t="s">
        <v>109</v>
      </c>
      <c r="I144" s="77">
        <v>14295</v>
      </c>
      <c r="J144" s="77">
        <v>445</v>
      </c>
      <c r="K144" s="77">
        <v>0</v>
      </c>
      <c r="L144" s="77">
        <v>220.54540424999999</v>
      </c>
      <c r="M144" s="77">
        <v>7.0000000000000007E-2</v>
      </c>
      <c r="N144" s="77">
        <v>0.12</v>
      </c>
      <c r="O144" s="77">
        <f>L144/'סכום נכסי הקרן'!$C$42*100</f>
        <v>1.8057930671345888E-2</v>
      </c>
    </row>
    <row r="145" spans="2:15">
      <c r="B145" t="s">
        <v>1389</v>
      </c>
      <c r="C145" t="s">
        <v>1390</v>
      </c>
      <c r="D145" t="s">
        <v>1378</v>
      </c>
      <c r="E145" t="s">
        <v>1379</v>
      </c>
      <c r="F145" t="s">
        <v>1391</v>
      </c>
      <c r="G145" t="s">
        <v>1388</v>
      </c>
      <c r="H145" t="s">
        <v>109</v>
      </c>
      <c r="I145" s="77">
        <v>1117</v>
      </c>
      <c r="J145" s="77">
        <v>514</v>
      </c>
      <c r="K145" s="77">
        <v>0</v>
      </c>
      <c r="L145" s="77">
        <v>19.905364460000001</v>
      </c>
      <c r="M145" s="77">
        <v>0.01</v>
      </c>
      <c r="N145" s="77">
        <v>0.01</v>
      </c>
      <c r="O145" s="77">
        <f>L145/'סכום נכסי הקרן'!$C$42*100</f>
        <v>1.6298217259566967E-3</v>
      </c>
    </row>
    <row r="146" spans="2:15">
      <c r="B146" t="s">
        <v>1392</v>
      </c>
      <c r="C146" t="s">
        <v>1393</v>
      </c>
      <c r="D146" t="s">
        <v>1378</v>
      </c>
      <c r="E146" t="s">
        <v>1379</v>
      </c>
      <c r="F146" t="s">
        <v>1394</v>
      </c>
      <c r="G146" t="s">
        <v>1388</v>
      </c>
      <c r="H146" t="s">
        <v>109</v>
      </c>
      <c r="I146" s="77">
        <v>4464</v>
      </c>
      <c r="J146" s="77">
        <v>515</v>
      </c>
      <c r="K146" s="77">
        <v>0</v>
      </c>
      <c r="L146" s="77">
        <v>79.704943200000002</v>
      </c>
      <c r="M146" s="77">
        <v>0</v>
      </c>
      <c r="N146" s="77">
        <v>0.04</v>
      </c>
      <c r="O146" s="77">
        <f>L146/'סכום נכסי הקרן'!$C$42*100</f>
        <v>6.5261225613100111E-3</v>
      </c>
    </row>
    <row r="147" spans="2:15">
      <c r="B147" t="s">
        <v>1395</v>
      </c>
      <c r="C147" t="s">
        <v>1396</v>
      </c>
      <c r="D147" t="s">
        <v>1378</v>
      </c>
      <c r="E147" t="s">
        <v>1379</v>
      </c>
      <c r="F147" t="s">
        <v>1132</v>
      </c>
      <c r="G147" t="s">
        <v>1388</v>
      </c>
      <c r="H147" t="s">
        <v>109</v>
      </c>
      <c r="I147" s="77">
        <v>5323</v>
      </c>
      <c r="J147" s="77">
        <v>475</v>
      </c>
      <c r="K147" s="77">
        <v>0</v>
      </c>
      <c r="L147" s="77">
        <v>87.660494749999998</v>
      </c>
      <c r="M147" s="77">
        <v>0.01</v>
      </c>
      <c r="N147" s="77">
        <v>0.05</v>
      </c>
      <c r="O147" s="77">
        <f>L147/'סכום נכסי הקרן'!$C$42*100</f>
        <v>7.1775113255908175E-3</v>
      </c>
    </row>
    <row r="148" spans="2:15">
      <c r="B148" t="s">
        <v>1397</v>
      </c>
      <c r="C148" t="s">
        <v>1398</v>
      </c>
      <c r="D148" t="s">
        <v>1378</v>
      </c>
      <c r="E148" t="s">
        <v>1379</v>
      </c>
      <c r="F148" t="s">
        <v>818</v>
      </c>
      <c r="G148" t="s">
        <v>1399</v>
      </c>
      <c r="H148" t="s">
        <v>116</v>
      </c>
      <c r="I148" s="77">
        <v>765</v>
      </c>
      <c r="J148" s="77">
        <v>87.5</v>
      </c>
      <c r="K148" s="77">
        <v>0</v>
      </c>
      <c r="L148" s="77">
        <v>3.1339468125000001</v>
      </c>
      <c r="M148" s="77">
        <v>0.01</v>
      </c>
      <c r="N148" s="77">
        <v>0</v>
      </c>
      <c r="O148" s="77">
        <f>L148/'סכום נכסי הקרן'!$C$42*100</f>
        <v>2.5660291793548189E-4</v>
      </c>
    </row>
    <row r="149" spans="2:15">
      <c r="B149" t="s">
        <v>1400</v>
      </c>
      <c r="C149" t="s">
        <v>1401</v>
      </c>
      <c r="D149" t="s">
        <v>1378</v>
      </c>
      <c r="E149" t="s">
        <v>1379</v>
      </c>
      <c r="F149" t="s">
        <v>1077</v>
      </c>
      <c r="G149" t="s">
        <v>1402</v>
      </c>
      <c r="H149" t="s">
        <v>109</v>
      </c>
      <c r="I149" s="77">
        <v>11096</v>
      </c>
      <c r="J149" s="77">
        <v>3408</v>
      </c>
      <c r="K149" s="77">
        <v>0</v>
      </c>
      <c r="L149" s="77">
        <v>1311.05187456</v>
      </c>
      <c r="M149" s="77">
        <v>0.01</v>
      </c>
      <c r="N149" s="77">
        <v>0.71</v>
      </c>
      <c r="O149" s="77">
        <f>L149/'סכום נכסי הקרן'!$C$42*100</f>
        <v>0.1073469834379582</v>
      </c>
    </row>
    <row r="150" spans="2:15">
      <c r="B150" t="s">
        <v>1403</v>
      </c>
      <c r="C150" t="s">
        <v>1404</v>
      </c>
      <c r="D150" t="s">
        <v>1378</v>
      </c>
      <c r="E150" t="s">
        <v>1379</v>
      </c>
      <c r="F150" t="s">
        <v>1405</v>
      </c>
      <c r="G150" t="s">
        <v>1402</v>
      </c>
      <c r="H150" t="s">
        <v>109</v>
      </c>
      <c r="I150" s="77">
        <v>2118</v>
      </c>
      <c r="J150" s="77">
        <v>6470</v>
      </c>
      <c r="K150" s="77">
        <v>0</v>
      </c>
      <c r="L150" s="77">
        <v>475.09895820000003</v>
      </c>
      <c r="M150" s="77">
        <v>0</v>
      </c>
      <c r="N150" s="77">
        <v>0.25</v>
      </c>
      <c r="O150" s="77">
        <f>L150/'סכום נכסי הקרן'!$C$42*100</f>
        <v>3.8900398212239139E-2</v>
      </c>
    </row>
    <row r="151" spans="2:15">
      <c r="B151" t="s">
        <v>1406</v>
      </c>
      <c r="C151" t="s">
        <v>1407</v>
      </c>
      <c r="D151" t="s">
        <v>1378</v>
      </c>
      <c r="E151" t="s">
        <v>1379</v>
      </c>
      <c r="F151" t="s">
        <v>1165</v>
      </c>
      <c r="G151" t="s">
        <v>1402</v>
      </c>
      <c r="H151" t="s">
        <v>109</v>
      </c>
      <c r="I151" s="77">
        <v>103</v>
      </c>
      <c r="J151" s="77">
        <v>2591</v>
      </c>
      <c r="K151" s="77">
        <v>0</v>
      </c>
      <c r="L151" s="77">
        <v>9.25248691</v>
      </c>
      <c r="M151" s="77">
        <v>0</v>
      </c>
      <c r="N151" s="77">
        <v>0</v>
      </c>
      <c r="O151" s="77">
        <f>L151/'סכום נכסי הקרן'!$C$42*100</f>
        <v>7.5757990843881005E-4</v>
      </c>
    </row>
    <row r="152" spans="2:15">
      <c r="B152" t="s">
        <v>1408</v>
      </c>
      <c r="C152" t="s">
        <v>1409</v>
      </c>
      <c r="D152" t="s">
        <v>1378</v>
      </c>
      <c r="E152" t="s">
        <v>1379</v>
      </c>
      <c r="F152" t="s">
        <v>1410</v>
      </c>
      <c r="G152" t="s">
        <v>1411</v>
      </c>
      <c r="H152" t="s">
        <v>109</v>
      </c>
      <c r="I152" s="77">
        <v>4706</v>
      </c>
      <c r="J152" s="77">
        <v>6548</v>
      </c>
      <c r="K152" s="77">
        <v>0</v>
      </c>
      <c r="L152" s="77">
        <v>1068.35216696</v>
      </c>
      <c r="M152" s="77">
        <v>0</v>
      </c>
      <c r="N152" s="77">
        <v>0.57999999999999996</v>
      </c>
      <c r="O152" s="77">
        <f>L152/'סכום נכסי הקרן'!$C$42*100</f>
        <v>8.7475091259108961E-2</v>
      </c>
    </row>
    <row r="153" spans="2:15">
      <c r="B153" t="s">
        <v>1412</v>
      </c>
      <c r="C153" t="s">
        <v>1413</v>
      </c>
      <c r="D153" t="s">
        <v>1378</v>
      </c>
      <c r="E153" t="s">
        <v>1379</v>
      </c>
      <c r="F153" t="s">
        <v>1414</v>
      </c>
      <c r="G153" t="s">
        <v>1411</v>
      </c>
      <c r="H153" t="s">
        <v>109</v>
      </c>
      <c r="I153" s="77">
        <v>3226</v>
      </c>
      <c r="J153" s="77">
        <v>4185</v>
      </c>
      <c r="K153" s="77">
        <v>0</v>
      </c>
      <c r="L153" s="77">
        <v>468.07308269999999</v>
      </c>
      <c r="M153" s="77">
        <v>0.01</v>
      </c>
      <c r="N153" s="77">
        <v>0.25</v>
      </c>
      <c r="O153" s="77">
        <f>L153/'סכום נכסי הקרן'!$C$42*100</f>
        <v>3.8325129944392168E-2</v>
      </c>
    </row>
    <row r="154" spans="2:15">
      <c r="B154" t="s">
        <v>1415</v>
      </c>
      <c r="C154" t="s">
        <v>1416</v>
      </c>
      <c r="D154" t="s">
        <v>1378</v>
      </c>
      <c r="E154" t="s">
        <v>1379</v>
      </c>
      <c r="F154" t="s">
        <v>1417</v>
      </c>
      <c r="G154" t="s">
        <v>1411</v>
      </c>
      <c r="H154" t="s">
        <v>109</v>
      </c>
      <c r="I154" s="77">
        <v>2378</v>
      </c>
      <c r="J154" s="77">
        <v>5755</v>
      </c>
      <c r="K154" s="77">
        <v>0</v>
      </c>
      <c r="L154" s="77">
        <v>474.4724713</v>
      </c>
      <c r="M154" s="77">
        <v>0.01</v>
      </c>
      <c r="N154" s="77">
        <v>0.26</v>
      </c>
      <c r="O154" s="77">
        <f>L154/'סכום נכסי הקרן'!$C$42*100</f>
        <v>3.8849102393833046E-2</v>
      </c>
    </row>
    <row r="155" spans="2:15">
      <c r="B155" t="s">
        <v>1418</v>
      </c>
      <c r="C155" t="s">
        <v>1419</v>
      </c>
      <c r="D155" t="s">
        <v>1378</v>
      </c>
      <c r="E155" t="s">
        <v>1379</v>
      </c>
      <c r="F155" t="s">
        <v>1109</v>
      </c>
      <c r="G155" t="s">
        <v>1411</v>
      </c>
      <c r="H155" t="s">
        <v>109</v>
      </c>
      <c r="I155" s="77">
        <v>11313</v>
      </c>
      <c r="J155" s="77">
        <v>9191</v>
      </c>
      <c r="K155" s="77">
        <v>0</v>
      </c>
      <c r="L155" s="77">
        <v>3604.90973661</v>
      </c>
      <c r="M155" s="77">
        <v>0.02</v>
      </c>
      <c r="N155" s="77">
        <v>1.94</v>
      </c>
      <c r="O155" s="77">
        <f>L155/'סכום נכסי הקרן'!$C$42*100</f>
        <v>0.29516466380941669</v>
      </c>
    </row>
    <row r="156" spans="2:15">
      <c r="B156" t="s">
        <v>1420</v>
      </c>
      <c r="C156" t="s">
        <v>1421</v>
      </c>
      <c r="D156" t="s">
        <v>1378</v>
      </c>
      <c r="E156" t="s">
        <v>1379</v>
      </c>
      <c r="F156" t="s">
        <v>1422</v>
      </c>
      <c r="G156" t="s">
        <v>1411</v>
      </c>
      <c r="H156" t="s">
        <v>109</v>
      </c>
      <c r="I156" s="77">
        <v>2818</v>
      </c>
      <c r="J156" s="77">
        <v>10362</v>
      </c>
      <c r="K156" s="77">
        <v>0</v>
      </c>
      <c r="L156" s="77">
        <v>1012.36802172</v>
      </c>
      <c r="M156" s="77">
        <v>0</v>
      </c>
      <c r="N156" s="77">
        <v>0.55000000000000004</v>
      </c>
      <c r="O156" s="77">
        <f>L156/'סכום נכסי הקרן'!$C$42*100</f>
        <v>8.2891192461143057E-2</v>
      </c>
    </row>
    <row r="157" spans="2:15">
      <c r="B157" t="s">
        <v>1423</v>
      </c>
      <c r="C157" t="s">
        <v>1424</v>
      </c>
      <c r="D157" t="s">
        <v>1378</v>
      </c>
      <c r="E157" t="s">
        <v>1379</v>
      </c>
      <c r="F157" t="s">
        <v>1425</v>
      </c>
      <c r="G157" t="s">
        <v>1426</v>
      </c>
      <c r="H157" t="s">
        <v>109</v>
      </c>
      <c r="I157" s="77">
        <v>6065</v>
      </c>
      <c r="J157" s="77">
        <v>1615</v>
      </c>
      <c r="K157" s="77">
        <v>0</v>
      </c>
      <c r="L157" s="77">
        <v>339.59178324999999</v>
      </c>
      <c r="M157" s="77">
        <v>0.02</v>
      </c>
      <c r="N157" s="77">
        <v>0.18</v>
      </c>
      <c r="O157" s="77">
        <f>L157/'סכום נכסי הקרן'!$C$42*100</f>
        <v>2.7805271659779866E-2</v>
      </c>
    </row>
    <row r="158" spans="2:15">
      <c r="B158" t="s">
        <v>1427</v>
      </c>
      <c r="C158" t="s">
        <v>1428</v>
      </c>
      <c r="D158" t="s">
        <v>1378</v>
      </c>
      <c r="E158" t="s">
        <v>1379</v>
      </c>
      <c r="F158" t="s">
        <v>1429</v>
      </c>
      <c r="G158" t="s">
        <v>1426</v>
      </c>
      <c r="H158" t="s">
        <v>109</v>
      </c>
      <c r="I158" s="77">
        <v>2909</v>
      </c>
      <c r="J158" s="77">
        <v>5024</v>
      </c>
      <c r="K158" s="77">
        <v>0</v>
      </c>
      <c r="L158" s="77">
        <v>506.69567072000001</v>
      </c>
      <c r="M158" s="77">
        <v>0</v>
      </c>
      <c r="N158" s="77">
        <v>0.27</v>
      </c>
      <c r="O158" s="77">
        <f>L158/'סכום נכסי הקרן'!$C$42*100</f>
        <v>4.148749018121E-2</v>
      </c>
    </row>
    <row r="159" spans="2:15">
      <c r="B159" t="s">
        <v>1430</v>
      </c>
      <c r="C159" t="s">
        <v>1431</v>
      </c>
      <c r="D159" t="s">
        <v>1378</v>
      </c>
      <c r="E159" t="s">
        <v>1379</v>
      </c>
      <c r="F159" t="s">
        <v>1432</v>
      </c>
      <c r="G159" t="s">
        <v>1426</v>
      </c>
      <c r="H159" t="s">
        <v>109</v>
      </c>
      <c r="I159" s="77">
        <v>1894</v>
      </c>
      <c r="J159" s="77">
        <v>3420</v>
      </c>
      <c r="K159" s="77">
        <v>0</v>
      </c>
      <c r="L159" s="77">
        <v>224.57423159999999</v>
      </c>
      <c r="M159" s="77">
        <v>0.01</v>
      </c>
      <c r="N159" s="77">
        <v>0.12</v>
      </c>
      <c r="O159" s="77">
        <f>L159/'סכום נכסי הקרן'!$C$42*100</f>
        <v>1.8387805080747107E-2</v>
      </c>
    </row>
    <row r="160" spans="2:15">
      <c r="B160" t="s">
        <v>1433</v>
      </c>
      <c r="C160" t="s">
        <v>1431</v>
      </c>
      <c r="D160" t="s">
        <v>1378</v>
      </c>
      <c r="E160" t="s">
        <v>1379</v>
      </c>
      <c r="F160" t="s">
        <v>1432</v>
      </c>
      <c r="G160" t="s">
        <v>1426</v>
      </c>
      <c r="H160" t="s">
        <v>109</v>
      </c>
      <c r="I160" s="77">
        <v>830</v>
      </c>
      <c r="J160" s="77">
        <v>3420</v>
      </c>
      <c r="K160" s="77">
        <v>0</v>
      </c>
      <c r="L160" s="77">
        <v>98.414261999999994</v>
      </c>
      <c r="M160" s="77">
        <v>0</v>
      </c>
      <c r="N160" s="77">
        <v>0.05</v>
      </c>
      <c r="O160" s="77">
        <f>L160/'סכום נכסי הקרן'!$C$42*100</f>
        <v>8.0580138421436649E-3</v>
      </c>
    </row>
    <row r="161" spans="2:15">
      <c r="B161" t="s">
        <v>1434</v>
      </c>
      <c r="C161" t="s">
        <v>1435</v>
      </c>
      <c r="D161" t="s">
        <v>1378</v>
      </c>
      <c r="E161" t="s">
        <v>1379</v>
      </c>
      <c r="F161" t="s">
        <v>1436</v>
      </c>
      <c r="G161" t="s">
        <v>1437</v>
      </c>
      <c r="H161" t="s">
        <v>109</v>
      </c>
      <c r="I161" s="77">
        <v>2271</v>
      </c>
      <c r="J161" s="77">
        <v>3755</v>
      </c>
      <c r="K161" s="77">
        <v>0</v>
      </c>
      <c r="L161" s="77">
        <v>295.65206534999999</v>
      </c>
      <c r="M161" s="77">
        <v>0.01</v>
      </c>
      <c r="N161" s="77">
        <v>0.16</v>
      </c>
      <c r="O161" s="77">
        <f>L161/'סכום נכסי הקרן'!$C$42*100</f>
        <v>2.4207552712722298E-2</v>
      </c>
    </row>
    <row r="162" spans="2:15">
      <c r="B162" t="s">
        <v>1438</v>
      </c>
      <c r="C162" t="s">
        <v>1439</v>
      </c>
      <c r="D162" t="s">
        <v>1378</v>
      </c>
      <c r="E162" t="s">
        <v>1379</v>
      </c>
      <c r="F162" t="s">
        <v>1106</v>
      </c>
      <c r="G162" t="s">
        <v>1437</v>
      </c>
      <c r="H162" t="s">
        <v>109</v>
      </c>
      <c r="I162" s="77">
        <v>10490</v>
      </c>
      <c r="J162" s="77">
        <v>6396</v>
      </c>
      <c r="K162" s="77">
        <v>0</v>
      </c>
      <c r="L162" s="77">
        <v>2326.1503668</v>
      </c>
      <c r="M162" s="77">
        <v>0.03</v>
      </c>
      <c r="N162" s="77">
        <v>1.25</v>
      </c>
      <c r="O162" s="77">
        <f>L162/'סכום נכסי הקרן'!$C$42*100</f>
        <v>0.19046174277648867</v>
      </c>
    </row>
    <row r="163" spans="2:15">
      <c r="B163" s="78" t="s">
        <v>373</v>
      </c>
      <c r="E163" s="16"/>
      <c r="F163" s="16"/>
      <c r="G163" s="16"/>
      <c r="I163" s="79">
        <v>384920</v>
      </c>
      <c r="K163" s="79">
        <v>0</v>
      </c>
      <c r="L163" s="79">
        <v>33759.441341920501</v>
      </c>
      <c r="N163" s="79">
        <v>18.21</v>
      </c>
      <c r="O163" s="79">
        <f>L163/'סכום נכסי הקרן'!$C$42*100</f>
        <v>2.7641729979769853</v>
      </c>
    </row>
    <row r="164" spans="2:15">
      <c r="B164" t="s">
        <v>1440</v>
      </c>
      <c r="C164" t="s">
        <v>1441</v>
      </c>
      <c r="D164" t="s">
        <v>1378</v>
      </c>
      <c r="E164" t="s">
        <v>1379</v>
      </c>
      <c r="F164" t="s">
        <v>1442</v>
      </c>
      <c r="G164" t="s">
        <v>1443</v>
      </c>
      <c r="H164" t="s">
        <v>109</v>
      </c>
      <c r="I164" s="77">
        <v>1390</v>
      </c>
      <c r="J164" s="77">
        <v>8483</v>
      </c>
      <c r="K164" s="77">
        <v>0</v>
      </c>
      <c r="L164" s="77">
        <v>408.80679789999999</v>
      </c>
      <c r="M164" s="77">
        <v>0</v>
      </c>
      <c r="N164" s="77">
        <v>0.22</v>
      </c>
      <c r="O164" s="77">
        <f>L164/'סכום נכסי הקרן'!$C$42*100</f>
        <v>3.3472494426068318E-2</v>
      </c>
    </row>
    <row r="165" spans="2:15">
      <c r="B165" t="s">
        <v>1444</v>
      </c>
      <c r="C165" t="s">
        <v>1445</v>
      </c>
      <c r="D165" t="s">
        <v>1446</v>
      </c>
      <c r="E165" t="s">
        <v>1379</v>
      </c>
      <c r="F165" t="s">
        <v>1447</v>
      </c>
      <c r="G165" t="s">
        <v>1443</v>
      </c>
      <c r="H165" t="s">
        <v>113</v>
      </c>
      <c r="I165" s="77">
        <v>385</v>
      </c>
      <c r="J165" s="77">
        <v>16645</v>
      </c>
      <c r="K165" s="77">
        <v>0</v>
      </c>
      <c r="L165" s="77">
        <v>266.11210395000001</v>
      </c>
      <c r="M165" s="77">
        <v>0</v>
      </c>
      <c r="N165" s="77">
        <v>0.14000000000000001</v>
      </c>
      <c r="O165" s="77">
        <f>L165/'סכום נכסי הקרן'!$C$42*100</f>
        <v>2.1788864475669936E-2</v>
      </c>
    </row>
    <row r="166" spans="2:15">
      <c r="B166" t="s">
        <v>1448</v>
      </c>
      <c r="C166" s="82" t="s">
        <v>2703</v>
      </c>
      <c r="D166" t="s">
        <v>1378</v>
      </c>
      <c r="E166" t="s">
        <v>1379</v>
      </c>
      <c r="F166" t="s">
        <v>1449</v>
      </c>
      <c r="G166" t="s">
        <v>1450</v>
      </c>
      <c r="H166" t="s">
        <v>109</v>
      </c>
      <c r="I166" s="77">
        <v>2659</v>
      </c>
      <c r="J166" s="77">
        <v>1300</v>
      </c>
      <c r="K166" s="77">
        <v>0</v>
      </c>
      <c r="L166" s="77">
        <v>119.843789</v>
      </c>
      <c r="M166" s="77">
        <v>0</v>
      </c>
      <c r="N166" s="77">
        <v>0.06</v>
      </c>
      <c r="O166" s="77">
        <f>L166/'סכום נכסי הקרן'!$C$42*100</f>
        <v>9.812631736820265E-3</v>
      </c>
    </row>
    <row r="167" spans="2:15">
      <c r="B167" t="s">
        <v>1451</v>
      </c>
      <c r="C167" s="82" t="s">
        <v>2704</v>
      </c>
      <c r="D167" t="s">
        <v>1378</v>
      </c>
      <c r="E167" t="s">
        <v>1379</v>
      </c>
      <c r="F167" t="s">
        <v>1452</v>
      </c>
      <c r="G167" t="s">
        <v>1450</v>
      </c>
      <c r="H167" t="s">
        <v>116</v>
      </c>
      <c r="I167" s="77">
        <v>20176</v>
      </c>
      <c r="J167" s="77">
        <v>234.75</v>
      </c>
      <c r="K167" s="77">
        <v>0</v>
      </c>
      <c r="L167" s="77">
        <v>221.74957880400001</v>
      </c>
      <c r="M167" s="77">
        <v>0</v>
      </c>
      <c r="N167" s="77">
        <v>0.12</v>
      </c>
      <c r="O167" s="77">
        <f>L167/'סכום נכסי הקרן'!$C$42*100</f>
        <v>1.8156526698255987E-2</v>
      </c>
    </row>
    <row r="168" spans="2:15">
      <c r="B168" t="s">
        <v>1453</v>
      </c>
      <c r="C168" t="s">
        <v>1454</v>
      </c>
      <c r="D168" t="s">
        <v>1378</v>
      </c>
      <c r="E168" t="s">
        <v>1379</v>
      </c>
      <c r="F168" t="s">
        <v>1455</v>
      </c>
      <c r="G168" t="s">
        <v>1450</v>
      </c>
      <c r="H168" t="s">
        <v>113</v>
      </c>
      <c r="I168" s="77">
        <v>698</v>
      </c>
      <c r="J168" s="77">
        <v>6225</v>
      </c>
      <c r="K168" s="77">
        <v>0</v>
      </c>
      <c r="L168" s="77">
        <v>180.43254630000001</v>
      </c>
      <c r="M168" s="77">
        <v>0</v>
      </c>
      <c r="N168" s="77">
        <v>0.1</v>
      </c>
      <c r="O168" s="77">
        <f>L168/'סכום נכסי הקרן'!$C$42*100</f>
        <v>1.477354934245839E-2</v>
      </c>
    </row>
    <row r="169" spans="2:15">
      <c r="B169" t="s">
        <v>1456</v>
      </c>
      <c r="C169" t="s">
        <v>1457</v>
      </c>
      <c r="D169" t="s">
        <v>1378</v>
      </c>
      <c r="E169" t="s">
        <v>1379</v>
      </c>
      <c r="F169" s="16"/>
      <c r="G169" t="s">
        <v>1450</v>
      </c>
      <c r="H169" t="s">
        <v>206</v>
      </c>
      <c r="I169" s="77">
        <v>58281</v>
      </c>
      <c r="J169" s="77">
        <v>720</v>
      </c>
      <c r="K169" s="77">
        <v>0</v>
      </c>
      <c r="L169" s="77">
        <v>186.06092688000001</v>
      </c>
      <c r="M169" s="77">
        <v>0</v>
      </c>
      <c r="N169" s="77">
        <v>0.1</v>
      </c>
      <c r="O169" s="77">
        <f>L169/'סכום נכסי הקרן'!$C$42*100</f>
        <v>1.523439279848606E-2</v>
      </c>
    </row>
    <row r="170" spans="2:15">
      <c r="B170" t="s">
        <v>1458</v>
      </c>
      <c r="C170" s="82" t="s">
        <v>2705</v>
      </c>
      <c r="D170" t="s">
        <v>1378</v>
      </c>
      <c r="E170" t="s">
        <v>1379</v>
      </c>
      <c r="F170" t="s">
        <v>1459</v>
      </c>
      <c r="G170" t="s">
        <v>1450</v>
      </c>
      <c r="H170" t="s">
        <v>206</v>
      </c>
      <c r="I170" s="77">
        <v>79483</v>
      </c>
      <c r="J170" s="77">
        <v>629</v>
      </c>
      <c r="K170" s="77">
        <v>0</v>
      </c>
      <c r="L170" s="77">
        <v>221.67697423800001</v>
      </c>
      <c r="M170" s="77">
        <v>0</v>
      </c>
      <c r="N170" s="77">
        <v>0.12</v>
      </c>
      <c r="O170" s="77">
        <f>L170/'סכום נכסי הקרן'!$C$42*100</f>
        <v>1.8150581944051246E-2</v>
      </c>
    </row>
    <row r="171" spans="2:15">
      <c r="B171" t="s">
        <v>1460</v>
      </c>
      <c r="C171" s="82" t="s">
        <v>2706</v>
      </c>
      <c r="D171" t="s">
        <v>1378</v>
      </c>
      <c r="E171" t="s">
        <v>1379</v>
      </c>
      <c r="F171" t="s">
        <v>1461</v>
      </c>
      <c r="G171" t="s">
        <v>1450</v>
      </c>
      <c r="H171" t="s">
        <v>116</v>
      </c>
      <c r="I171" s="77">
        <v>59330</v>
      </c>
      <c r="J171" s="77">
        <v>65.5</v>
      </c>
      <c r="K171" s="77">
        <v>0</v>
      </c>
      <c r="L171" s="77">
        <v>181.944018185</v>
      </c>
      <c r="M171" s="77">
        <v>0</v>
      </c>
      <c r="N171" s="77">
        <v>0.1</v>
      </c>
      <c r="O171" s="77">
        <f>L171/'סכום נכסי הקרן'!$C$42*100</f>
        <v>1.4897306419164822E-2</v>
      </c>
    </row>
    <row r="172" spans="2:15">
      <c r="B172" t="s">
        <v>1462</v>
      </c>
      <c r="C172" t="s">
        <v>1463</v>
      </c>
      <c r="D172" t="s">
        <v>1378</v>
      </c>
      <c r="E172" t="s">
        <v>1379</v>
      </c>
      <c r="F172" t="s">
        <v>1464</v>
      </c>
      <c r="G172" t="s">
        <v>1450</v>
      </c>
      <c r="H172" t="s">
        <v>109</v>
      </c>
      <c r="I172" s="77">
        <v>3832</v>
      </c>
      <c r="J172" s="77">
        <v>5358</v>
      </c>
      <c r="K172" s="77">
        <v>0</v>
      </c>
      <c r="L172" s="77">
        <v>711.83944752000002</v>
      </c>
      <c r="M172" s="77">
        <v>0</v>
      </c>
      <c r="N172" s="77">
        <v>0.38</v>
      </c>
      <c r="O172" s="77">
        <f>L172/'סכום נכסי הקרן'!$C$42*100</f>
        <v>5.8284358434756725E-2</v>
      </c>
    </row>
    <row r="173" spans="2:15">
      <c r="B173" t="s">
        <v>1465</v>
      </c>
      <c r="C173" t="s">
        <v>1466</v>
      </c>
      <c r="D173" t="s">
        <v>1378</v>
      </c>
      <c r="E173" t="s">
        <v>1379</v>
      </c>
      <c r="F173" t="s">
        <v>1467</v>
      </c>
      <c r="G173" t="s">
        <v>1450</v>
      </c>
      <c r="H173" t="s">
        <v>109</v>
      </c>
      <c r="I173" s="77">
        <v>5569</v>
      </c>
      <c r="J173" s="77">
        <v>6067</v>
      </c>
      <c r="K173" s="77">
        <v>0</v>
      </c>
      <c r="L173" s="77">
        <v>1171.3995544100001</v>
      </c>
      <c r="M173" s="77">
        <v>0</v>
      </c>
      <c r="N173" s="77">
        <v>0.63</v>
      </c>
      <c r="O173" s="77">
        <f>L173/'סכום נכסי הקרן'!$C$42*100</f>
        <v>9.5912458543017901E-2</v>
      </c>
    </row>
    <row r="174" spans="2:15">
      <c r="B174" t="s">
        <v>1468</v>
      </c>
      <c r="C174" s="82" t="s">
        <v>2707</v>
      </c>
      <c r="D174" t="s">
        <v>1378</v>
      </c>
      <c r="E174" t="s">
        <v>1379</v>
      </c>
      <c r="F174" t="s">
        <v>1469</v>
      </c>
      <c r="G174" t="s">
        <v>1470</v>
      </c>
      <c r="H174" t="s">
        <v>202</v>
      </c>
      <c r="I174" s="77">
        <v>2811</v>
      </c>
      <c r="J174" s="77">
        <v>2612</v>
      </c>
      <c r="K174" s="77">
        <v>0</v>
      </c>
      <c r="L174" s="77">
        <v>260.99053327199999</v>
      </c>
      <c r="M174" s="77">
        <v>0</v>
      </c>
      <c r="N174" s="77">
        <v>0.14000000000000001</v>
      </c>
      <c r="O174" s="77">
        <f>L174/'סכום נכסי הקרן'!$C$42*100</f>
        <v>2.1369517862911299E-2</v>
      </c>
    </row>
    <row r="175" spans="2:15">
      <c r="B175" t="s">
        <v>1471</v>
      </c>
      <c r="C175" t="s">
        <v>1472</v>
      </c>
      <c r="D175" t="s">
        <v>1473</v>
      </c>
      <c r="E175" t="s">
        <v>1379</v>
      </c>
      <c r="F175" t="s">
        <v>1474</v>
      </c>
      <c r="G175" t="s">
        <v>1470</v>
      </c>
      <c r="H175" t="s">
        <v>113</v>
      </c>
      <c r="I175" s="77">
        <v>2210</v>
      </c>
      <c r="J175" s="77">
        <v>4598</v>
      </c>
      <c r="K175" s="77">
        <v>0</v>
      </c>
      <c r="L175" s="77">
        <v>421.96977107999999</v>
      </c>
      <c r="M175" s="77">
        <v>0</v>
      </c>
      <c r="N175" s="77">
        <v>0.23</v>
      </c>
      <c r="O175" s="77">
        <f>L175/'סכום נכסי הקרן'!$C$42*100</f>
        <v>3.4550259151756205E-2</v>
      </c>
    </row>
    <row r="176" spans="2:15">
      <c r="B176" t="s">
        <v>1475</v>
      </c>
      <c r="C176" t="s">
        <v>1476</v>
      </c>
      <c r="D176" t="s">
        <v>1378</v>
      </c>
      <c r="E176" t="s">
        <v>1379</v>
      </c>
      <c r="F176" t="s">
        <v>1477</v>
      </c>
      <c r="G176" t="s">
        <v>1470</v>
      </c>
      <c r="H176" t="s">
        <v>113</v>
      </c>
      <c r="I176" s="77">
        <v>667</v>
      </c>
      <c r="J176" s="77">
        <v>9134</v>
      </c>
      <c r="K176" s="77">
        <v>0</v>
      </c>
      <c r="L176" s="77">
        <v>252.99208882799999</v>
      </c>
      <c r="M176" s="77">
        <v>0</v>
      </c>
      <c r="N176" s="77">
        <v>0.14000000000000001</v>
      </c>
      <c r="O176" s="77">
        <f>L176/'סכום נכסי הקרן'!$C$42*100</f>
        <v>2.0714617092072115E-2</v>
      </c>
    </row>
    <row r="177" spans="2:15">
      <c r="B177" t="s">
        <v>1478</v>
      </c>
      <c r="C177" t="s">
        <v>1479</v>
      </c>
      <c r="D177" t="s">
        <v>1473</v>
      </c>
      <c r="E177" t="s">
        <v>1379</v>
      </c>
      <c r="F177" t="s">
        <v>1480</v>
      </c>
      <c r="G177" t="s">
        <v>1470</v>
      </c>
      <c r="H177" t="s">
        <v>113</v>
      </c>
      <c r="I177" s="77">
        <v>2932</v>
      </c>
      <c r="J177" s="77">
        <v>3154</v>
      </c>
      <c r="K177" s="77">
        <v>0</v>
      </c>
      <c r="L177" s="77">
        <v>384.012847728</v>
      </c>
      <c r="M177" s="77">
        <v>0</v>
      </c>
      <c r="N177" s="77">
        <v>0.21</v>
      </c>
      <c r="O177" s="77">
        <f>L177/'סכום נכסי הקרן'!$C$42*100</f>
        <v>3.1442402550894817E-2</v>
      </c>
    </row>
    <row r="178" spans="2:15">
      <c r="B178" t="s">
        <v>1481</v>
      </c>
      <c r="C178" t="s">
        <v>1482</v>
      </c>
      <c r="D178" t="s">
        <v>1446</v>
      </c>
      <c r="E178" t="s">
        <v>1379</v>
      </c>
      <c r="F178" t="s">
        <v>1483</v>
      </c>
      <c r="G178" t="s">
        <v>1470</v>
      </c>
      <c r="H178" t="s">
        <v>113</v>
      </c>
      <c r="I178" s="77">
        <v>695</v>
      </c>
      <c r="J178" s="77">
        <v>11615</v>
      </c>
      <c r="K178" s="77">
        <v>0</v>
      </c>
      <c r="L178" s="77">
        <v>335.21552055000001</v>
      </c>
      <c r="M178" s="77">
        <v>0</v>
      </c>
      <c r="N178" s="77">
        <v>0.18</v>
      </c>
      <c r="O178" s="77">
        <f>L178/'סכום נכסי הקרן'!$C$42*100</f>
        <v>2.7446949759103962E-2</v>
      </c>
    </row>
    <row r="179" spans="2:15">
      <c r="B179" t="s">
        <v>1484</v>
      </c>
      <c r="C179" t="s">
        <v>1485</v>
      </c>
      <c r="D179" t="s">
        <v>1473</v>
      </c>
      <c r="E179" t="s">
        <v>1379</v>
      </c>
      <c r="F179" t="s">
        <v>1486</v>
      </c>
      <c r="G179" t="s">
        <v>1470</v>
      </c>
      <c r="H179" t="s">
        <v>113</v>
      </c>
      <c r="I179" s="77">
        <v>1057</v>
      </c>
      <c r="J179" s="77">
        <v>8515</v>
      </c>
      <c r="K179" s="77">
        <v>0</v>
      </c>
      <c r="L179" s="77">
        <v>373.74874173000001</v>
      </c>
      <c r="M179" s="77">
        <v>0</v>
      </c>
      <c r="N179" s="77">
        <v>0.2</v>
      </c>
      <c r="O179" s="77">
        <f>L179/'סכום נכסי הקרן'!$C$42*100</f>
        <v>3.0601992771577328E-2</v>
      </c>
    </row>
    <row r="180" spans="2:15">
      <c r="B180" t="s">
        <v>1487</v>
      </c>
      <c r="C180" t="s">
        <v>1488</v>
      </c>
      <c r="D180" t="s">
        <v>1378</v>
      </c>
      <c r="E180" t="s">
        <v>1379</v>
      </c>
      <c r="F180" t="s">
        <v>1489</v>
      </c>
      <c r="G180" t="s">
        <v>1490</v>
      </c>
      <c r="H180" t="s">
        <v>109</v>
      </c>
      <c r="I180" s="77">
        <v>813</v>
      </c>
      <c r="J180" s="77">
        <v>9931</v>
      </c>
      <c r="K180" s="77">
        <v>0</v>
      </c>
      <c r="L180" s="77">
        <v>279.92221701</v>
      </c>
      <c r="M180" s="77">
        <v>0</v>
      </c>
      <c r="N180" s="77">
        <v>0.15</v>
      </c>
      <c r="O180" s="77">
        <f>L180/'סכום נכסי הקרן'!$C$42*100</f>
        <v>2.2919616055141711E-2</v>
      </c>
    </row>
    <row r="181" spans="2:15">
      <c r="B181" t="s">
        <v>1491</v>
      </c>
      <c r="C181" t="s">
        <v>1492</v>
      </c>
      <c r="D181" t="s">
        <v>1378</v>
      </c>
      <c r="E181" t="s">
        <v>1379</v>
      </c>
      <c r="F181" t="s">
        <v>1493</v>
      </c>
      <c r="G181" t="s">
        <v>1490</v>
      </c>
      <c r="H181" t="s">
        <v>109</v>
      </c>
      <c r="I181" s="77">
        <v>12263</v>
      </c>
      <c r="J181" s="77">
        <v>2952</v>
      </c>
      <c r="K181" s="77">
        <v>0</v>
      </c>
      <c r="L181" s="77">
        <v>1255.0670359200001</v>
      </c>
      <c r="M181" s="77">
        <v>0</v>
      </c>
      <c r="N181" s="77">
        <v>0.68</v>
      </c>
      <c r="O181" s="77">
        <f>L181/'סכום נכסי הקרן'!$C$42*100</f>
        <v>0.10276302786542849</v>
      </c>
    </row>
    <row r="182" spans="2:15">
      <c r="B182" t="s">
        <v>1494</v>
      </c>
      <c r="C182" t="s">
        <v>1495</v>
      </c>
      <c r="D182" t="s">
        <v>1378</v>
      </c>
      <c r="E182" t="s">
        <v>1379</v>
      </c>
      <c r="F182" t="s">
        <v>1496</v>
      </c>
      <c r="G182" t="s">
        <v>1490</v>
      </c>
      <c r="H182" t="s">
        <v>109</v>
      </c>
      <c r="I182" s="77">
        <v>148</v>
      </c>
      <c r="J182" s="77">
        <v>51371</v>
      </c>
      <c r="K182" s="77">
        <v>0</v>
      </c>
      <c r="L182" s="77">
        <v>263.59282036000002</v>
      </c>
      <c r="M182" s="77">
        <v>0</v>
      </c>
      <c r="N182" s="77">
        <v>0.14000000000000001</v>
      </c>
      <c r="O182" s="77">
        <f>L182/'סכום נכסי הקרן'!$C$42*100</f>
        <v>2.1582589270959206E-2</v>
      </c>
    </row>
    <row r="183" spans="2:15">
      <c r="B183" t="s">
        <v>1497</v>
      </c>
      <c r="C183" t="s">
        <v>1498</v>
      </c>
      <c r="D183" t="s">
        <v>1378</v>
      </c>
      <c r="E183" t="s">
        <v>1379</v>
      </c>
      <c r="F183" t="s">
        <v>1499</v>
      </c>
      <c r="G183" t="s">
        <v>1490</v>
      </c>
      <c r="H183" t="s">
        <v>109</v>
      </c>
      <c r="I183" s="77">
        <v>2117</v>
      </c>
      <c r="J183" s="77">
        <v>7441</v>
      </c>
      <c r="K183" s="77">
        <v>0</v>
      </c>
      <c r="L183" s="77">
        <v>546.14253799000005</v>
      </c>
      <c r="M183" s="77">
        <v>0</v>
      </c>
      <c r="N183" s="77">
        <v>0.28999999999999998</v>
      </c>
      <c r="O183" s="77">
        <f>L183/'סכום נכסי הקרן'!$C$42*100</f>
        <v>4.4717341180761913E-2</v>
      </c>
    </row>
    <row r="184" spans="2:15">
      <c r="B184" t="s">
        <v>1500</v>
      </c>
      <c r="C184" t="s">
        <v>1501</v>
      </c>
      <c r="D184" t="s">
        <v>1378</v>
      </c>
      <c r="E184" t="s">
        <v>1379</v>
      </c>
      <c r="F184" t="s">
        <v>1502</v>
      </c>
      <c r="G184" t="s">
        <v>1490</v>
      </c>
      <c r="H184" t="s">
        <v>109</v>
      </c>
      <c r="I184" s="77">
        <v>769</v>
      </c>
      <c r="J184" s="77">
        <v>10694</v>
      </c>
      <c r="K184" s="77">
        <v>0</v>
      </c>
      <c r="L184" s="77">
        <v>285.11519362000001</v>
      </c>
      <c r="M184" s="77">
        <v>0</v>
      </c>
      <c r="N184" s="77">
        <v>0.15</v>
      </c>
      <c r="O184" s="77">
        <f>L184/'סכום נכסי הקרן'!$C$42*100</f>
        <v>2.3344809279730525E-2</v>
      </c>
    </row>
    <row r="185" spans="2:15">
      <c r="B185" t="s">
        <v>1503</v>
      </c>
      <c r="C185" t="s">
        <v>1504</v>
      </c>
      <c r="D185" t="s">
        <v>1378</v>
      </c>
      <c r="E185" t="s">
        <v>1379</v>
      </c>
      <c r="F185" t="s">
        <v>1505</v>
      </c>
      <c r="G185" t="s">
        <v>1490</v>
      </c>
      <c r="H185" t="s">
        <v>109</v>
      </c>
      <c r="I185" s="77">
        <v>363</v>
      </c>
      <c r="J185" s="77">
        <v>14761</v>
      </c>
      <c r="K185" s="77">
        <v>0</v>
      </c>
      <c r="L185" s="77">
        <v>185.77028480999999</v>
      </c>
      <c r="M185" s="77">
        <v>0</v>
      </c>
      <c r="N185" s="77">
        <v>0.1</v>
      </c>
      <c r="O185" s="77">
        <f>L185/'סכום נכסי הקרן'!$C$42*100</f>
        <v>1.5210595456763683E-2</v>
      </c>
    </row>
    <row r="186" spans="2:15">
      <c r="B186" t="s">
        <v>1506</v>
      </c>
      <c r="C186" t="s">
        <v>1507</v>
      </c>
      <c r="D186" t="s">
        <v>1378</v>
      </c>
      <c r="E186" t="s">
        <v>1379</v>
      </c>
      <c r="F186" t="s">
        <v>1508</v>
      </c>
      <c r="G186" t="s">
        <v>1490</v>
      </c>
      <c r="H186" t="s">
        <v>109</v>
      </c>
      <c r="I186" s="77">
        <v>334</v>
      </c>
      <c r="J186" s="77">
        <v>16940</v>
      </c>
      <c r="K186" s="77">
        <v>0</v>
      </c>
      <c r="L186" s="77">
        <v>196.16147319999999</v>
      </c>
      <c r="M186" s="77">
        <v>0</v>
      </c>
      <c r="N186" s="77">
        <v>0.11</v>
      </c>
      <c r="O186" s="77">
        <f>L186/'סכום נכסי הקרן'!$C$42*100</f>
        <v>1.6061410553898106E-2</v>
      </c>
    </row>
    <row r="187" spans="2:15">
      <c r="B187" t="s">
        <v>1509</v>
      </c>
      <c r="C187" t="s">
        <v>1510</v>
      </c>
      <c r="D187" t="s">
        <v>1378</v>
      </c>
      <c r="E187" t="s">
        <v>1379</v>
      </c>
      <c r="F187" t="s">
        <v>1511</v>
      </c>
      <c r="G187" t="s">
        <v>1490</v>
      </c>
      <c r="H187" t="s">
        <v>113</v>
      </c>
      <c r="I187" s="77">
        <v>337</v>
      </c>
      <c r="J187" s="77">
        <v>9345</v>
      </c>
      <c r="K187" s="77">
        <v>0</v>
      </c>
      <c r="L187" s="77">
        <v>130.77637838999999</v>
      </c>
      <c r="M187" s="77">
        <v>0</v>
      </c>
      <c r="N187" s="77">
        <v>7.0000000000000007E-2</v>
      </c>
      <c r="O187" s="77">
        <f>L187/'סכום נכסי הקרן'!$C$42*100</f>
        <v>1.0707775945035665E-2</v>
      </c>
    </row>
    <row r="188" spans="2:15">
      <c r="B188" t="s">
        <v>1512</v>
      </c>
      <c r="C188" t="s">
        <v>1513</v>
      </c>
      <c r="D188" t="s">
        <v>1378</v>
      </c>
      <c r="E188" t="s">
        <v>1379</v>
      </c>
      <c r="F188" t="s">
        <v>1514</v>
      </c>
      <c r="G188" t="s">
        <v>1490</v>
      </c>
      <c r="H188" t="s">
        <v>109</v>
      </c>
      <c r="I188" s="77">
        <v>2409</v>
      </c>
      <c r="J188" s="77">
        <v>3861</v>
      </c>
      <c r="K188" s="77">
        <v>0</v>
      </c>
      <c r="L188" s="77">
        <v>322.47083583</v>
      </c>
      <c r="M188" s="77">
        <v>0</v>
      </c>
      <c r="N188" s="77">
        <v>0.17</v>
      </c>
      <c r="O188" s="77">
        <f>L188/'סכום נכסי הקרן'!$C$42*100</f>
        <v>2.6403433872275315E-2</v>
      </c>
    </row>
    <row r="189" spans="2:15">
      <c r="B189" t="s">
        <v>1515</v>
      </c>
      <c r="C189" t="s">
        <v>1516</v>
      </c>
      <c r="D189" t="s">
        <v>1378</v>
      </c>
      <c r="E189" t="s">
        <v>1379</v>
      </c>
      <c r="F189" t="s">
        <v>1517</v>
      </c>
      <c r="G189" t="s">
        <v>1490</v>
      </c>
      <c r="H189" t="s">
        <v>113</v>
      </c>
      <c r="I189" s="77">
        <v>786</v>
      </c>
      <c r="J189" s="77">
        <v>4411.5</v>
      </c>
      <c r="K189" s="77">
        <v>0</v>
      </c>
      <c r="L189" s="77">
        <v>143.98887191399999</v>
      </c>
      <c r="M189" s="77">
        <v>0</v>
      </c>
      <c r="N189" s="77">
        <v>0.08</v>
      </c>
      <c r="O189" s="77">
        <f>L189/'סכום נכסי הקרן'!$C$42*100</f>
        <v>1.1789595323060625E-2</v>
      </c>
    </row>
    <row r="190" spans="2:15">
      <c r="B190" t="s">
        <v>1518</v>
      </c>
      <c r="C190" t="s">
        <v>1519</v>
      </c>
      <c r="D190" t="s">
        <v>1378</v>
      </c>
      <c r="E190" t="s">
        <v>1379</v>
      </c>
      <c r="F190" t="s">
        <v>1520</v>
      </c>
      <c r="G190" t="s">
        <v>1490</v>
      </c>
      <c r="H190" t="s">
        <v>109</v>
      </c>
      <c r="I190" s="77">
        <v>1424</v>
      </c>
      <c r="J190" s="77">
        <v>25476</v>
      </c>
      <c r="K190" s="77">
        <v>0</v>
      </c>
      <c r="L190" s="77">
        <v>1257.7521580800001</v>
      </c>
      <c r="M190" s="77">
        <v>0</v>
      </c>
      <c r="N190" s="77">
        <v>0.68</v>
      </c>
      <c r="O190" s="77">
        <f>L190/'סכום נכסי הקרן'!$C$42*100</f>
        <v>0.10298288168634244</v>
      </c>
    </row>
    <row r="191" spans="2:15">
      <c r="B191" t="s">
        <v>1521</v>
      </c>
      <c r="C191" t="s">
        <v>1522</v>
      </c>
      <c r="D191" t="s">
        <v>1378</v>
      </c>
      <c r="E191" t="s">
        <v>1379</v>
      </c>
      <c r="F191" t="s">
        <v>1523</v>
      </c>
      <c r="G191" t="s">
        <v>1524</v>
      </c>
      <c r="H191" t="s">
        <v>109</v>
      </c>
      <c r="I191" s="77">
        <v>1945</v>
      </c>
      <c r="J191" s="77">
        <v>12519</v>
      </c>
      <c r="K191" s="77">
        <v>0</v>
      </c>
      <c r="L191" s="77">
        <v>844.19560485</v>
      </c>
      <c r="M191" s="77">
        <v>0</v>
      </c>
      <c r="N191" s="77">
        <v>0.46</v>
      </c>
      <c r="O191" s="77">
        <f>L191/'סכום נכסי הקרן'!$C$42*100</f>
        <v>6.9121484336875302E-2</v>
      </c>
    </row>
    <row r="192" spans="2:15">
      <c r="B192" t="s">
        <v>1525</v>
      </c>
      <c r="C192" t="s">
        <v>1526</v>
      </c>
      <c r="D192" t="s">
        <v>1378</v>
      </c>
      <c r="E192" t="s">
        <v>1379</v>
      </c>
      <c r="F192" t="s">
        <v>1527</v>
      </c>
      <c r="G192" t="s">
        <v>1524</v>
      </c>
      <c r="H192" t="s">
        <v>113</v>
      </c>
      <c r="I192" s="77">
        <v>4334</v>
      </c>
      <c r="J192" s="77">
        <v>1380</v>
      </c>
      <c r="K192" s="77">
        <v>0</v>
      </c>
      <c r="L192" s="77">
        <v>248.36368392</v>
      </c>
      <c r="M192" s="77">
        <v>0</v>
      </c>
      <c r="N192" s="77">
        <v>0.13</v>
      </c>
      <c r="O192" s="77">
        <f>L192/'סכום נכסי הקרן'!$C$42*100</f>
        <v>2.0335650161286113E-2</v>
      </c>
    </row>
    <row r="193" spans="2:15">
      <c r="B193" t="s">
        <v>1528</v>
      </c>
      <c r="C193" t="s">
        <v>1529</v>
      </c>
      <c r="D193" t="s">
        <v>1378</v>
      </c>
      <c r="E193" t="s">
        <v>1379</v>
      </c>
      <c r="F193" t="s">
        <v>1530</v>
      </c>
      <c r="G193" t="s">
        <v>1524</v>
      </c>
      <c r="H193" t="s">
        <v>109</v>
      </c>
      <c r="I193" s="77">
        <v>2643</v>
      </c>
      <c r="J193" s="77">
        <v>8364</v>
      </c>
      <c r="K193" s="77">
        <v>0</v>
      </c>
      <c r="L193" s="77">
        <v>766.41682284000001</v>
      </c>
      <c r="M193" s="77">
        <v>0</v>
      </c>
      <c r="N193" s="77">
        <v>0.41</v>
      </c>
      <c r="O193" s="77">
        <f>L193/'סכום נכסי הקרן'!$C$42*100</f>
        <v>6.2753072997656464E-2</v>
      </c>
    </row>
    <row r="194" spans="2:15">
      <c r="B194" t="s">
        <v>1531</v>
      </c>
      <c r="C194" t="s">
        <v>1532</v>
      </c>
      <c r="D194" t="s">
        <v>1378</v>
      </c>
      <c r="E194" t="s">
        <v>1379</v>
      </c>
      <c r="F194" t="s">
        <v>1533</v>
      </c>
      <c r="G194" t="s">
        <v>1524</v>
      </c>
      <c r="H194" t="s">
        <v>116</v>
      </c>
      <c r="I194" s="77">
        <v>3093</v>
      </c>
      <c r="J194" s="77">
        <v>2480</v>
      </c>
      <c r="K194" s="77">
        <v>0</v>
      </c>
      <c r="L194" s="77">
        <v>359.13169416</v>
      </c>
      <c r="M194" s="77">
        <v>0</v>
      </c>
      <c r="N194" s="77">
        <v>0.19</v>
      </c>
      <c r="O194" s="77">
        <f>L194/'סכום נכסי הקרן'!$C$42*100</f>
        <v>2.9405170590963585E-2</v>
      </c>
    </row>
    <row r="195" spans="2:15">
      <c r="B195" t="s">
        <v>1534</v>
      </c>
      <c r="C195" t="s">
        <v>1535</v>
      </c>
      <c r="D195" t="s">
        <v>1378</v>
      </c>
      <c r="E195" t="s">
        <v>1379</v>
      </c>
      <c r="F195" t="s">
        <v>1536</v>
      </c>
      <c r="G195" t="s">
        <v>1537</v>
      </c>
      <c r="H195" t="s">
        <v>113</v>
      </c>
      <c r="I195" s="77">
        <v>933</v>
      </c>
      <c r="J195" s="77">
        <v>6995</v>
      </c>
      <c r="K195" s="77">
        <v>0</v>
      </c>
      <c r="L195" s="77">
        <v>271.01258720999999</v>
      </c>
      <c r="M195" s="77">
        <v>0</v>
      </c>
      <c r="N195" s="77">
        <v>0.15</v>
      </c>
      <c r="O195" s="77">
        <f>L195/'סכום נכסי הקרן'!$C$42*100</f>
        <v>2.2190108778475083E-2</v>
      </c>
    </row>
    <row r="196" spans="2:15">
      <c r="B196" t="s">
        <v>1538</v>
      </c>
      <c r="C196" t="s">
        <v>1539</v>
      </c>
      <c r="D196" t="s">
        <v>1378</v>
      </c>
      <c r="E196" t="s">
        <v>1379</v>
      </c>
      <c r="F196" t="s">
        <v>1540</v>
      </c>
      <c r="G196" t="s">
        <v>1541</v>
      </c>
      <c r="H196" t="s">
        <v>109</v>
      </c>
      <c r="I196" s="77">
        <v>1213</v>
      </c>
      <c r="J196" s="77">
        <v>5743</v>
      </c>
      <c r="K196" s="77">
        <v>0</v>
      </c>
      <c r="L196" s="77">
        <v>241.52019953000001</v>
      </c>
      <c r="M196" s="77">
        <v>0</v>
      </c>
      <c r="N196" s="77">
        <v>0.13</v>
      </c>
      <c r="O196" s="77">
        <f>L196/'סכום נכסי הקרן'!$C$42*100</f>
        <v>1.9775315807073163E-2</v>
      </c>
    </row>
    <row r="197" spans="2:15">
      <c r="B197" t="s">
        <v>1542</v>
      </c>
      <c r="C197" t="s">
        <v>1543</v>
      </c>
      <c r="D197" t="s">
        <v>1378</v>
      </c>
      <c r="E197" t="s">
        <v>1379</v>
      </c>
      <c r="F197" t="s">
        <v>1544</v>
      </c>
      <c r="G197" t="s">
        <v>1384</v>
      </c>
      <c r="H197" t="s">
        <v>116</v>
      </c>
      <c r="I197" s="77">
        <v>8467</v>
      </c>
      <c r="J197" s="77">
        <v>1522.5</v>
      </c>
      <c r="K197" s="77">
        <v>0</v>
      </c>
      <c r="L197" s="77">
        <v>603.54408014249998</v>
      </c>
      <c r="M197" s="77">
        <v>0</v>
      </c>
      <c r="N197" s="77">
        <v>0.33</v>
      </c>
      <c r="O197" s="77">
        <f>L197/'סכום נכסי הקרן'!$C$42*100</f>
        <v>4.9417294336181986E-2</v>
      </c>
    </row>
    <row r="198" spans="2:15">
      <c r="B198" t="s">
        <v>1545</v>
      </c>
      <c r="C198" t="s">
        <v>1546</v>
      </c>
      <c r="D198" t="s">
        <v>1547</v>
      </c>
      <c r="E198" t="s">
        <v>1379</v>
      </c>
      <c r="F198" t="s">
        <v>1548</v>
      </c>
      <c r="G198" t="s">
        <v>1384</v>
      </c>
      <c r="H198" t="s">
        <v>116</v>
      </c>
      <c r="I198" s="77">
        <v>1782</v>
      </c>
      <c r="J198" s="77">
        <v>3942</v>
      </c>
      <c r="K198" s="77">
        <v>0</v>
      </c>
      <c r="L198" s="77">
        <v>328.88680743600003</v>
      </c>
      <c r="M198" s="77">
        <v>0</v>
      </c>
      <c r="N198" s="77">
        <v>0.18</v>
      </c>
      <c r="O198" s="77">
        <f>L198/'סכום נכסי הקרן'!$C$42*100</f>
        <v>2.69287641136579E-2</v>
      </c>
    </row>
    <row r="199" spans="2:15">
      <c r="B199" t="s">
        <v>1549</v>
      </c>
      <c r="C199" t="s">
        <v>1550</v>
      </c>
      <c r="D199" t="s">
        <v>1378</v>
      </c>
      <c r="E199" t="s">
        <v>1379</v>
      </c>
      <c r="F199" t="s">
        <v>1551</v>
      </c>
      <c r="G199" t="s">
        <v>1552</v>
      </c>
      <c r="H199" t="s">
        <v>113</v>
      </c>
      <c r="I199" s="77">
        <v>1220</v>
      </c>
      <c r="J199" s="77">
        <v>6513</v>
      </c>
      <c r="K199" s="77">
        <v>0</v>
      </c>
      <c r="L199" s="77">
        <v>329.95978236000002</v>
      </c>
      <c r="M199" s="77">
        <v>0</v>
      </c>
      <c r="N199" s="77">
        <v>0.18</v>
      </c>
      <c r="O199" s="77">
        <f>L199/'סכום נכסי הקרן'!$C$42*100</f>
        <v>2.7016617709408736E-2</v>
      </c>
    </row>
    <row r="200" spans="2:15">
      <c r="B200" t="s">
        <v>1553</v>
      </c>
      <c r="C200" t="s">
        <v>1554</v>
      </c>
      <c r="D200" t="s">
        <v>1378</v>
      </c>
      <c r="E200" t="s">
        <v>1379</v>
      </c>
      <c r="F200" t="s">
        <v>1555</v>
      </c>
      <c r="G200" t="s">
        <v>1388</v>
      </c>
      <c r="H200" t="s">
        <v>109</v>
      </c>
      <c r="I200" s="77">
        <v>1220</v>
      </c>
      <c r="J200" s="77">
        <v>5627</v>
      </c>
      <c r="K200" s="77">
        <v>0</v>
      </c>
      <c r="L200" s="77">
        <v>238.0074698</v>
      </c>
      <c r="M200" s="77">
        <v>0</v>
      </c>
      <c r="N200" s="77">
        <v>0.13</v>
      </c>
      <c r="O200" s="77">
        <f>L200/'סכום נכסי הקרן'!$C$42*100</f>
        <v>1.9487698705518822E-2</v>
      </c>
    </row>
    <row r="201" spans="2:15">
      <c r="B201" t="s">
        <v>1556</v>
      </c>
      <c r="C201" s="82" t="s">
        <v>1558</v>
      </c>
      <c r="D201" t="s">
        <v>1378</v>
      </c>
      <c r="E201" t="s">
        <v>1379</v>
      </c>
      <c r="F201" t="s">
        <v>1557</v>
      </c>
      <c r="G201" t="s">
        <v>1388</v>
      </c>
      <c r="H201" t="s">
        <v>109</v>
      </c>
      <c r="I201" s="77">
        <v>28455</v>
      </c>
      <c r="J201" s="77">
        <v>4231</v>
      </c>
      <c r="K201" s="77">
        <v>0</v>
      </c>
      <c r="L201" s="77">
        <v>4174.0289503499998</v>
      </c>
      <c r="M201" s="77">
        <v>0</v>
      </c>
      <c r="N201" s="77">
        <v>2.25</v>
      </c>
      <c r="O201" s="77">
        <f>L201/'סכום נכסי הקרן'!$C$42*100</f>
        <v>0.34176330113036552</v>
      </c>
    </row>
    <row r="202" spans="2:15">
      <c r="B202" t="s">
        <v>1559</v>
      </c>
      <c r="C202" t="s">
        <v>1560</v>
      </c>
      <c r="D202" t="s">
        <v>1561</v>
      </c>
      <c r="E202" t="s">
        <v>1379</v>
      </c>
      <c r="F202" t="s">
        <v>1562</v>
      </c>
      <c r="G202" t="s">
        <v>1388</v>
      </c>
      <c r="H202" t="s">
        <v>109</v>
      </c>
      <c r="I202" s="77">
        <v>5830</v>
      </c>
      <c r="J202" s="77">
        <v>3622</v>
      </c>
      <c r="K202" s="77">
        <v>0</v>
      </c>
      <c r="L202" s="77">
        <v>732.10073420000003</v>
      </c>
      <c r="M202" s="77">
        <v>0</v>
      </c>
      <c r="N202" s="77">
        <v>0.39</v>
      </c>
      <c r="O202" s="77">
        <f>L202/'סכום נכסי הקרן'!$C$42*100</f>
        <v>5.9943322544319236E-2</v>
      </c>
    </row>
    <row r="203" spans="2:15">
      <c r="B203" t="s">
        <v>1563</v>
      </c>
      <c r="C203" t="s">
        <v>1564</v>
      </c>
      <c r="D203" t="s">
        <v>1565</v>
      </c>
      <c r="E203" t="s">
        <v>1379</v>
      </c>
      <c r="F203" t="s">
        <v>1566</v>
      </c>
      <c r="G203" t="s">
        <v>1388</v>
      </c>
      <c r="H203" t="s">
        <v>202</v>
      </c>
      <c r="I203" s="77">
        <v>400</v>
      </c>
      <c r="J203" s="77">
        <v>24650</v>
      </c>
      <c r="K203" s="77">
        <v>0</v>
      </c>
      <c r="L203" s="77">
        <v>350.48356000000001</v>
      </c>
      <c r="M203" s="77">
        <v>0</v>
      </c>
      <c r="N203" s="77">
        <v>0.19</v>
      </c>
      <c r="O203" s="77">
        <f>L203/'סכום נכסי הקרן'!$C$42*100</f>
        <v>2.8697074189549778E-2</v>
      </c>
    </row>
    <row r="204" spans="2:15">
      <c r="B204" t="s">
        <v>1567</v>
      </c>
      <c r="C204" t="s">
        <v>1568</v>
      </c>
      <c r="D204" t="s">
        <v>1561</v>
      </c>
      <c r="E204" t="s">
        <v>1379</v>
      </c>
      <c r="F204" t="s">
        <v>1040</v>
      </c>
      <c r="G204" t="s">
        <v>1388</v>
      </c>
      <c r="H204" t="s">
        <v>109</v>
      </c>
      <c r="I204" s="77">
        <v>3525</v>
      </c>
      <c r="J204" s="77">
        <v>8716</v>
      </c>
      <c r="K204" s="77">
        <v>0</v>
      </c>
      <c r="L204" s="77">
        <v>1065.197613</v>
      </c>
      <c r="M204" s="77">
        <v>0</v>
      </c>
      <c r="N204" s="77">
        <v>0.58000000000000007</v>
      </c>
      <c r="O204" s="77">
        <f>L204/'סכום נכסי הקרן'!$C$42*100</f>
        <v>8.7216801058492832E-2</v>
      </c>
    </row>
    <row r="205" spans="2:15">
      <c r="B205" t="s">
        <v>1569</v>
      </c>
      <c r="C205" s="82" t="s">
        <v>2708</v>
      </c>
      <c r="D205" t="s">
        <v>1378</v>
      </c>
      <c r="E205" t="s">
        <v>1379</v>
      </c>
      <c r="F205" t="s">
        <v>1570</v>
      </c>
      <c r="G205" t="s">
        <v>1399</v>
      </c>
      <c r="H205" t="s">
        <v>109</v>
      </c>
      <c r="I205" s="77">
        <v>581</v>
      </c>
      <c r="J205" s="77">
        <v>13059</v>
      </c>
      <c r="K205" s="77">
        <v>0</v>
      </c>
      <c r="L205" s="77">
        <v>263.05096293000003</v>
      </c>
      <c r="M205" s="77">
        <v>0</v>
      </c>
      <c r="N205" s="77">
        <v>0.14000000000000001</v>
      </c>
      <c r="O205" s="77">
        <f>L205/'סכום נכסי הקרן'!$C$42*100</f>
        <v>2.1538222788066635E-2</v>
      </c>
    </row>
    <row r="206" spans="2:15">
      <c r="B206" t="s">
        <v>1571</v>
      </c>
      <c r="C206" s="82" t="s">
        <v>2709</v>
      </c>
      <c r="D206" t="s">
        <v>1378</v>
      </c>
      <c r="E206" t="s">
        <v>1379</v>
      </c>
      <c r="F206" t="s">
        <v>1572</v>
      </c>
      <c r="G206" t="s">
        <v>1399</v>
      </c>
      <c r="H206" t="s">
        <v>109</v>
      </c>
      <c r="I206" s="77">
        <v>974</v>
      </c>
      <c r="J206" s="77">
        <v>10093</v>
      </c>
      <c r="K206" s="77">
        <v>0</v>
      </c>
      <c r="L206" s="77">
        <v>340.82627794000001</v>
      </c>
      <c r="M206" s="77">
        <v>0</v>
      </c>
      <c r="N206" s="77">
        <v>0.18</v>
      </c>
      <c r="O206" s="77">
        <f>L206/'סכום נכסי הקרן'!$C$42*100</f>
        <v>2.790635025446641E-2</v>
      </c>
    </row>
    <row r="207" spans="2:15">
      <c r="B207" t="s">
        <v>1573</v>
      </c>
      <c r="C207" t="s">
        <v>1574</v>
      </c>
      <c r="D207" t="s">
        <v>1378</v>
      </c>
      <c r="E207" t="s">
        <v>1379</v>
      </c>
      <c r="F207" t="s">
        <v>1575</v>
      </c>
      <c r="G207" t="s">
        <v>1576</v>
      </c>
      <c r="H207" t="s">
        <v>109</v>
      </c>
      <c r="I207" s="77">
        <v>144</v>
      </c>
      <c r="J207" s="77">
        <v>116947</v>
      </c>
      <c r="K207" s="77">
        <v>0</v>
      </c>
      <c r="L207" s="77">
        <v>583.85555855999996</v>
      </c>
      <c r="M207" s="77">
        <v>0</v>
      </c>
      <c r="N207" s="77">
        <v>0.31</v>
      </c>
      <c r="O207" s="77">
        <f>L207/'סכום נכסי הקרן'!$C$42*100</f>
        <v>4.7805227383496511E-2</v>
      </c>
    </row>
    <row r="208" spans="2:15">
      <c r="B208" t="s">
        <v>1577</v>
      </c>
      <c r="C208" t="s">
        <v>1578</v>
      </c>
      <c r="D208" t="s">
        <v>1378</v>
      </c>
      <c r="E208" t="s">
        <v>1379</v>
      </c>
      <c r="F208" t="s">
        <v>1579</v>
      </c>
      <c r="G208" t="s">
        <v>1576</v>
      </c>
      <c r="H208" t="s">
        <v>116</v>
      </c>
      <c r="I208" s="77">
        <v>658</v>
      </c>
      <c r="J208" s="77">
        <v>6715</v>
      </c>
      <c r="K208" s="77">
        <v>0</v>
      </c>
      <c r="L208" s="77">
        <v>206.86834693</v>
      </c>
      <c r="M208" s="77">
        <v>0</v>
      </c>
      <c r="N208" s="77">
        <v>0.11</v>
      </c>
      <c r="O208" s="77">
        <f>L208/'סכום נכסי הקרן'!$C$42*100</f>
        <v>1.69380734985679E-2</v>
      </c>
    </row>
    <row r="209" spans="2:15">
      <c r="B209" t="s">
        <v>1580</v>
      </c>
      <c r="C209" t="s">
        <v>1581</v>
      </c>
      <c r="D209" t="s">
        <v>1378</v>
      </c>
      <c r="E209" t="s">
        <v>1379</v>
      </c>
      <c r="F209" t="s">
        <v>1582</v>
      </c>
      <c r="G209" t="s">
        <v>1576</v>
      </c>
      <c r="H209" t="s">
        <v>109</v>
      </c>
      <c r="I209" s="77">
        <v>345</v>
      </c>
      <c r="J209" s="77">
        <v>11977</v>
      </c>
      <c r="K209" s="77">
        <v>0</v>
      </c>
      <c r="L209" s="77">
        <v>143.25869355</v>
      </c>
      <c r="M209" s="77">
        <v>0</v>
      </c>
      <c r="N209" s="77">
        <v>0.08</v>
      </c>
      <c r="O209" s="77">
        <f>L209/'סכום נכסי הקרן'!$C$42*100</f>
        <v>1.1729809401337759E-2</v>
      </c>
    </row>
    <row r="210" spans="2:15">
      <c r="B210" t="s">
        <v>1583</v>
      </c>
      <c r="C210" t="s">
        <v>1584</v>
      </c>
      <c r="D210" t="s">
        <v>103</v>
      </c>
      <c r="E210" t="s">
        <v>1379</v>
      </c>
      <c r="F210" t="s">
        <v>1585</v>
      </c>
      <c r="G210" t="s">
        <v>1576</v>
      </c>
      <c r="H210" t="s">
        <v>109</v>
      </c>
      <c r="I210" s="77">
        <v>28</v>
      </c>
      <c r="J210" s="77">
        <v>173774</v>
      </c>
      <c r="K210" s="77">
        <v>0</v>
      </c>
      <c r="L210" s="77">
        <v>168.69284823999999</v>
      </c>
      <c r="M210" s="77">
        <v>0</v>
      </c>
      <c r="N210" s="77">
        <v>0.09</v>
      </c>
      <c r="O210" s="77">
        <f>L210/'סכום נכסי הקרן'!$C$42*100</f>
        <v>1.3812320273138464E-2</v>
      </c>
    </row>
    <row r="211" spans="2:15">
      <c r="B211" t="s">
        <v>1586</v>
      </c>
      <c r="C211" t="s">
        <v>1587</v>
      </c>
      <c r="D211" t="s">
        <v>1378</v>
      </c>
      <c r="E211" t="s">
        <v>1379</v>
      </c>
      <c r="F211" t="s">
        <v>1588</v>
      </c>
      <c r="G211" t="s">
        <v>1402</v>
      </c>
      <c r="H211" t="s">
        <v>113</v>
      </c>
      <c r="I211" s="77">
        <v>250</v>
      </c>
      <c r="J211" s="77">
        <v>13050</v>
      </c>
      <c r="K211" s="77">
        <v>0</v>
      </c>
      <c r="L211" s="77">
        <v>135.47857500000001</v>
      </c>
      <c r="M211" s="77">
        <v>0</v>
      </c>
      <c r="N211" s="77">
        <v>7.0000000000000007E-2</v>
      </c>
      <c r="O211" s="77">
        <f>L211/'סכום נכסי הקרן'!$C$42*100</f>
        <v>1.1092784830961783E-2</v>
      </c>
    </row>
    <row r="212" spans="2:15">
      <c r="B212" t="s">
        <v>1589</v>
      </c>
      <c r="C212" t="s">
        <v>1590</v>
      </c>
      <c r="D212" t="s">
        <v>1378</v>
      </c>
      <c r="E212" t="s">
        <v>1379</v>
      </c>
      <c r="F212" t="s">
        <v>1591</v>
      </c>
      <c r="G212" t="s">
        <v>1411</v>
      </c>
      <c r="H212" t="s">
        <v>109</v>
      </c>
      <c r="I212" s="77">
        <v>320</v>
      </c>
      <c r="J212" s="77">
        <v>104640</v>
      </c>
      <c r="K212" s="77">
        <v>0</v>
      </c>
      <c r="L212" s="77">
        <v>1160.9180160000001</v>
      </c>
      <c r="M212" s="77">
        <v>0</v>
      </c>
      <c r="N212" s="77">
        <v>0.63</v>
      </c>
      <c r="O212" s="77">
        <f>L212/'סכום נכסי הקרן'!$C$42*100</f>
        <v>9.5054245720218478E-2</v>
      </c>
    </row>
    <row r="213" spans="2:15">
      <c r="B213" t="s">
        <v>1592</v>
      </c>
      <c r="C213" t="s">
        <v>1593</v>
      </c>
      <c r="D213" t="s">
        <v>1378</v>
      </c>
      <c r="E213" t="s">
        <v>1379</v>
      </c>
      <c r="F213" t="s">
        <v>1594</v>
      </c>
      <c r="G213" t="s">
        <v>1411</v>
      </c>
      <c r="H213" t="s">
        <v>109</v>
      </c>
      <c r="I213" s="77">
        <v>935</v>
      </c>
      <c r="J213" s="77">
        <v>15136</v>
      </c>
      <c r="K213" s="77">
        <v>0</v>
      </c>
      <c r="L213" s="77">
        <v>490.65538720000001</v>
      </c>
      <c r="M213" s="77">
        <v>0</v>
      </c>
      <c r="N213" s="77">
        <v>0.26</v>
      </c>
      <c r="O213" s="77">
        <f>L213/'סכום נכסי הקרן'!$C$42*100</f>
        <v>4.0174135551409806E-2</v>
      </c>
    </row>
    <row r="214" spans="2:15">
      <c r="B214" t="s">
        <v>1595</v>
      </c>
      <c r="C214" t="s">
        <v>1596</v>
      </c>
      <c r="D214" t="s">
        <v>1378</v>
      </c>
      <c r="E214" t="s">
        <v>1379</v>
      </c>
      <c r="F214" t="s">
        <v>1597</v>
      </c>
      <c r="G214" t="s">
        <v>1411</v>
      </c>
      <c r="H214" t="s">
        <v>109</v>
      </c>
      <c r="I214" s="77">
        <v>2221</v>
      </c>
      <c r="J214" s="77">
        <v>8554</v>
      </c>
      <c r="K214" s="77">
        <v>0</v>
      </c>
      <c r="L214" s="77">
        <v>658.67570678000004</v>
      </c>
      <c r="M214" s="77">
        <v>0</v>
      </c>
      <c r="N214" s="77">
        <v>0.36</v>
      </c>
      <c r="O214" s="77">
        <f>L214/'סכום נכסי הקרן'!$C$42*100</f>
        <v>5.3931390175104919E-2</v>
      </c>
    </row>
    <row r="215" spans="2:15">
      <c r="B215" t="s">
        <v>1598</v>
      </c>
      <c r="C215" t="s">
        <v>1599</v>
      </c>
      <c r="D215" t="s">
        <v>1378</v>
      </c>
      <c r="E215" t="s">
        <v>1379</v>
      </c>
      <c r="F215" t="s">
        <v>1600</v>
      </c>
      <c r="G215" t="s">
        <v>1411</v>
      </c>
      <c r="H215" t="s">
        <v>109</v>
      </c>
      <c r="I215" s="77">
        <v>2884</v>
      </c>
      <c r="J215" s="77">
        <v>4728</v>
      </c>
      <c r="K215" s="77">
        <v>0</v>
      </c>
      <c r="L215" s="77">
        <v>472.74458784000001</v>
      </c>
      <c r="M215" s="77">
        <v>0</v>
      </c>
      <c r="N215" s="77">
        <v>0.26</v>
      </c>
      <c r="O215" s="77">
        <f>L215/'סכום נכסי הקרן'!$C$42*100</f>
        <v>3.8707625858264538E-2</v>
      </c>
    </row>
    <row r="216" spans="2:15">
      <c r="B216" t="s">
        <v>1601</v>
      </c>
      <c r="C216" t="s">
        <v>1602</v>
      </c>
      <c r="D216" t="s">
        <v>1378</v>
      </c>
      <c r="E216" t="s">
        <v>1379</v>
      </c>
      <c r="F216" t="s">
        <v>1603</v>
      </c>
      <c r="G216" t="s">
        <v>1411</v>
      </c>
      <c r="H216" t="s">
        <v>109</v>
      </c>
      <c r="I216" s="77">
        <v>921</v>
      </c>
      <c r="J216" s="77">
        <v>7362</v>
      </c>
      <c r="K216" s="77">
        <v>0</v>
      </c>
      <c r="L216" s="77">
        <v>235.07653733999999</v>
      </c>
      <c r="M216" s="77">
        <v>0</v>
      </c>
      <c r="N216" s="77">
        <v>0.13</v>
      </c>
      <c r="O216" s="77">
        <f>L216/'סכום נכסי הקרן'!$C$42*100</f>
        <v>1.9247718301732747E-2</v>
      </c>
    </row>
    <row r="217" spans="2:15">
      <c r="B217" t="s">
        <v>1604</v>
      </c>
      <c r="C217" t="s">
        <v>1605</v>
      </c>
      <c r="D217" t="s">
        <v>1378</v>
      </c>
      <c r="E217" t="s">
        <v>1379</v>
      </c>
      <c r="F217" t="s">
        <v>1606</v>
      </c>
      <c r="G217" t="s">
        <v>1411</v>
      </c>
      <c r="H217" t="s">
        <v>116</v>
      </c>
      <c r="I217" s="77">
        <v>3810</v>
      </c>
      <c r="J217" s="77">
        <v>1739</v>
      </c>
      <c r="K217" s="77">
        <v>0</v>
      </c>
      <c r="L217" s="77">
        <v>310.20349821000002</v>
      </c>
      <c r="M217" s="77">
        <v>0</v>
      </c>
      <c r="N217" s="77">
        <v>0.17</v>
      </c>
      <c r="O217" s="77">
        <f>L217/'סכום נכסי הקרן'!$C$42*100</f>
        <v>2.5399002458175904E-2</v>
      </c>
    </row>
    <row r="218" spans="2:15">
      <c r="B218" t="s">
        <v>1607</v>
      </c>
      <c r="C218" t="s">
        <v>1608</v>
      </c>
      <c r="D218" t="s">
        <v>1378</v>
      </c>
      <c r="E218" t="s">
        <v>1379</v>
      </c>
      <c r="F218" t="s">
        <v>1609</v>
      </c>
      <c r="G218" t="s">
        <v>1411</v>
      </c>
      <c r="H218" t="s">
        <v>109</v>
      </c>
      <c r="I218" s="77">
        <v>1273</v>
      </c>
      <c r="J218" s="77">
        <v>11402</v>
      </c>
      <c r="K218" s="77">
        <v>0</v>
      </c>
      <c r="L218" s="77">
        <v>503.22624381999998</v>
      </c>
      <c r="M218" s="77">
        <v>0</v>
      </c>
      <c r="N218" s="77">
        <v>0.27</v>
      </c>
      <c r="O218" s="77">
        <f>L218/'סכום נכסי הקרן'!$C$42*100</f>
        <v>4.1203418651165849E-2</v>
      </c>
    </row>
    <row r="219" spans="2:15">
      <c r="B219" t="s">
        <v>1610</v>
      </c>
      <c r="C219" t="s">
        <v>1611</v>
      </c>
      <c r="D219" t="s">
        <v>1378</v>
      </c>
      <c r="E219" t="s">
        <v>1379</v>
      </c>
      <c r="F219" t="s">
        <v>1233</v>
      </c>
      <c r="G219" t="s">
        <v>1411</v>
      </c>
      <c r="H219" t="s">
        <v>109</v>
      </c>
      <c r="I219" s="77">
        <v>8296</v>
      </c>
      <c r="J219" s="77">
        <v>1152</v>
      </c>
      <c r="K219" s="77">
        <v>0</v>
      </c>
      <c r="L219" s="77">
        <v>331.34091264</v>
      </c>
      <c r="M219" s="77">
        <v>0.02</v>
      </c>
      <c r="N219" s="77">
        <v>0.18</v>
      </c>
      <c r="O219" s="77">
        <f>L219/'סכום נכסי הקרן'!$C$42*100</f>
        <v>2.7129702608770616E-2</v>
      </c>
    </row>
    <row r="220" spans="2:15">
      <c r="B220" t="s">
        <v>1612</v>
      </c>
      <c r="C220" t="s">
        <v>1613</v>
      </c>
      <c r="D220" t="s">
        <v>1378</v>
      </c>
      <c r="E220" t="s">
        <v>1379</v>
      </c>
      <c r="F220" t="s">
        <v>1614</v>
      </c>
      <c r="G220" t="s">
        <v>1426</v>
      </c>
      <c r="H220" t="s">
        <v>109</v>
      </c>
      <c r="I220" s="77">
        <v>1276</v>
      </c>
      <c r="J220" s="77">
        <v>16923</v>
      </c>
      <c r="K220" s="77">
        <v>0</v>
      </c>
      <c r="L220" s="77">
        <v>748.65524316000005</v>
      </c>
      <c r="M220" s="77">
        <v>0</v>
      </c>
      <c r="N220" s="77">
        <v>0.4</v>
      </c>
      <c r="O220" s="77">
        <f>L220/'סכום נכסי הקרן'!$C$42*100</f>
        <v>6.1298781190644004E-2</v>
      </c>
    </row>
    <row r="221" spans="2:15">
      <c r="B221" t="s">
        <v>1615</v>
      </c>
      <c r="C221" t="s">
        <v>1616</v>
      </c>
      <c r="D221" t="s">
        <v>1378</v>
      </c>
      <c r="E221" t="s">
        <v>1379</v>
      </c>
      <c r="F221" t="s">
        <v>1617</v>
      </c>
      <c r="G221" t="s">
        <v>1426</v>
      </c>
      <c r="H221" t="s">
        <v>109</v>
      </c>
      <c r="I221" s="77">
        <v>2146</v>
      </c>
      <c r="J221" s="77">
        <v>3830</v>
      </c>
      <c r="K221" s="77">
        <v>0</v>
      </c>
      <c r="L221" s="77">
        <v>284.95897059999999</v>
      </c>
      <c r="M221" s="77">
        <v>0</v>
      </c>
      <c r="N221" s="77">
        <v>0.15</v>
      </c>
      <c r="O221" s="77">
        <f>L221/'סכום נכסי הקרן'!$C$42*100</f>
        <v>2.3332017970503192E-2</v>
      </c>
    </row>
    <row r="222" spans="2:15">
      <c r="B222" t="s">
        <v>1618</v>
      </c>
      <c r="C222" t="s">
        <v>1619</v>
      </c>
      <c r="D222" t="s">
        <v>1378</v>
      </c>
      <c r="E222" t="s">
        <v>1379</v>
      </c>
      <c r="F222" t="s">
        <v>1620</v>
      </c>
      <c r="G222" t="s">
        <v>1426</v>
      </c>
      <c r="H222" t="s">
        <v>204</v>
      </c>
      <c r="I222" s="77">
        <v>8069</v>
      </c>
      <c r="J222" s="77">
        <v>6430</v>
      </c>
      <c r="K222" s="77">
        <v>0</v>
      </c>
      <c r="L222" s="77">
        <v>219.00097106999999</v>
      </c>
      <c r="M222" s="77">
        <v>0</v>
      </c>
      <c r="N222" s="77">
        <v>0.12</v>
      </c>
      <c r="O222" s="77">
        <f>L222/'סכום נכסי הקרן'!$C$42*100</f>
        <v>1.793147477268045E-2</v>
      </c>
    </row>
    <row r="223" spans="2:15">
      <c r="B223" t="s">
        <v>1621</v>
      </c>
      <c r="C223" t="s">
        <v>1622</v>
      </c>
      <c r="D223" t="s">
        <v>1378</v>
      </c>
      <c r="E223" t="s">
        <v>1379</v>
      </c>
      <c r="F223" t="s">
        <v>1623</v>
      </c>
      <c r="G223" t="s">
        <v>1624</v>
      </c>
      <c r="H223" t="s">
        <v>109</v>
      </c>
      <c r="I223" s="77">
        <v>3847</v>
      </c>
      <c r="J223" s="77">
        <v>17646</v>
      </c>
      <c r="K223" s="77">
        <v>0</v>
      </c>
      <c r="L223" s="77">
        <v>2353.5438965399999</v>
      </c>
      <c r="M223" s="77">
        <v>0</v>
      </c>
      <c r="N223" s="77">
        <v>1.27</v>
      </c>
      <c r="O223" s="77">
        <f>L223/'סכום נכסי הקרן'!$C$42*100</f>
        <v>0.19270468437198721</v>
      </c>
    </row>
    <row r="224" spans="2:15">
      <c r="B224" t="s">
        <v>1625</v>
      </c>
      <c r="C224" t="s">
        <v>1626</v>
      </c>
      <c r="D224" t="s">
        <v>1378</v>
      </c>
      <c r="E224" t="s">
        <v>1379</v>
      </c>
      <c r="F224" t="s">
        <v>1627</v>
      </c>
      <c r="G224" t="s">
        <v>1628</v>
      </c>
      <c r="H224" t="s">
        <v>205</v>
      </c>
      <c r="I224" s="77">
        <v>39</v>
      </c>
      <c r="J224" s="77">
        <v>1084000</v>
      </c>
      <c r="K224" s="77">
        <v>0</v>
      </c>
      <c r="L224" s="77">
        <v>235.77325200000001</v>
      </c>
      <c r="M224" s="77">
        <v>0</v>
      </c>
      <c r="N224" s="77">
        <v>0.13</v>
      </c>
      <c r="O224" s="77">
        <f>L224/'סכום נכסי הקרן'!$C$42*100</f>
        <v>1.9304764264992676E-2</v>
      </c>
    </row>
    <row r="225" spans="2:15">
      <c r="B225" t="s">
        <v>1629</v>
      </c>
      <c r="C225" t="s">
        <v>1630</v>
      </c>
      <c r="D225" t="s">
        <v>1378</v>
      </c>
      <c r="E225" t="s">
        <v>1379</v>
      </c>
      <c r="F225" t="s">
        <v>1631</v>
      </c>
      <c r="G225" t="s">
        <v>1628</v>
      </c>
      <c r="H225" t="s">
        <v>109</v>
      </c>
      <c r="I225" s="77">
        <v>725</v>
      </c>
      <c r="J225" s="77">
        <v>6545</v>
      </c>
      <c r="K225" s="77">
        <v>0</v>
      </c>
      <c r="L225" s="77">
        <v>164.51348375000001</v>
      </c>
      <c r="M225" s="77">
        <v>0</v>
      </c>
      <c r="N225" s="77">
        <v>0.09</v>
      </c>
      <c r="O225" s="77">
        <f>L225/'סכום נכסי הקרן'!$C$42*100</f>
        <v>1.347012010593319E-2</v>
      </c>
    </row>
    <row r="226" spans="2:15">
      <c r="B226" t="s">
        <v>1632</v>
      </c>
      <c r="C226" t="s">
        <v>1633</v>
      </c>
      <c r="D226" t="s">
        <v>1378</v>
      </c>
      <c r="E226" t="s">
        <v>1379</v>
      </c>
      <c r="F226" t="s">
        <v>1634</v>
      </c>
      <c r="G226" t="s">
        <v>126</v>
      </c>
      <c r="H226" t="s">
        <v>113</v>
      </c>
      <c r="I226" s="77">
        <v>654</v>
      </c>
      <c r="J226" s="77">
        <v>16715</v>
      </c>
      <c r="K226" s="77">
        <v>0</v>
      </c>
      <c r="L226" s="77">
        <v>453.94603685999999</v>
      </c>
      <c r="M226" s="77">
        <v>0</v>
      </c>
      <c r="N226" s="77">
        <v>0.24</v>
      </c>
      <c r="O226" s="77">
        <f>L226/'סכום נכסי הקרן'!$C$42*100</f>
        <v>3.7168428378847554E-2</v>
      </c>
    </row>
    <row r="227" spans="2:15">
      <c r="B227" t="s">
        <v>1635</v>
      </c>
      <c r="C227" s="82" t="s">
        <v>2710</v>
      </c>
      <c r="D227" t="s">
        <v>1378</v>
      </c>
      <c r="E227" t="s">
        <v>1379</v>
      </c>
      <c r="F227" t="s">
        <v>1636</v>
      </c>
      <c r="G227" t="s">
        <v>126</v>
      </c>
      <c r="H227" t="s">
        <v>109</v>
      </c>
      <c r="I227" s="77">
        <v>553</v>
      </c>
      <c r="J227" s="77">
        <v>13003</v>
      </c>
      <c r="K227" s="77">
        <v>0</v>
      </c>
      <c r="L227" s="77">
        <v>249.30014753</v>
      </c>
      <c r="M227" s="77">
        <v>0</v>
      </c>
      <c r="N227" s="77">
        <v>0.13</v>
      </c>
      <c r="O227" s="77">
        <f>L227/'סכום נכסי הקרן'!$C$42*100</f>
        <v>2.0412326413068033E-2</v>
      </c>
    </row>
    <row r="228" spans="2:15">
      <c r="B228" t="s">
        <v>1637</v>
      </c>
      <c r="C228" t="s">
        <v>1638</v>
      </c>
      <c r="D228" t="s">
        <v>1378</v>
      </c>
      <c r="E228" t="s">
        <v>1379</v>
      </c>
      <c r="F228" t="s">
        <v>1639</v>
      </c>
      <c r="G228" t="s">
        <v>126</v>
      </c>
      <c r="H228" t="s">
        <v>113</v>
      </c>
      <c r="I228" s="77">
        <v>400</v>
      </c>
      <c r="J228" s="77">
        <v>3300</v>
      </c>
      <c r="K228" s="77">
        <v>0</v>
      </c>
      <c r="L228" s="77">
        <v>54.814320000000002</v>
      </c>
      <c r="M228" s="77">
        <v>0</v>
      </c>
      <c r="N228" s="77">
        <v>0.03</v>
      </c>
      <c r="O228" s="77">
        <f>L228/'סכום נכסי הקרן'!$C$42*100</f>
        <v>4.4881152419523531E-3</v>
      </c>
    </row>
    <row r="229" spans="2:15">
      <c r="B229" t="s">
        <v>1640</v>
      </c>
      <c r="C229" s="82" t="s">
        <v>2711</v>
      </c>
      <c r="D229" t="s">
        <v>1378</v>
      </c>
      <c r="E229" t="s">
        <v>1379</v>
      </c>
      <c r="F229" t="s">
        <v>1641</v>
      </c>
      <c r="G229" t="s">
        <v>126</v>
      </c>
      <c r="H229" t="s">
        <v>113</v>
      </c>
      <c r="I229" s="77">
        <v>2256</v>
      </c>
      <c r="J229" s="77">
        <v>3961</v>
      </c>
      <c r="K229" s="77">
        <v>0</v>
      </c>
      <c r="L229" s="77">
        <v>371.07700041599998</v>
      </c>
      <c r="M229" s="77">
        <v>0</v>
      </c>
      <c r="N229" s="77">
        <v>0.2</v>
      </c>
      <c r="O229" s="77">
        <f>L229/'סכום נכסי הקרן'!$C$42*100</f>
        <v>3.0383234554492499E-2</v>
      </c>
    </row>
    <row r="230" spans="2:15">
      <c r="B230" t="s">
        <v>1642</v>
      </c>
      <c r="C230" t="s">
        <v>1643</v>
      </c>
      <c r="D230" t="s">
        <v>1378</v>
      </c>
      <c r="E230" t="s">
        <v>1379</v>
      </c>
      <c r="F230" t="s">
        <v>1644</v>
      </c>
      <c r="G230" t="s">
        <v>126</v>
      </c>
      <c r="H230" t="s">
        <v>116</v>
      </c>
      <c r="I230" s="77">
        <v>3373</v>
      </c>
      <c r="J230" s="77">
        <v>781</v>
      </c>
      <c r="K230" s="77">
        <v>0</v>
      </c>
      <c r="L230" s="77">
        <v>123.33590034700001</v>
      </c>
      <c r="M230" s="77">
        <v>0</v>
      </c>
      <c r="N230" s="77">
        <v>7.0000000000000007E-2</v>
      </c>
      <c r="O230" s="77">
        <f>L230/'סכום נכסי הקרן'!$C$42*100</f>
        <v>1.0098560635747872E-2</v>
      </c>
    </row>
    <row r="231" spans="2:15">
      <c r="B231" t="s">
        <v>1645</v>
      </c>
      <c r="C231" t="s">
        <v>1646</v>
      </c>
      <c r="D231" t="s">
        <v>1378</v>
      </c>
      <c r="E231" t="s">
        <v>1379</v>
      </c>
      <c r="F231" t="s">
        <v>1647</v>
      </c>
      <c r="G231" t="s">
        <v>126</v>
      </c>
      <c r="H231" t="s">
        <v>109</v>
      </c>
      <c r="I231" s="77">
        <v>657</v>
      </c>
      <c r="J231" s="77">
        <v>6255</v>
      </c>
      <c r="K231" s="77">
        <v>0</v>
      </c>
      <c r="L231" s="77">
        <v>142.47757845000001</v>
      </c>
      <c r="M231" s="77">
        <v>0</v>
      </c>
      <c r="N231" s="77">
        <v>0.08</v>
      </c>
      <c r="O231" s="77">
        <f>L231/'סכום נכסי הקרן'!$C$42*100</f>
        <v>1.1665852855201109E-2</v>
      </c>
    </row>
    <row r="232" spans="2:15">
      <c r="B232" t="s">
        <v>1648</v>
      </c>
      <c r="C232" t="s">
        <v>1649</v>
      </c>
      <c r="D232" t="s">
        <v>1378</v>
      </c>
      <c r="E232" t="s">
        <v>1379</v>
      </c>
      <c r="F232" t="s">
        <v>1650</v>
      </c>
      <c r="G232" t="s">
        <v>126</v>
      </c>
      <c r="H232" t="s">
        <v>109</v>
      </c>
      <c r="I232" s="77">
        <v>534</v>
      </c>
      <c r="J232" s="77">
        <v>6740</v>
      </c>
      <c r="K232" s="77">
        <v>0</v>
      </c>
      <c r="L232" s="77">
        <v>124.7828772</v>
      </c>
      <c r="M232" s="77">
        <v>0</v>
      </c>
      <c r="N232" s="77">
        <v>7.0000000000000007E-2</v>
      </c>
      <c r="O232" s="77">
        <f>L232/'סכום נכסי הקרן'!$C$42*100</f>
        <v>1.0217036954868523E-2</v>
      </c>
    </row>
    <row r="233" spans="2:15">
      <c r="B233" t="s">
        <v>1651</v>
      </c>
      <c r="C233" t="s">
        <v>1652</v>
      </c>
      <c r="D233" t="s">
        <v>1378</v>
      </c>
      <c r="E233" t="s">
        <v>1379</v>
      </c>
      <c r="F233" t="s">
        <v>1653</v>
      </c>
      <c r="G233" t="s">
        <v>377</v>
      </c>
      <c r="H233" t="s">
        <v>109</v>
      </c>
      <c r="I233" s="77">
        <v>3190</v>
      </c>
      <c r="J233" s="77">
        <v>1024</v>
      </c>
      <c r="K233" s="77">
        <v>0</v>
      </c>
      <c r="L233" s="77">
        <v>113.2516352</v>
      </c>
      <c r="M233" s="77">
        <v>0</v>
      </c>
      <c r="N233" s="77">
        <v>0.06</v>
      </c>
      <c r="O233" s="77">
        <f>L233/'סכום נכסי הקרן'!$C$42*100</f>
        <v>9.27287595863905E-3</v>
      </c>
    </row>
    <row r="234" spans="2:15">
      <c r="B234" t="s">
        <v>1654</v>
      </c>
      <c r="C234" t="s">
        <v>1655</v>
      </c>
      <c r="D234" t="s">
        <v>1378</v>
      </c>
      <c r="E234" t="s">
        <v>1379</v>
      </c>
      <c r="F234" t="s">
        <v>1656</v>
      </c>
      <c r="G234" t="s">
        <v>130</v>
      </c>
      <c r="H234" t="s">
        <v>109</v>
      </c>
      <c r="I234" s="77">
        <v>807</v>
      </c>
      <c r="J234" s="77">
        <v>5600</v>
      </c>
      <c r="K234" s="77">
        <v>0</v>
      </c>
      <c r="L234" s="77">
        <v>156.68066400000001</v>
      </c>
      <c r="M234" s="77">
        <v>0</v>
      </c>
      <c r="N234" s="77">
        <v>0.08</v>
      </c>
      <c r="O234" s="77">
        <f>L234/'סכום נכסי הקרן'!$C$42*100</f>
        <v>1.2828780439447492E-2</v>
      </c>
    </row>
    <row r="235" spans="2:15">
      <c r="B235" t="s">
        <v>1657</v>
      </c>
      <c r="C235" t="s">
        <v>1658</v>
      </c>
      <c r="D235" t="s">
        <v>1378</v>
      </c>
      <c r="E235" t="s">
        <v>1379</v>
      </c>
      <c r="F235" t="s">
        <v>1659</v>
      </c>
      <c r="G235" t="s">
        <v>131</v>
      </c>
      <c r="H235" t="s">
        <v>109</v>
      </c>
      <c r="I235" s="77">
        <v>3756</v>
      </c>
      <c r="J235" s="77">
        <v>6451</v>
      </c>
      <c r="K235" s="77">
        <v>0</v>
      </c>
      <c r="L235" s="77">
        <v>840.05257452000001</v>
      </c>
      <c r="M235" s="77">
        <v>0</v>
      </c>
      <c r="N235" s="77">
        <v>0.45</v>
      </c>
      <c r="O235" s="77">
        <f>L235/'סכום נכסי הקרן'!$C$42*100</f>
        <v>6.8782259156813907E-2</v>
      </c>
    </row>
    <row r="236" spans="2:15">
      <c r="B236" t="s">
        <v>262</v>
      </c>
      <c r="E236" s="16"/>
      <c r="F236" s="16"/>
      <c r="G236" s="16"/>
    </row>
    <row r="237" spans="2:15">
      <c r="B237" t="s">
        <v>367</v>
      </c>
      <c r="E237" s="16"/>
      <c r="F237" s="16"/>
      <c r="G237" s="16"/>
    </row>
    <row r="238" spans="2:15">
      <c r="B238" t="s">
        <v>368</v>
      </c>
      <c r="E238" s="16"/>
      <c r="F238" s="16"/>
      <c r="G238" s="16"/>
    </row>
    <row r="239" spans="2:15">
      <c r="B239" t="s">
        <v>369</v>
      </c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B246" s="16"/>
      <c r="E246" s="16"/>
      <c r="F246" s="16"/>
      <c r="G246" s="16"/>
    </row>
    <row r="247" spans="2:7">
      <c r="B247" s="16"/>
      <c r="E247" s="16"/>
      <c r="F247" s="16"/>
      <c r="G247" s="16"/>
    </row>
    <row r="248" spans="2:7">
      <c r="B248" s="19"/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B267" s="16"/>
      <c r="E267" s="16"/>
      <c r="F267" s="16"/>
      <c r="G267" s="16"/>
    </row>
    <row r="268" spans="2:7">
      <c r="B268" s="16"/>
      <c r="E268" s="16"/>
      <c r="F268" s="16"/>
      <c r="G268" s="16"/>
    </row>
    <row r="269" spans="2:7">
      <c r="B269" s="19"/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E328" s="16"/>
      <c r="F328" s="16"/>
      <c r="G328" s="16"/>
    </row>
    <row r="329" spans="2:7">
      <c r="E329" s="16"/>
      <c r="F329" s="16"/>
      <c r="G329" s="16"/>
    </row>
    <row r="330" spans="2:7">
      <c r="E330" s="16"/>
      <c r="F330" s="16"/>
      <c r="G330" s="16"/>
    </row>
    <row r="331" spans="2:7">
      <c r="E331" s="16"/>
      <c r="F331" s="16"/>
      <c r="G331" s="16"/>
    </row>
    <row r="332" spans="2:7">
      <c r="E332" s="16"/>
      <c r="F332" s="16"/>
      <c r="G332" s="16"/>
    </row>
    <row r="333" spans="2:7">
      <c r="E333" s="16"/>
      <c r="F333" s="16"/>
      <c r="G333" s="16"/>
    </row>
    <row r="334" spans="2:7">
      <c r="B334" s="16"/>
      <c r="E334" s="16"/>
      <c r="F334" s="16"/>
      <c r="G334" s="16"/>
    </row>
    <row r="335" spans="2:7">
      <c r="B335" s="16"/>
      <c r="E335" s="16"/>
      <c r="F335" s="16"/>
      <c r="G335" s="16"/>
    </row>
    <row r="336" spans="2:7">
      <c r="B336" s="19"/>
    </row>
  </sheetData>
  <sheetProtection sheet="1" objects="1" scenarios="1"/>
  <mergeCells count="2">
    <mergeCell ref="B6:O6"/>
    <mergeCell ref="B7:O7"/>
  </mergeCells>
  <dataValidations count="4">
    <dataValidation allowBlank="1" showInputMessage="1" showErrorMessage="1" sqref="K9 C1:C4"/>
    <dataValidation type="list" allowBlank="1" showInputMessage="1" showErrorMessage="1" sqref="G12:G336">
      <formula1>$BH$6:$BH$11</formula1>
    </dataValidation>
    <dataValidation type="list" allowBlank="1" showInputMessage="1" showErrorMessage="1" sqref="H12:H330">
      <formula1>$BJ$6:$BJ$11</formula1>
    </dataValidation>
    <dataValidation type="list" allowBlank="1" showInputMessage="1" showErrorMessage="1" sqref="E12:E330">
      <formula1>$BF$6:$BF$11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64" workbookViewId="0">
      <selection activeCell="C75" sqref="C7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2628</v>
      </c>
    </row>
    <row r="3" spans="2:63" s="1" customFormat="1">
      <c r="B3" s="2" t="s">
        <v>2</v>
      </c>
      <c r="C3" s="26" t="s">
        <v>2629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953437</v>
      </c>
      <c r="I11" s="7"/>
      <c r="J11" s="76">
        <v>0</v>
      </c>
      <c r="K11" s="76">
        <v>162429.36447551029</v>
      </c>
      <c r="L11" s="7"/>
      <c r="M11" s="76">
        <v>100</v>
      </c>
      <c r="N11" s="76">
        <f>K11/'סכום נכסי הקרן'!$C$42*100</f>
        <v>13.299475510107065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34613</v>
      </c>
      <c r="J12" s="79">
        <v>0</v>
      </c>
      <c r="K12" s="79">
        <v>642.07114999999999</v>
      </c>
      <c r="M12" s="79">
        <v>0.4</v>
      </c>
      <c r="N12" s="79">
        <f>K12/'סכום נכסי הקרן'!$C$42*100</f>
        <v>5.2571833687490341E-2</v>
      </c>
    </row>
    <row r="13" spans="2:63">
      <c r="B13" s="78" t="s">
        <v>1660</v>
      </c>
      <c r="D13" s="16"/>
      <c r="E13" s="16"/>
      <c r="F13" s="16"/>
      <c r="G13" s="16"/>
      <c r="H13" s="79">
        <v>34613</v>
      </c>
      <c r="J13" s="79">
        <v>0</v>
      </c>
      <c r="K13" s="79">
        <v>642.07114999999999</v>
      </c>
      <c r="M13" s="79">
        <v>0.4</v>
      </c>
      <c r="N13" s="79">
        <f>K13/'סכום נכסי הקרן'!$C$42*100</f>
        <v>5.2571833687490341E-2</v>
      </c>
    </row>
    <row r="14" spans="2:63">
      <c r="B14" t="s">
        <v>1661</v>
      </c>
      <c r="C14" t="s">
        <v>1662</v>
      </c>
      <c r="D14" t="s">
        <v>103</v>
      </c>
      <c r="E14" t="s">
        <v>1663</v>
      </c>
      <c r="F14" t="s">
        <v>126</v>
      </c>
      <c r="G14" t="s">
        <v>105</v>
      </c>
      <c r="H14" s="77">
        <v>34613</v>
      </c>
      <c r="I14" s="77">
        <v>1855</v>
      </c>
      <c r="J14" s="77">
        <v>0</v>
      </c>
      <c r="K14" s="77">
        <v>642.07114999999999</v>
      </c>
      <c r="L14" s="77">
        <v>0.05</v>
      </c>
      <c r="M14" s="77">
        <v>0.4</v>
      </c>
      <c r="N14" s="77">
        <f>K14/'סכום נכסי הקרן'!$C$42*100</f>
        <v>5.2571833687490341E-2</v>
      </c>
    </row>
    <row r="15" spans="2:63">
      <c r="B15" s="78" t="s">
        <v>1664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f>K15/'סכום נכסי הקרן'!$C$42*100</f>
        <v>0</v>
      </c>
    </row>
    <row r="16" spans="2:63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f>K16/'סכום נכסי הקרן'!$C$42*100</f>
        <v>0</v>
      </c>
    </row>
    <row r="17" spans="2:14">
      <c r="B17" s="78" t="s">
        <v>1665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f>K17/'סכום נכסי הקרן'!$C$42*100</f>
        <v>0</v>
      </c>
    </row>
    <row r="18" spans="2:14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f>K18/'סכום נכסי הקרן'!$C$42*100</f>
        <v>0</v>
      </c>
    </row>
    <row r="19" spans="2:14">
      <c r="B19" s="78" t="s">
        <v>1666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f>K19/'סכום נכסי הקרן'!$C$42*100</f>
        <v>0</v>
      </c>
    </row>
    <row r="20" spans="2:14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f>K20/'סכום נכסי הקרן'!$C$42*100</f>
        <v>0</v>
      </c>
    </row>
    <row r="21" spans="2:14">
      <c r="B21" s="78" t="s">
        <v>1028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f>K21/'סכום נכסי הקרן'!$C$42*100</f>
        <v>0</v>
      </c>
    </row>
    <row r="22" spans="2:14">
      <c r="B22" t="s">
        <v>256</v>
      </c>
      <c r="C22" t="s">
        <v>256</v>
      </c>
      <c r="D22" s="16"/>
      <c r="E22" s="16"/>
      <c r="F22" t="s">
        <v>256</v>
      </c>
      <c r="G22" t="s">
        <v>256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f>K22/'סכום נכסי הקרן'!$C$42*100</f>
        <v>0</v>
      </c>
    </row>
    <row r="23" spans="2:14">
      <c r="B23" s="78" t="s">
        <v>1667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f>K23/'סכום נכסי הקרן'!$C$42*100</f>
        <v>0</v>
      </c>
    </row>
    <row r="24" spans="2:14">
      <c r="B24" t="s">
        <v>256</v>
      </c>
      <c r="C24" t="s">
        <v>256</v>
      </c>
      <c r="D24" s="16"/>
      <c r="E24" s="16"/>
      <c r="F24" t="s">
        <v>256</v>
      </c>
      <c r="G24" t="s">
        <v>256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f>K24/'סכום נכסי הקרן'!$C$42*100</f>
        <v>0</v>
      </c>
    </row>
    <row r="25" spans="2:14">
      <c r="B25" s="78" t="s">
        <v>260</v>
      </c>
      <c r="D25" s="16"/>
      <c r="E25" s="16"/>
      <c r="F25" s="16"/>
      <c r="G25" s="16"/>
      <c r="H25" s="79">
        <v>918824</v>
      </c>
      <c r="J25" s="79">
        <v>0</v>
      </c>
      <c r="K25" s="79">
        <v>161787.29332551031</v>
      </c>
      <c r="M25" s="79">
        <v>99.6</v>
      </c>
      <c r="N25" s="79">
        <f>K25/'סכום נכסי הקרן'!$C$42*100</f>
        <v>13.246903676419574</v>
      </c>
    </row>
    <row r="26" spans="2:14">
      <c r="B26" s="78" t="s">
        <v>1668</v>
      </c>
      <c r="D26" s="16"/>
      <c r="E26" s="16"/>
      <c r="F26" s="16"/>
      <c r="G26" s="16"/>
      <c r="H26" s="79">
        <v>632902</v>
      </c>
      <c r="J26" s="79">
        <v>0</v>
      </c>
      <c r="K26" s="79">
        <v>76868.763613392293</v>
      </c>
      <c r="M26" s="79">
        <v>47.32</v>
      </c>
      <c r="N26" s="79">
        <f>K26/'סכום נכסי הקרן'!$C$42*100</f>
        <v>6.2939003822960569</v>
      </c>
    </row>
    <row r="27" spans="2:14">
      <c r="B27" t="s">
        <v>1669</v>
      </c>
      <c r="C27" t="s">
        <v>1670</v>
      </c>
      <c r="D27" t="s">
        <v>1378</v>
      </c>
      <c r="E27" t="s">
        <v>1671</v>
      </c>
      <c r="F27" t="s">
        <v>1490</v>
      </c>
      <c r="G27" t="s">
        <v>109</v>
      </c>
      <c r="H27" s="77">
        <v>15794</v>
      </c>
      <c r="I27" s="77">
        <v>3514</v>
      </c>
      <c r="J27" s="77">
        <v>0</v>
      </c>
      <c r="K27" s="77">
        <v>1924.18902172</v>
      </c>
      <c r="L27" s="77">
        <v>0.18</v>
      </c>
      <c r="M27" s="77">
        <v>1.18</v>
      </c>
      <c r="N27" s="77">
        <f>K27/'סכום נכסי הקרן'!$C$42*100</f>
        <v>0.15754974387676288</v>
      </c>
    </row>
    <row r="28" spans="2:14">
      <c r="B28" t="s">
        <v>1672</v>
      </c>
      <c r="C28" t="s">
        <v>1673</v>
      </c>
      <c r="D28" t="s">
        <v>1378</v>
      </c>
      <c r="E28" t="s">
        <v>1671</v>
      </c>
      <c r="F28" t="s">
        <v>1490</v>
      </c>
      <c r="G28" t="s">
        <v>113</v>
      </c>
      <c r="H28" s="77">
        <v>1077</v>
      </c>
      <c r="I28" s="77">
        <v>11101</v>
      </c>
      <c r="J28" s="77">
        <v>0</v>
      </c>
      <c r="K28" s="77">
        <v>496.47559570200002</v>
      </c>
      <c r="L28" s="77">
        <v>0</v>
      </c>
      <c r="M28" s="77">
        <v>0.31</v>
      </c>
      <c r="N28" s="77">
        <f>K28/'סכום נכסי הקרן'!$C$42*100</f>
        <v>4.0650685593244987E-2</v>
      </c>
    </row>
    <row r="29" spans="2:14">
      <c r="B29" t="s">
        <v>1674</v>
      </c>
      <c r="C29" t="s">
        <v>1675</v>
      </c>
      <c r="D29" t="s">
        <v>1378</v>
      </c>
      <c r="E29" t="s">
        <v>1496</v>
      </c>
      <c r="F29" t="s">
        <v>1490</v>
      </c>
      <c r="G29" t="s">
        <v>109</v>
      </c>
      <c r="H29" s="77">
        <v>2135</v>
      </c>
      <c r="I29" s="77">
        <v>6224</v>
      </c>
      <c r="J29" s="77">
        <v>0</v>
      </c>
      <c r="K29" s="77">
        <v>460.70328080000002</v>
      </c>
      <c r="L29" s="77">
        <v>0.04</v>
      </c>
      <c r="M29" s="77">
        <v>0.28000000000000003</v>
      </c>
      <c r="N29" s="77">
        <f>K29/'סכום נכסי הקרן'!$C$42*100</f>
        <v>3.7721701492893375E-2</v>
      </c>
    </row>
    <row r="30" spans="2:14">
      <c r="B30" t="s">
        <v>1676</v>
      </c>
      <c r="C30" t="s">
        <v>1677</v>
      </c>
      <c r="D30" t="s">
        <v>1378</v>
      </c>
      <c r="E30" t="s">
        <v>1678</v>
      </c>
      <c r="F30" t="s">
        <v>1490</v>
      </c>
      <c r="G30" t="s">
        <v>109</v>
      </c>
      <c r="H30" s="77">
        <v>3759</v>
      </c>
      <c r="I30" s="77">
        <v>9869</v>
      </c>
      <c r="J30" s="77">
        <v>0</v>
      </c>
      <c r="K30" s="77">
        <v>1286.17278657</v>
      </c>
      <c r="L30" s="77">
        <v>0</v>
      </c>
      <c r="M30" s="77">
        <v>0.79</v>
      </c>
      <c r="N30" s="77">
        <f>K30/'סכום נכסי הקרן'!$C$42*100</f>
        <v>0.10530992060449074</v>
      </c>
    </row>
    <row r="31" spans="2:14">
      <c r="B31" t="s">
        <v>1679</v>
      </c>
      <c r="C31" s="82" t="s">
        <v>2712</v>
      </c>
      <c r="D31" t="s">
        <v>1378</v>
      </c>
      <c r="E31" t="s">
        <v>1680</v>
      </c>
      <c r="F31" t="s">
        <v>1490</v>
      </c>
      <c r="G31" t="s">
        <v>113</v>
      </c>
      <c r="H31" s="77">
        <v>13155</v>
      </c>
      <c r="I31" s="77">
        <v>1022</v>
      </c>
      <c r="J31" s="77">
        <v>0</v>
      </c>
      <c r="K31" s="77">
        <v>558.29256966000003</v>
      </c>
      <c r="L31" s="77">
        <v>0</v>
      </c>
      <c r="M31" s="77">
        <v>0.34</v>
      </c>
      <c r="N31" s="77">
        <f>K31/'סכום נכסי הקרן'!$C$42*100</f>
        <v>4.5712167757618667E-2</v>
      </c>
    </row>
    <row r="32" spans="2:14">
      <c r="B32" t="s">
        <v>1681</v>
      </c>
      <c r="C32" t="s">
        <v>1682</v>
      </c>
      <c r="D32" t="s">
        <v>1446</v>
      </c>
      <c r="E32" t="s">
        <v>1683</v>
      </c>
      <c r="F32" t="s">
        <v>1490</v>
      </c>
      <c r="G32" t="s">
        <v>113</v>
      </c>
      <c r="H32" s="77">
        <v>3369</v>
      </c>
      <c r="I32" s="77">
        <v>6400</v>
      </c>
      <c r="J32" s="77">
        <v>0</v>
      </c>
      <c r="K32" s="77">
        <v>895.36700159999998</v>
      </c>
      <c r="L32" s="77">
        <v>0</v>
      </c>
      <c r="M32" s="77">
        <v>0.55000000000000004</v>
      </c>
      <c r="N32" s="77">
        <f>K32/'סכום נכסי הקרן'!$C$42*100</f>
        <v>7.3311322424908981E-2</v>
      </c>
    </row>
    <row r="33" spans="2:14">
      <c r="B33" t="s">
        <v>1684</v>
      </c>
      <c r="C33" t="s">
        <v>1685</v>
      </c>
      <c r="D33" t="s">
        <v>1378</v>
      </c>
      <c r="E33" t="s">
        <v>1683</v>
      </c>
      <c r="F33" t="s">
        <v>1490</v>
      </c>
      <c r="G33" t="s">
        <v>113</v>
      </c>
      <c r="H33" s="77">
        <v>17837</v>
      </c>
      <c r="I33" s="77">
        <v>3453</v>
      </c>
      <c r="J33" s="77">
        <v>0</v>
      </c>
      <c r="K33" s="77">
        <v>2557.6345516860001</v>
      </c>
      <c r="L33" s="77">
        <v>0</v>
      </c>
      <c r="M33" s="77">
        <v>1.57</v>
      </c>
      <c r="N33" s="77">
        <f>K33/'סכום נכסי הקרן'!$C$42*100</f>
        <v>0.20941532458609194</v>
      </c>
    </row>
    <row r="34" spans="2:14">
      <c r="B34" t="s">
        <v>1686</v>
      </c>
      <c r="C34" t="s">
        <v>1687</v>
      </c>
      <c r="D34" t="s">
        <v>1378</v>
      </c>
      <c r="E34" t="s">
        <v>1688</v>
      </c>
      <c r="F34" t="s">
        <v>1490</v>
      </c>
      <c r="G34" t="s">
        <v>109</v>
      </c>
      <c r="H34" s="77">
        <v>14180</v>
      </c>
      <c r="I34" s="77">
        <v>4493.5</v>
      </c>
      <c r="J34" s="77">
        <v>0</v>
      </c>
      <c r="K34" s="77">
        <v>2209.0971660999999</v>
      </c>
      <c r="L34" s="77">
        <v>0</v>
      </c>
      <c r="M34" s="77">
        <v>1.36</v>
      </c>
      <c r="N34" s="77">
        <f>K34/'סכום נכסי הקרן'!$C$42*100</f>
        <v>0.18087760027173846</v>
      </c>
    </row>
    <row r="35" spans="2:14">
      <c r="B35" t="s">
        <v>1689</v>
      </c>
      <c r="C35" t="s">
        <v>1690</v>
      </c>
      <c r="D35" t="s">
        <v>1378</v>
      </c>
      <c r="E35" t="s">
        <v>1691</v>
      </c>
      <c r="F35" t="s">
        <v>1490</v>
      </c>
      <c r="G35" t="s">
        <v>109</v>
      </c>
      <c r="H35" s="77">
        <v>19990</v>
      </c>
      <c r="I35" s="77">
        <v>2409</v>
      </c>
      <c r="J35" s="77">
        <v>0</v>
      </c>
      <c r="K35" s="77">
        <v>1669.5653996999999</v>
      </c>
      <c r="L35" s="77">
        <v>0.23</v>
      </c>
      <c r="M35" s="77">
        <v>1.03</v>
      </c>
      <c r="N35" s="77">
        <f>K35/'סכום נכסי הקרן'!$C$42*100</f>
        <v>0.13670153926619619</v>
      </c>
    </row>
    <row r="36" spans="2:14">
      <c r="B36" t="s">
        <v>1692</v>
      </c>
      <c r="C36" t="s">
        <v>1693</v>
      </c>
      <c r="D36" t="s">
        <v>1378</v>
      </c>
      <c r="E36" t="s">
        <v>1694</v>
      </c>
      <c r="F36" t="s">
        <v>1490</v>
      </c>
      <c r="G36" t="s">
        <v>109</v>
      </c>
      <c r="H36" s="77">
        <v>6832</v>
      </c>
      <c r="I36" s="77">
        <v>7226</v>
      </c>
      <c r="J36" s="77">
        <v>0</v>
      </c>
      <c r="K36" s="77">
        <v>1711.5896694400001</v>
      </c>
      <c r="L36" s="77">
        <v>0.01</v>
      </c>
      <c r="M36" s="77">
        <v>1.05</v>
      </c>
      <c r="N36" s="77">
        <f>K36/'סכום נכסי הקרן'!$C$42*100</f>
        <v>0.14014242415817355</v>
      </c>
    </row>
    <row r="37" spans="2:14">
      <c r="B37" t="s">
        <v>1695</v>
      </c>
      <c r="C37" t="s">
        <v>1696</v>
      </c>
      <c r="D37" t="s">
        <v>1378</v>
      </c>
      <c r="E37" t="s">
        <v>1697</v>
      </c>
      <c r="F37" t="s">
        <v>1490</v>
      </c>
      <c r="G37" t="s">
        <v>119</v>
      </c>
      <c r="H37" s="77">
        <v>34764</v>
      </c>
      <c r="I37" s="77">
        <v>3348</v>
      </c>
      <c r="J37" s="77">
        <v>0</v>
      </c>
      <c r="K37" s="77">
        <v>3217.9471810559999</v>
      </c>
      <c r="L37" s="77">
        <v>0</v>
      </c>
      <c r="M37" s="77">
        <v>1.98</v>
      </c>
      <c r="N37" s="77">
        <f>K37/'סכום נכסי הקרן'!$C$42*100</f>
        <v>0.26348074355560813</v>
      </c>
    </row>
    <row r="38" spans="2:14">
      <c r="B38" t="s">
        <v>1698</v>
      </c>
      <c r="C38" t="s">
        <v>1699</v>
      </c>
      <c r="D38" t="s">
        <v>1378</v>
      </c>
      <c r="E38" t="s">
        <v>1700</v>
      </c>
      <c r="F38" t="s">
        <v>1490</v>
      </c>
      <c r="G38" t="s">
        <v>109</v>
      </c>
      <c r="H38" s="77">
        <v>10718</v>
      </c>
      <c r="I38" s="77">
        <v>8268</v>
      </c>
      <c r="J38" s="77">
        <v>0</v>
      </c>
      <c r="K38" s="77">
        <v>3072.33142008</v>
      </c>
      <c r="L38" s="77">
        <v>0.01</v>
      </c>
      <c r="M38" s="77">
        <v>1.89</v>
      </c>
      <c r="N38" s="77">
        <f>K38/'סכום נכסי הקרן'!$C$42*100</f>
        <v>0.25155794096853101</v>
      </c>
    </row>
    <row r="39" spans="2:14">
      <c r="B39" t="s">
        <v>1701</v>
      </c>
      <c r="C39" t="s">
        <v>1702</v>
      </c>
      <c r="D39" t="s">
        <v>1378</v>
      </c>
      <c r="E39" t="s">
        <v>1703</v>
      </c>
      <c r="F39" t="s">
        <v>1490</v>
      </c>
      <c r="G39" t="s">
        <v>113</v>
      </c>
      <c r="H39" s="77">
        <v>4019</v>
      </c>
      <c r="I39" s="77">
        <v>20362.5</v>
      </c>
      <c r="J39" s="77">
        <v>0</v>
      </c>
      <c r="K39" s="77">
        <v>3398.358590325</v>
      </c>
      <c r="L39" s="77">
        <v>0.11</v>
      </c>
      <c r="M39" s="77">
        <v>2.09</v>
      </c>
      <c r="N39" s="77">
        <f>K39/'סכום נכסי הקרן'!$C$42*100</f>
        <v>0.27825256222931066</v>
      </c>
    </row>
    <row r="40" spans="2:14">
      <c r="B40" t="s">
        <v>1704</v>
      </c>
      <c r="C40" s="82" t="s">
        <v>2713</v>
      </c>
      <c r="D40" t="s">
        <v>1378</v>
      </c>
      <c r="E40" t="s">
        <v>1705</v>
      </c>
      <c r="F40" t="s">
        <v>1490</v>
      </c>
      <c r="G40" t="s">
        <v>109</v>
      </c>
      <c r="H40" s="77">
        <v>770</v>
      </c>
      <c r="I40" s="77">
        <v>25950.5</v>
      </c>
      <c r="J40" s="77">
        <v>0</v>
      </c>
      <c r="K40" s="77">
        <v>692.77195295000001</v>
      </c>
      <c r="L40" s="77">
        <v>0</v>
      </c>
      <c r="M40" s="77">
        <v>0.43</v>
      </c>
      <c r="N40" s="77">
        <f>K40/'סכום נכסי הקרן'!$C$42*100</f>
        <v>5.6723140252984874E-2</v>
      </c>
    </row>
    <row r="41" spans="2:14">
      <c r="B41" t="s">
        <v>1706</v>
      </c>
      <c r="C41" t="s">
        <v>1707</v>
      </c>
      <c r="D41" t="s">
        <v>1378</v>
      </c>
      <c r="E41" t="s">
        <v>1708</v>
      </c>
      <c r="F41" t="s">
        <v>1490</v>
      </c>
      <c r="G41" t="s">
        <v>109</v>
      </c>
      <c r="H41" s="77">
        <v>3572</v>
      </c>
      <c r="I41" s="77">
        <v>4372</v>
      </c>
      <c r="J41" s="77">
        <v>0</v>
      </c>
      <c r="K41" s="77">
        <v>541.43390127999999</v>
      </c>
      <c r="L41" s="77">
        <v>0.01</v>
      </c>
      <c r="M41" s="77">
        <v>0.33</v>
      </c>
      <c r="N41" s="77">
        <f>K41/'סכום נכסי הקרן'!$C$42*100</f>
        <v>4.4331804988997282E-2</v>
      </c>
    </row>
    <row r="42" spans="2:14">
      <c r="B42" t="s">
        <v>1709</v>
      </c>
      <c r="C42" t="s">
        <v>1710</v>
      </c>
      <c r="D42" t="s">
        <v>1378</v>
      </c>
      <c r="E42" t="s">
        <v>1711</v>
      </c>
      <c r="F42" t="s">
        <v>1490</v>
      </c>
      <c r="G42" t="s">
        <v>109</v>
      </c>
      <c r="H42" s="77">
        <v>409</v>
      </c>
      <c r="I42" s="77">
        <v>19163</v>
      </c>
      <c r="J42" s="77">
        <v>0</v>
      </c>
      <c r="K42" s="77">
        <v>271.73191488999998</v>
      </c>
      <c r="L42" s="77">
        <v>0.01</v>
      </c>
      <c r="M42" s="77">
        <v>0.17</v>
      </c>
      <c r="N42" s="77">
        <f>K42/'סכום נכסי הקרן'!$C$42*100</f>
        <v>2.2249006262281618E-2</v>
      </c>
    </row>
    <row r="43" spans="2:14">
      <c r="B43" t="s">
        <v>1712</v>
      </c>
      <c r="C43" t="s">
        <v>1713</v>
      </c>
      <c r="D43" t="s">
        <v>1378</v>
      </c>
      <c r="E43" t="s">
        <v>1714</v>
      </c>
      <c r="F43" t="s">
        <v>1490</v>
      </c>
      <c r="G43" t="s">
        <v>113</v>
      </c>
      <c r="H43" s="77">
        <v>219</v>
      </c>
      <c r="I43" s="77">
        <v>10641.5</v>
      </c>
      <c r="J43" s="77">
        <v>0</v>
      </c>
      <c r="K43" s="77">
        <v>96.775865451000001</v>
      </c>
      <c r="L43" s="77">
        <v>0</v>
      </c>
      <c r="M43" s="77">
        <v>0.06</v>
      </c>
      <c r="N43" s="77">
        <f>K43/'סכום נכסי הקרן'!$C$42*100</f>
        <v>7.9238643621550586E-3</v>
      </c>
    </row>
    <row r="44" spans="2:14">
      <c r="B44" t="s">
        <v>1715</v>
      </c>
      <c r="C44" t="s">
        <v>1716</v>
      </c>
      <c r="D44" t="s">
        <v>1378</v>
      </c>
      <c r="E44" t="s">
        <v>1717</v>
      </c>
      <c r="F44" t="s">
        <v>1490</v>
      </c>
      <c r="G44" t="s">
        <v>109</v>
      </c>
      <c r="H44" s="77">
        <v>6822</v>
      </c>
      <c r="I44" s="77">
        <v>4617</v>
      </c>
      <c r="J44" s="77">
        <v>0</v>
      </c>
      <c r="K44" s="77">
        <v>1092.00702258</v>
      </c>
      <c r="L44" s="77">
        <v>0.01</v>
      </c>
      <c r="M44" s="77">
        <v>0.67</v>
      </c>
      <c r="N44" s="77">
        <f>K44/'סכום נכסי הקרן'!$C$42*100</f>
        <v>8.9411915761434341E-2</v>
      </c>
    </row>
    <row r="45" spans="2:14">
      <c r="B45" t="s">
        <v>1718</v>
      </c>
      <c r="C45" t="s">
        <v>1719</v>
      </c>
      <c r="D45" t="s">
        <v>1378</v>
      </c>
      <c r="E45" t="s">
        <v>1720</v>
      </c>
      <c r="F45" t="s">
        <v>1490</v>
      </c>
      <c r="G45" t="s">
        <v>116</v>
      </c>
      <c r="H45" s="77">
        <v>100639</v>
      </c>
      <c r="I45" s="77">
        <v>761.3</v>
      </c>
      <c r="J45" s="77">
        <v>0</v>
      </c>
      <c r="K45" s="77">
        <v>3587.1065417033001</v>
      </c>
      <c r="L45" s="77">
        <v>0.02</v>
      </c>
      <c r="M45" s="77">
        <v>2.21</v>
      </c>
      <c r="N45" s="77">
        <f>K45/'סכום נכסי הקרן'!$C$42*100</f>
        <v>0.29370696460934981</v>
      </c>
    </row>
    <row r="46" spans="2:14">
      <c r="B46" t="s">
        <v>1721</v>
      </c>
      <c r="C46" t="s">
        <v>1722</v>
      </c>
      <c r="D46" t="s">
        <v>1378</v>
      </c>
      <c r="E46" t="s">
        <v>1723</v>
      </c>
      <c r="F46" t="s">
        <v>1490</v>
      </c>
      <c r="G46" t="s">
        <v>109</v>
      </c>
      <c r="H46" s="77">
        <v>5281</v>
      </c>
      <c r="I46" s="77">
        <v>4045</v>
      </c>
      <c r="J46" s="77">
        <v>0</v>
      </c>
      <c r="K46" s="77">
        <v>740.60823215000005</v>
      </c>
      <c r="L46" s="77">
        <v>0</v>
      </c>
      <c r="M46" s="77">
        <v>0.46</v>
      </c>
      <c r="N46" s="77">
        <f>K46/'סכום נכסי הקרן'!$C$42*100</f>
        <v>6.0639903861396116E-2</v>
      </c>
    </row>
    <row r="47" spans="2:14">
      <c r="B47" t="s">
        <v>1724</v>
      </c>
      <c r="C47" t="s">
        <v>1725</v>
      </c>
      <c r="D47" t="s">
        <v>1378</v>
      </c>
      <c r="E47" t="s">
        <v>1726</v>
      </c>
      <c r="F47" t="s">
        <v>1490</v>
      </c>
      <c r="G47" t="s">
        <v>109</v>
      </c>
      <c r="H47" s="77">
        <v>41438</v>
      </c>
      <c r="I47" s="77">
        <v>2650</v>
      </c>
      <c r="J47" s="77">
        <v>0</v>
      </c>
      <c r="K47" s="77">
        <v>3807.1369690000001</v>
      </c>
      <c r="L47" s="77">
        <v>0.34</v>
      </c>
      <c r="M47" s="77">
        <v>2.34</v>
      </c>
      <c r="N47" s="77">
        <f>K47/'סכום נכסי הקרן'!$C$42*100</f>
        <v>0.31172272973137649</v>
      </c>
    </row>
    <row r="48" spans="2:14">
      <c r="B48" t="s">
        <v>1727</v>
      </c>
      <c r="C48" t="s">
        <v>1728</v>
      </c>
      <c r="D48" t="s">
        <v>1378</v>
      </c>
      <c r="E48" t="s">
        <v>1729</v>
      </c>
      <c r="F48" t="s">
        <v>1490</v>
      </c>
      <c r="G48" t="s">
        <v>109</v>
      </c>
      <c r="H48" s="77">
        <v>2820</v>
      </c>
      <c r="I48" s="77">
        <v>10677</v>
      </c>
      <c r="J48" s="77">
        <v>0</v>
      </c>
      <c r="K48" s="77">
        <v>1043.8838837999999</v>
      </c>
      <c r="L48" s="77">
        <v>0.01</v>
      </c>
      <c r="M48" s="77">
        <v>0.64</v>
      </c>
      <c r="N48" s="77">
        <f>K48/'סכום נכסי הקרן'!$C$42*100</f>
        <v>8.5471664515973184E-2</v>
      </c>
    </row>
    <row r="49" spans="2:14">
      <c r="B49" t="s">
        <v>1730</v>
      </c>
      <c r="C49" t="s">
        <v>1731</v>
      </c>
      <c r="D49" t="s">
        <v>1378</v>
      </c>
      <c r="E49" t="s">
        <v>1732</v>
      </c>
      <c r="F49" t="s">
        <v>1490</v>
      </c>
      <c r="G49" t="s">
        <v>109</v>
      </c>
      <c r="H49" s="77">
        <v>7632</v>
      </c>
      <c r="I49" s="77">
        <v>3417</v>
      </c>
      <c r="J49" s="77">
        <v>0</v>
      </c>
      <c r="K49" s="77">
        <v>904.14312047999999</v>
      </c>
      <c r="L49" s="77">
        <v>0.02</v>
      </c>
      <c r="M49" s="77">
        <v>0.56000000000000005</v>
      </c>
      <c r="N49" s="77">
        <f>K49/'סכום נכסי הקרן'!$C$42*100</f>
        <v>7.4029898025418372E-2</v>
      </c>
    </row>
    <row r="50" spans="2:14">
      <c r="B50" t="s">
        <v>1733</v>
      </c>
      <c r="C50" t="s">
        <v>1734</v>
      </c>
      <c r="D50" t="s">
        <v>1378</v>
      </c>
      <c r="E50" t="s">
        <v>1735</v>
      </c>
      <c r="F50" t="s">
        <v>1490</v>
      </c>
      <c r="G50" t="s">
        <v>113</v>
      </c>
      <c r="H50" s="77">
        <v>2397</v>
      </c>
      <c r="I50" s="77">
        <v>5797</v>
      </c>
      <c r="J50" s="77">
        <v>0</v>
      </c>
      <c r="K50" s="77">
        <v>577.02075413399996</v>
      </c>
      <c r="L50" s="77">
        <v>7.0000000000000007E-2</v>
      </c>
      <c r="M50" s="77">
        <v>0.36</v>
      </c>
      <c r="N50" s="77">
        <f>K50/'סכום נכסי הקרן'!$C$42*100</f>
        <v>4.724560373186508E-2</v>
      </c>
    </row>
    <row r="51" spans="2:14">
      <c r="B51" t="s">
        <v>1736</v>
      </c>
      <c r="C51" t="s">
        <v>1737</v>
      </c>
      <c r="D51" t="s">
        <v>1378</v>
      </c>
      <c r="E51" t="s">
        <v>1738</v>
      </c>
      <c r="F51" t="s">
        <v>1490</v>
      </c>
      <c r="G51" t="s">
        <v>109</v>
      </c>
      <c r="H51" s="77">
        <v>1609</v>
      </c>
      <c r="I51" s="77">
        <v>13229</v>
      </c>
      <c r="J51" s="77">
        <v>0</v>
      </c>
      <c r="K51" s="77">
        <v>737.96693287000005</v>
      </c>
      <c r="L51" s="77">
        <v>0.03</v>
      </c>
      <c r="M51" s="77">
        <v>0.45</v>
      </c>
      <c r="N51" s="77">
        <f>K51/'סכום נכסי הקרן'!$C$42*100</f>
        <v>6.042363819291522E-2</v>
      </c>
    </row>
    <row r="52" spans="2:14">
      <c r="B52" t="s">
        <v>1739</v>
      </c>
      <c r="C52" s="82" t="s">
        <v>2714</v>
      </c>
      <c r="D52" t="s">
        <v>1378</v>
      </c>
      <c r="E52" t="s">
        <v>1740</v>
      </c>
      <c r="F52" t="s">
        <v>1490</v>
      </c>
      <c r="G52" t="s">
        <v>113</v>
      </c>
      <c r="H52" s="77">
        <v>4076</v>
      </c>
      <c r="I52" s="77">
        <v>2856</v>
      </c>
      <c r="J52" s="77">
        <v>0</v>
      </c>
      <c r="K52" s="77">
        <v>483.40649145600003</v>
      </c>
      <c r="L52" s="77">
        <v>0</v>
      </c>
      <c r="M52" s="77">
        <v>0.3</v>
      </c>
      <c r="N52" s="77">
        <f>K52/'סכום נכסי הקרן'!$C$42*100</f>
        <v>3.9580606716682502E-2</v>
      </c>
    </row>
    <row r="53" spans="2:14">
      <c r="B53" t="s">
        <v>1741</v>
      </c>
      <c r="C53" t="s">
        <v>1742</v>
      </c>
      <c r="D53" t="s">
        <v>1561</v>
      </c>
      <c r="E53" t="s">
        <v>1743</v>
      </c>
      <c r="F53" t="s">
        <v>1490</v>
      </c>
      <c r="G53" t="s">
        <v>113</v>
      </c>
      <c r="H53" s="77">
        <v>392</v>
      </c>
      <c r="I53" s="77">
        <v>11139</v>
      </c>
      <c r="J53" s="77">
        <v>0</v>
      </c>
      <c r="K53" s="77">
        <v>181.32278068799999</v>
      </c>
      <c r="L53" s="77">
        <v>0.01</v>
      </c>
      <c r="M53" s="77">
        <v>0.11</v>
      </c>
      <c r="N53" s="77">
        <f>K53/'סכום נכסי הקרן'!$C$42*100</f>
        <v>1.4846440414092459E-2</v>
      </c>
    </row>
    <row r="54" spans="2:14">
      <c r="B54" t="s">
        <v>1744</v>
      </c>
      <c r="C54" s="82" t="s">
        <v>2715</v>
      </c>
      <c r="D54" t="s">
        <v>1378</v>
      </c>
      <c r="E54" t="s">
        <v>1743</v>
      </c>
      <c r="F54" t="s">
        <v>1490</v>
      </c>
      <c r="G54" t="s">
        <v>113</v>
      </c>
      <c r="H54" s="77">
        <v>4398</v>
      </c>
      <c r="I54" s="77">
        <v>5575</v>
      </c>
      <c r="J54" s="77">
        <v>0</v>
      </c>
      <c r="K54" s="77">
        <v>1018.1697650999999</v>
      </c>
      <c r="L54" s="77">
        <v>0.13</v>
      </c>
      <c r="M54" s="77">
        <v>0.63</v>
      </c>
      <c r="N54" s="77">
        <f>K54/'סכום נכסי הקרן'!$C$42*100</f>
        <v>8.3366230606169281E-2</v>
      </c>
    </row>
    <row r="55" spans="2:14">
      <c r="B55" t="s">
        <v>1745</v>
      </c>
      <c r="C55" t="s">
        <v>1746</v>
      </c>
      <c r="D55" t="s">
        <v>1378</v>
      </c>
      <c r="E55" t="s">
        <v>1743</v>
      </c>
      <c r="F55" t="s">
        <v>1490</v>
      </c>
      <c r="G55" t="s">
        <v>113</v>
      </c>
      <c r="H55" s="77">
        <v>4973</v>
      </c>
      <c r="I55" s="77">
        <v>4094</v>
      </c>
      <c r="J55" s="77">
        <v>0</v>
      </c>
      <c r="K55" s="77">
        <v>845.44701901200006</v>
      </c>
      <c r="L55" s="77">
        <v>7.0000000000000007E-2</v>
      </c>
      <c r="M55" s="77">
        <v>0.52</v>
      </c>
      <c r="N55" s="77">
        <f>K55/'סכום נכסי הקרן'!$C$42*100</f>
        <v>6.922394827284073E-2</v>
      </c>
    </row>
    <row r="56" spans="2:14">
      <c r="B56" t="s">
        <v>1747</v>
      </c>
      <c r="C56" t="s">
        <v>1748</v>
      </c>
      <c r="D56" t="s">
        <v>1378</v>
      </c>
      <c r="E56" t="s">
        <v>1749</v>
      </c>
      <c r="F56" t="s">
        <v>1490</v>
      </c>
      <c r="G56" t="s">
        <v>109</v>
      </c>
      <c r="H56" s="77">
        <v>4756</v>
      </c>
      <c r="I56" s="77">
        <v>2605</v>
      </c>
      <c r="J56" s="77">
        <v>0</v>
      </c>
      <c r="K56" s="77">
        <v>429.53980460000002</v>
      </c>
      <c r="L56" s="77">
        <v>0.01</v>
      </c>
      <c r="M56" s="77">
        <v>0.26</v>
      </c>
      <c r="N56" s="77">
        <f>K56/'סכום נכסי הקרן'!$C$42*100</f>
        <v>3.51700822713936E-2</v>
      </c>
    </row>
    <row r="57" spans="2:14">
      <c r="B57" t="s">
        <v>1750</v>
      </c>
      <c r="C57" s="82" t="s">
        <v>2716</v>
      </c>
      <c r="D57" t="s">
        <v>1378</v>
      </c>
      <c r="E57" t="s">
        <v>1749</v>
      </c>
      <c r="F57" t="s">
        <v>1490</v>
      </c>
      <c r="G57" t="s">
        <v>109</v>
      </c>
      <c r="H57" s="77">
        <v>2022</v>
      </c>
      <c r="I57" s="77">
        <v>9781</v>
      </c>
      <c r="J57" s="77">
        <v>0</v>
      </c>
      <c r="K57" s="77">
        <v>685.67489994000005</v>
      </c>
      <c r="L57" s="77">
        <v>0</v>
      </c>
      <c r="M57" s="77">
        <v>0.42</v>
      </c>
      <c r="N57" s="77">
        <f>K57/'סכום נכסי הקרן'!$C$42*100</f>
        <v>5.6142044076162377E-2</v>
      </c>
    </row>
    <row r="58" spans="2:14">
      <c r="B58" t="s">
        <v>1751</v>
      </c>
      <c r="C58" t="s">
        <v>1752</v>
      </c>
      <c r="D58" t="s">
        <v>1378</v>
      </c>
      <c r="E58" t="s">
        <v>1753</v>
      </c>
      <c r="F58" t="s">
        <v>1490</v>
      </c>
      <c r="G58" t="s">
        <v>203</v>
      </c>
      <c r="H58" s="77">
        <v>196119</v>
      </c>
      <c r="I58" s="77">
        <v>189900</v>
      </c>
      <c r="J58" s="77">
        <v>0</v>
      </c>
      <c r="K58" s="77">
        <v>11471.960704743</v>
      </c>
      <c r="L58" s="77">
        <v>0.01</v>
      </c>
      <c r="M58" s="77">
        <v>7.06</v>
      </c>
      <c r="N58" s="77">
        <f>K58/'סכום נכסי הקרן'!$C$42*100</f>
        <v>0.93930713167718805</v>
      </c>
    </row>
    <row r="59" spans="2:14">
      <c r="B59" t="s">
        <v>1754</v>
      </c>
      <c r="C59" t="s">
        <v>1755</v>
      </c>
      <c r="D59" t="s">
        <v>1378</v>
      </c>
      <c r="E59" t="s">
        <v>1756</v>
      </c>
      <c r="F59" t="s">
        <v>1490</v>
      </c>
      <c r="G59" t="s">
        <v>109</v>
      </c>
      <c r="H59" s="77">
        <v>486</v>
      </c>
      <c r="I59" s="77">
        <v>47471.5</v>
      </c>
      <c r="J59" s="77">
        <v>0</v>
      </c>
      <c r="K59" s="77">
        <v>799.87673583000003</v>
      </c>
      <c r="L59" s="77">
        <v>0.01</v>
      </c>
      <c r="M59" s="77">
        <v>0.49</v>
      </c>
      <c r="N59" s="77">
        <f>K59/'סכום נכסי הקרן'!$C$42*100</f>
        <v>6.5492721058324169E-2</v>
      </c>
    </row>
    <row r="60" spans="2:14">
      <c r="B60" t="s">
        <v>1757</v>
      </c>
      <c r="C60" s="82" t="s">
        <v>2717</v>
      </c>
      <c r="D60" t="s">
        <v>1547</v>
      </c>
      <c r="E60" t="s">
        <v>1756</v>
      </c>
      <c r="F60" t="s">
        <v>1490</v>
      </c>
      <c r="G60" t="s">
        <v>116</v>
      </c>
      <c r="H60" s="77">
        <v>916</v>
      </c>
      <c r="I60" s="77">
        <v>5893.5</v>
      </c>
      <c r="J60" s="77">
        <v>0</v>
      </c>
      <c r="K60" s="77">
        <v>252.749843274</v>
      </c>
      <c r="L60" s="77">
        <v>7.0000000000000007E-2</v>
      </c>
      <c r="M60" s="77">
        <v>0.16</v>
      </c>
      <c r="N60" s="77">
        <f>K60/'סכום נכסי הקרן'!$C$42*100</f>
        <v>2.069478238531661E-2</v>
      </c>
    </row>
    <row r="61" spans="2:14">
      <c r="B61" t="s">
        <v>1758</v>
      </c>
      <c r="C61" s="82" t="s">
        <v>2718</v>
      </c>
      <c r="D61" t="s">
        <v>1378</v>
      </c>
      <c r="E61" t="s">
        <v>1759</v>
      </c>
      <c r="F61" t="s">
        <v>1490</v>
      </c>
      <c r="G61" t="s">
        <v>109</v>
      </c>
      <c r="H61" s="77">
        <v>8568</v>
      </c>
      <c r="I61" s="77">
        <v>7567</v>
      </c>
      <c r="J61" s="77">
        <v>0</v>
      </c>
      <c r="K61" s="77">
        <v>2247.7967215200001</v>
      </c>
      <c r="L61" s="77">
        <v>0</v>
      </c>
      <c r="M61" s="77">
        <v>1.38</v>
      </c>
      <c r="N61" s="77">
        <f>K61/'סכום נכסי הקרן'!$C$42*100</f>
        <v>0.18404626248513969</v>
      </c>
    </row>
    <row r="62" spans="2:14">
      <c r="B62" t="s">
        <v>1760</v>
      </c>
      <c r="C62" t="s">
        <v>1761</v>
      </c>
      <c r="D62" t="s">
        <v>1378</v>
      </c>
      <c r="E62" t="s">
        <v>1759</v>
      </c>
      <c r="F62" t="s">
        <v>1490</v>
      </c>
      <c r="G62" t="s">
        <v>113</v>
      </c>
      <c r="H62" s="77">
        <v>6285</v>
      </c>
      <c r="I62" s="77">
        <v>2963</v>
      </c>
      <c r="J62" s="77">
        <v>0</v>
      </c>
      <c r="K62" s="77">
        <v>773.31606633000001</v>
      </c>
      <c r="L62" s="77">
        <v>0.19</v>
      </c>
      <c r="M62" s="77">
        <v>0.48</v>
      </c>
      <c r="N62" s="77">
        <f>K62/'סכום נכסי הקרן'!$C$42*100</f>
        <v>6.3317972824296825E-2</v>
      </c>
    </row>
    <row r="63" spans="2:14">
      <c r="B63" t="s">
        <v>1762</v>
      </c>
      <c r="C63" t="s">
        <v>1763</v>
      </c>
      <c r="D63" t="s">
        <v>1378</v>
      </c>
      <c r="E63" t="s">
        <v>1759</v>
      </c>
      <c r="F63" t="s">
        <v>1490</v>
      </c>
      <c r="G63" t="s">
        <v>109</v>
      </c>
      <c r="H63" s="77">
        <v>3455</v>
      </c>
      <c r="I63" s="77">
        <v>4426</v>
      </c>
      <c r="J63" s="77">
        <v>0</v>
      </c>
      <c r="K63" s="77">
        <v>530.16774610000004</v>
      </c>
      <c r="L63" s="77">
        <v>0.01</v>
      </c>
      <c r="M63" s="77">
        <v>0.33</v>
      </c>
      <c r="N63" s="77">
        <f>K63/'סכום נכסי הקרן'!$C$42*100</f>
        <v>4.3409348908513973E-2</v>
      </c>
    </row>
    <row r="64" spans="2:14">
      <c r="B64" t="s">
        <v>1764</v>
      </c>
      <c r="C64" s="82" t="s">
        <v>2719</v>
      </c>
      <c r="D64" t="s">
        <v>1378</v>
      </c>
      <c r="E64" t="s">
        <v>1765</v>
      </c>
      <c r="F64" t="s">
        <v>1490</v>
      </c>
      <c r="G64" t="s">
        <v>109</v>
      </c>
      <c r="H64" s="77">
        <v>6151</v>
      </c>
      <c r="I64" s="77">
        <v>5885</v>
      </c>
      <c r="J64" s="77">
        <v>0</v>
      </c>
      <c r="K64" s="77">
        <v>1255.0066754500001</v>
      </c>
      <c r="L64" s="77">
        <v>0.03</v>
      </c>
      <c r="M64" s="77">
        <v>0.77</v>
      </c>
      <c r="N64" s="77">
        <f>K64/'סכום נכסי הקרן'!$C$42*100</f>
        <v>0.10275808563964847</v>
      </c>
    </row>
    <row r="65" spans="2:14">
      <c r="B65" t="s">
        <v>1766</v>
      </c>
      <c r="C65" t="s">
        <v>1767</v>
      </c>
      <c r="D65" t="s">
        <v>1378</v>
      </c>
      <c r="E65" t="s">
        <v>1768</v>
      </c>
      <c r="F65" t="s">
        <v>1490</v>
      </c>
      <c r="G65" t="s">
        <v>113</v>
      </c>
      <c r="H65" s="77">
        <v>576</v>
      </c>
      <c r="I65" s="77">
        <v>17706</v>
      </c>
      <c r="J65" s="77">
        <v>0</v>
      </c>
      <c r="K65" s="77">
        <v>423.50938905599997</v>
      </c>
      <c r="L65" s="77">
        <v>0</v>
      </c>
      <c r="M65" s="77">
        <v>0.26</v>
      </c>
      <c r="N65" s="77">
        <f>K65/'סכום נכסי הקרן'!$C$42*100</f>
        <v>3.4676320788658198E-2</v>
      </c>
    </row>
    <row r="66" spans="2:14">
      <c r="B66" t="s">
        <v>1769</v>
      </c>
      <c r="C66" t="s">
        <v>1770</v>
      </c>
      <c r="D66" t="s">
        <v>1378</v>
      </c>
      <c r="E66" t="s">
        <v>1771</v>
      </c>
      <c r="F66" t="s">
        <v>1490</v>
      </c>
      <c r="G66" t="s">
        <v>109</v>
      </c>
      <c r="H66" s="77">
        <v>14014</v>
      </c>
      <c r="I66" s="77">
        <v>5122</v>
      </c>
      <c r="J66" s="77">
        <v>0</v>
      </c>
      <c r="K66" s="77">
        <v>2488.6024763599999</v>
      </c>
      <c r="L66" s="77">
        <v>0</v>
      </c>
      <c r="M66" s="77">
        <v>1.53</v>
      </c>
      <c r="N66" s="77">
        <f>K66/'סכום נכסי הקרן'!$C$42*100</f>
        <v>0.20376308062038692</v>
      </c>
    </row>
    <row r="67" spans="2:14">
      <c r="B67" t="s">
        <v>1772</v>
      </c>
      <c r="C67" t="s">
        <v>1773</v>
      </c>
      <c r="D67" t="s">
        <v>1378</v>
      </c>
      <c r="E67" t="s">
        <v>1771</v>
      </c>
      <c r="F67" t="s">
        <v>1490</v>
      </c>
      <c r="G67" t="s">
        <v>109</v>
      </c>
      <c r="H67" s="77">
        <v>3689</v>
      </c>
      <c r="I67" s="77">
        <v>24529</v>
      </c>
      <c r="J67" s="77">
        <v>0</v>
      </c>
      <c r="K67" s="77">
        <v>3137.2009662700002</v>
      </c>
      <c r="L67" s="77">
        <v>0</v>
      </c>
      <c r="M67" s="77">
        <v>1.93</v>
      </c>
      <c r="N67" s="77">
        <f>K67/'סכום נכסי הקרן'!$C$42*100</f>
        <v>0.25686936322085252</v>
      </c>
    </row>
    <row r="68" spans="2:14">
      <c r="B68" t="s">
        <v>1774</v>
      </c>
      <c r="C68" t="s">
        <v>1775</v>
      </c>
      <c r="D68" t="s">
        <v>110</v>
      </c>
      <c r="E68" t="s">
        <v>1776</v>
      </c>
      <c r="F68" t="s">
        <v>1490</v>
      </c>
      <c r="G68" t="s">
        <v>123</v>
      </c>
      <c r="H68" s="77">
        <v>4562</v>
      </c>
      <c r="I68" s="77">
        <v>7788</v>
      </c>
      <c r="J68" s="77">
        <v>0</v>
      </c>
      <c r="K68" s="77">
        <v>962.05036276800001</v>
      </c>
      <c r="L68" s="77">
        <v>0.12</v>
      </c>
      <c r="M68" s="77">
        <v>0.59</v>
      </c>
      <c r="N68" s="77">
        <f>K68/'סכום נכסי הקרן'!$C$42*100</f>
        <v>7.8771257158072039E-2</v>
      </c>
    </row>
    <row r="69" spans="2:14">
      <c r="B69" t="s">
        <v>1777</v>
      </c>
      <c r="C69" s="82" t="s">
        <v>2720</v>
      </c>
      <c r="D69" t="s">
        <v>1378</v>
      </c>
      <c r="E69" t="s">
        <v>1776</v>
      </c>
      <c r="F69" t="s">
        <v>1490</v>
      </c>
      <c r="G69" t="s">
        <v>109</v>
      </c>
      <c r="H69" s="77">
        <v>3281</v>
      </c>
      <c r="I69" s="77">
        <v>8298</v>
      </c>
      <c r="J69" s="77">
        <v>0</v>
      </c>
      <c r="K69" s="77">
        <v>943.91633646000002</v>
      </c>
      <c r="L69" s="77">
        <v>0</v>
      </c>
      <c r="M69" s="77">
        <v>0.57999999999999996</v>
      </c>
      <c r="N69" s="77">
        <f>K69/'סכום נכסי הקרן'!$C$42*100</f>
        <v>7.7286469973429417E-2</v>
      </c>
    </row>
    <row r="70" spans="2:14">
      <c r="B70" t="s">
        <v>1778</v>
      </c>
      <c r="C70" t="s">
        <v>1779</v>
      </c>
      <c r="D70" t="s">
        <v>1378</v>
      </c>
      <c r="E70" t="s">
        <v>1776</v>
      </c>
      <c r="F70" t="s">
        <v>1490</v>
      </c>
      <c r="G70" t="s">
        <v>109</v>
      </c>
      <c r="H70" s="77">
        <v>5814</v>
      </c>
      <c r="I70" s="77">
        <v>16473</v>
      </c>
      <c r="J70" s="77">
        <v>0</v>
      </c>
      <c r="K70" s="77">
        <v>3320.4853427399999</v>
      </c>
      <c r="L70" s="77">
        <v>0.01</v>
      </c>
      <c r="M70" s="77">
        <v>2.04</v>
      </c>
      <c r="N70" s="77">
        <f>K70/'סכום נכסי הקרן'!$C$42*100</f>
        <v>0.27187641618888603</v>
      </c>
    </row>
    <row r="71" spans="2:14">
      <c r="B71" t="s">
        <v>1780</v>
      </c>
      <c r="C71" t="s">
        <v>1781</v>
      </c>
      <c r="D71" t="s">
        <v>1378</v>
      </c>
      <c r="E71" t="s">
        <v>1782</v>
      </c>
      <c r="F71" t="s">
        <v>1490</v>
      </c>
      <c r="G71" t="s">
        <v>109</v>
      </c>
      <c r="H71" s="77">
        <v>4745</v>
      </c>
      <c r="I71" s="77">
        <v>2784</v>
      </c>
      <c r="J71" s="77">
        <v>0</v>
      </c>
      <c r="K71" s="77">
        <v>457.99347360000002</v>
      </c>
      <c r="L71" s="77">
        <v>0.01</v>
      </c>
      <c r="M71" s="77">
        <v>0.28000000000000003</v>
      </c>
      <c r="N71" s="77">
        <f>K71/'סכום נכסי הקרן'!$C$42*100</f>
        <v>3.7499826497507639E-2</v>
      </c>
    </row>
    <row r="72" spans="2:14">
      <c r="B72" t="s">
        <v>1783</v>
      </c>
      <c r="C72" t="s">
        <v>1784</v>
      </c>
      <c r="D72" t="s">
        <v>1378</v>
      </c>
      <c r="E72" t="s">
        <v>1785</v>
      </c>
      <c r="F72" t="s">
        <v>1490</v>
      </c>
      <c r="G72" t="s">
        <v>109</v>
      </c>
      <c r="H72" s="77">
        <v>7216</v>
      </c>
      <c r="I72" s="77">
        <v>8043</v>
      </c>
      <c r="J72" s="77">
        <v>0</v>
      </c>
      <c r="K72" s="77">
        <v>2012.18744496</v>
      </c>
      <c r="L72" s="77">
        <v>0.1</v>
      </c>
      <c r="M72" s="77">
        <v>1.24</v>
      </c>
      <c r="N72" s="77">
        <f>K72/'סכום נכסי הקרן'!$C$42*100</f>
        <v>0.1647549242860285</v>
      </c>
    </row>
    <row r="73" spans="2:14">
      <c r="B73" t="s">
        <v>1786</v>
      </c>
      <c r="C73" t="s">
        <v>1787</v>
      </c>
      <c r="D73" t="s">
        <v>1378</v>
      </c>
      <c r="E73" t="s">
        <v>1496</v>
      </c>
      <c r="F73" t="s">
        <v>126</v>
      </c>
      <c r="G73" t="s">
        <v>109</v>
      </c>
      <c r="H73" s="77">
        <v>18875</v>
      </c>
      <c r="I73" s="77">
        <v>5690</v>
      </c>
      <c r="J73" s="77">
        <v>0</v>
      </c>
      <c r="K73" s="77">
        <v>3723.5146625000002</v>
      </c>
      <c r="L73" s="77">
        <v>0.03</v>
      </c>
      <c r="M73" s="77">
        <v>2.29</v>
      </c>
      <c r="N73" s="77">
        <f>K73/'סכום נכסי הקרן'!$C$42*100</f>
        <v>0.30487585927179839</v>
      </c>
    </row>
    <row r="74" spans="2:14">
      <c r="B74" t="s">
        <v>1788</v>
      </c>
      <c r="C74" t="s">
        <v>1789</v>
      </c>
      <c r="D74" t="s">
        <v>1378</v>
      </c>
      <c r="E74" t="s">
        <v>1790</v>
      </c>
      <c r="F74" t="s">
        <v>126</v>
      </c>
      <c r="G74" t="s">
        <v>113</v>
      </c>
      <c r="H74" s="77">
        <v>2251</v>
      </c>
      <c r="I74" s="77">
        <v>5338</v>
      </c>
      <c r="J74" s="77">
        <v>0</v>
      </c>
      <c r="K74" s="77">
        <v>498.96968878799998</v>
      </c>
      <c r="L74" s="77">
        <v>0</v>
      </c>
      <c r="M74" s="77">
        <v>0.31</v>
      </c>
      <c r="N74" s="77">
        <f>K74/'סכום נכסי הקרן'!$C$42*100</f>
        <v>4.0854898236841124E-2</v>
      </c>
    </row>
    <row r="75" spans="2:14">
      <c r="B75" t="s">
        <v>1791</v>
      </c>
      <c r="C75" t="s">
        <v>1792</v>
      </c>
      <c r="D75" t="s">
        <v>1473</v>
      </c>
      <c r="E75" t="s">
        <v>1743</v>
      </c>
      <c r="F75" t="s">
        <v>131</v>
      </c>
      <c r="G75" t="s">
        <v>113</v>
      </c>
      <c r="H75" s="77">
        <v>4045</v>
      </c>
      <c r="I75" s="77">
        <v>2236</v>
      </c>
      <c r="J75" s="77">
        <v>0</v>
      </c>
      <c r="K75" s="77">
        <v>375.58689012000002</v>
      </c>
      <c r="L75" s="77">
        <v>0</v>
      </c>
      <c r="M75" s="77">
        <v>0.23</v>
      </c>
      <c r="N75" s="77">
        <f>K75/'סכום נכסי הקרן'!$C$42*100</f>
        <v>3.0752497636111441E-2</v>
      </c>
    </row>
    <row r="76" spans="2:14">
      <c r="B76" s="78" t="s">
        <v>1793</v>
      </c>
      <c r="D76" s="16"/>
      <c r="E76" s="16"/>
      <c r="F76" s="16"/>
      <c r="G76" s="16"/>
      <c r="H76" s="79">
        <v>285922</v>
      </c>
      <c r="J76" s="79">
        <v>0</v>
      </c>
      <c r="K76" s="79">
        <v>84918.529712118005</v>
      </c>
      <c r="M76" s="79">
        <v>52.28</v>
      </c>
      <c r="N76" s="79">
        <f>K76/'סכום נכסי הקרן'!$C$42*100</f>
        <v>6.9530032941235183</v>
      </c>
    </row>
    <row r="77" spans="2:14">
      <c r="B77" t="s">
        <v>1794</v>
      </c>
      <c r="C77" t="s">
        <v>1795</v>
      </c>
      <c r="D77" t="s">
        <v>1378</v>
      </c>
      <c r="E77" t="s">
        <v>1680</v>
      </c>
      <c r="F77" t="s">
        <v>1490</v>
      </c>
      <c r="G77" t="s">
        <v>113</v>
      </c>
      <c r="H77" s="77">
        <v>14423</v>
      </c>
      <c r="I77" s="77">
        <v>19596</v>
      </c>
      <c r="J77" s="77">
        <v>0</v>
      </c>
      <c r="K77" s="77">
        <v>11736.622442808</v>
      </c>
      <c r="L77" s="77">
        <v>1.55</v>
      </c>
      <c r="M77" s="77">
        <v>7.23</v>
      </c>
      <c r="N77" s="77">
        <f>K77/'סכום נכסי הקרן'!$C$42*100</f>
        <v>0.96097724234482251</v>
      </c>
    </row>
    <row r="78" spans="2:14">
      <c r="B78" t="s">
        <v>1796</v>
      </c>
      <c r="C78" t="s">
        <v>1797</v>
      </c>
      <c r="D78" t="s">
        <v>1378</v>
      </c>
      <c r="E78" t="s">
        <v>1798</v>
      </c>
      <c r="F78" t="s">
        <v>1490</v>
      </c>
      <c r="G78" t="s">
        <v>109</v>
      </c>
      <c r="H78" s="77">
        <v>3053</v>
      </c>
      <c r="I78" s="77">
        <v>11671</v>
      </c>
      <c r="J78" s="77">
        <v>0</v>
      </c>
      <c r="K78" s="77">
        <v>1235.3462892099999</v>
      </c>
      <c r="L78" s="77">
        <v>0.01</v>
      </c>
      <c r="M78" s="77">
        <v>0.76</v>
      </c>
      <c r="N78" s="77">
        <f>K78/'סכום נכסי הקרן'!$C$42*100</f>
        <v>0.10114832236708729</v>
      </c>
    </row>
    <row r="79" spans="2:14">
      <c r="B79" t="s">
        <v>1799</v>
      </c>
      <c r="C79" t="s">
        <v>1800</v>
      </c>
      <c r="D79" t="s">
        <v>1378</v>
      </c>
      <c r="E79" t="s">
        <v>1726</v>
      </c>
      <c r="F79" t="s">
        <v>1490</v>
      </c>
      <c r="G79" t="s">
        <v>109</v>
      </c>
      <c r="H79" s="77">
        <v>20328</v>
      </c>
      <c r="I79" s="77">
        <v>10188.5</v>
      </c>
      <c r="J79" s="77">
        <v>0</v>
      </c>
      <c r="K79" s="77">
        <v>7180.5670767600004</v>
      </c>
      <c r="L79" s="77">
        <v>0.78</v>
      </c>
      <c r="M79" s="77">
        <v>4.42</v>
      </c>
      <c r="N79" s="77">
        <f>K79/'סכום נכסי הקרן'!$C$42*100</f>
        <v>0.58793418477266191</v>
      </c>
    </row>
    <row r="80" spans="2:14">
      <c r="B80" t="s">
        <v>1801</v>
      </c>
      <c r="C80" t="s">
        <v>1802</v>
      </c>
      <c r="D80" t="s">
        <v>1378</v>
      </c>
      <c r="E80" t="s">
        <v>1740</v>
      </c>
      <c r="F80" t="s">
        <v>1490</v>
      </c>
      <c r="G80" t="s">
        <v>109</v>
      </c>
      <c r="H80" s="77">
        <v>20129</v>
      </c>
      <c r="I80" s="77">
        <v>10372</v>
      </c>
      <c r="J80" s="77">
        <v>0</v>
      </c>
      <c r="K80" s="77">
        <v>7238.33284396</v>
      </c>
      <c r="L80" s="77">
        <v>0.05</v>
      </c>
      <c r="M80" s="77">
        <v>4.46</v>
      </c>
      <c r="N80" s="77">
        <f>K80/'סכום נכסי הקרן'!$C$42*100</f>
        <v>0.59266396013489175</v>
      </c>
    </row>
    <row r="81" spans="2:14">
      <c r="B81" t="s">
        <v>1803</v>
      </c>
      <c r="C81" t="s">
        <v>1804</v>
      </c>
      <c r="D81" t="s">
        <v>1378</v>
      </c>
      <c r="E81" t="s">
        <v>1759</v>
      </c>
      <c r="F81" t="s">
        <v>1490</v>
      </c>
      <c r="G81" t="s">
        <v>109</v>
      </c>
      <c r="H81" s="77">
        <v>32108</v>
      </c>
      <c r="I81" s="77">
        <v>3672</v>
      </c>
      <c r="J81" s="77">
        <v>0</v>
      </c>
      <c r="K81" s="77">
        <v>4087.6129699200001</v>
      </c>
      <c r="L81" s="77">
        <v>0.01</v>
      </c>
      <c r="M81" s="77">
        <v>2.52</v>
      </c>
      <c r="N81" s="77">
        <f>K81/'סכום נכסי הקרן'!$C$42*100</f>
        <v>0.33468768879190836</v>
      </c>
    </row>
    <row r="82" spans="2:14">
      <c r="B82" t="s">
        <v>1805</v>
      </c>
      <c r="C82" t="s">
        <v>1806</v>
      </c>
      <c r="D82" t="s">
        <v>1378</v>
      </c>
      <c r="E82" t="s">
        <v>1807</v>
      </c>
      <c r="F82" t="s">
        <v>1490</v>
      </c>
      <c r="G82" t="s">
        <v>109</v>
      </c>
      <c r="H82" s="77">
        <v>34926</v>
      </c>
      <c r="I82" s="77">
        <v>7588</v>
      </c>
      <c r="J82" s="77">
        <v>0</v>
      </c>
      <c r="K82" s="77">
        <v>9188.1909789599995</v>
      </c>
      <c r="L82" s="77">
        <v>0.1</v>
      </c>
      <c r="M82" s="77">
        <v>5.66</v>
      </c>
      <c r="N82" s="77">
        <f>K82/'סכום נכסי הקרן'!$C$42*100</f>
        <v>0.75231545294440383</v>
      </c>
    </row>
    <row r="83" spans="2:14">
      <c r="B83" t="s">
        <v>1808</v>
      </c>
      <c r="C83" t="s">
        <v>1809</v>
      </c>
      <c r="D83" t="s">
        <v>1378</v>
      </c>
      <c r="E83" t="s">
        <v>1776</v>
      </c>
      <c r="F83" t="s">
        <v>1490</v>
      </c>
      <c r="G83" t="s">
        <v>109</v>
      </c>
      <c r="H83" s="77">
        <v>160955</v>
      </c>
      <c r="I83" s="77">
        <v>7930</v>
      </c>
      <c r="J83" s="77">
        <v>0</v>
      </c>
      <c r="K83" s="77">
        <v>44251.857110500001</v>
      </c>
      <c r="L83" s="77">
        <v>7.0000000000000007E-2</v>
      </c>
      <c r="M83" s="77">
        <v>27.24</v>
      </c>
      <c r="N83" s="77">
        <f>K83/'סכום נכסי הקרן'!$C$42*100</f>
        <v>3.6232764427677413</v>
      </c>
    </row>
    <row r="84" spans="2:14">
      <c r="B84" s="78" t="s">
        <v>1028</v>
      </c>
      <c r="D84" s="16"/>
      <c r="E84" s="16"/>
      <c r="F84" s="16"/>
      <c r="G84" s="16"/>
      <c r="H84" s="79">
        <v>0</v>
      </c>
      <c r="J84" s="79">
        <v>0</v>
      </c>
      <c r="K84" s="79">
        <v>0</v>
      </c>
      <c r="M84" s="79">
        <v>0</v>
      </c>
      <c r="N84" s="79">
        <f>K84/'סכום נכסי הקרן'!$C$42*100</f>
        <v>0</v>
      </c>
    </row>
    <row r="85" spans="2:14">
      <c r="B85" t="s">
        <v>256</v>
      </c>
      <c r="C85" t="s">
        <v>256</v>
      </c>
      <c r="D85" s="16"/>
      <c r="E85" s="16"/>
      <c r="F85" t="s">
        <v>256</v>
      </c>
      <c r="G85" t="s">
        <v>256</v>
      </c>
      <c r="H85" s="77">
        <v>0</v>
      </c>
      <c r="I85" s="77">
        <v>0</v>
      </c>
      <c r="K85" s="77">
        <v>0</v>
      </c>
      <c r="L85" s="77">
        <v>0</v>
      </c>
      <c r="M85" s="77">
        <v>0</v>
      </c>
      <c r="N85" s="77">
        <f>K85/'סכום נכסי הקרן'!$C$42*100</f>
        <v>0</v>
      </c>
    </row>
    <row r="86" spans="2:14">
      <c r="B86" s="78" t="s">
        <v>1667</v>
      </c>
      <c r="D86" s="16"/>
      <c r="E86" s="16"/>
      <c r="F86" s="16"/>
      <c r="G86" s="16"/>
      <c r="H86" s="79">
        <v>0</v>
      </c>
      <c r="J86" s="79">
        <v>0</v>
      </c>
      <c r="K86" s="79">
        <v>0</v>
      </c>
      <c r="M86" s="79">
        <v>0</v>
      </c>
      <c r="N86" s="79">
        <f>K86/'סכום נכסי הקרן'!$C$42*100</f>
        <v>0</v>
      </c>
    </row>
    <row r="87" spans="2:14">
      <c r="B87" t="s">
        <v>256</v>
      </c>
      <c r="C87" t="s">
        <v>256</v>
      </c>
      <c r="D87" s="16"/>
      <c r="E87" s="16"/>
      <c r="F87" t="s">
        <v>256</v>
      </c>
      <c r="G87" t="s">
        <v>256</v>
      </c>
      <c r="H87" s="77">
        <v>0</v>
      </c>
      <c r="I87" s="77">
        <v>0</v>
      </c>
      <c r="K87" s="77">
        <v>0</v>
      </c>
      <c r="L87" s="77">
        <v>0</v>
      </c>
      <c r="M87" s="77">
        <v>0</v>
      </c>
      <c r="N87" s="77">
        <f>K87/'סכום נכסי הקרן'!$C$42*100</f>
        <v>0</v>
      </c>
    </row>
    <row r="88" spans="2:14">
      <c r="B88" t="s">
        <v>262</v>
      </c>
      <c r="D88" s="16"/>
      <c r="E88" s="16"/>
      <c r="F88" s="16"/>
      <c r="G88" s="16"/>
    </row>
    <row r="89" spans="2:14">
      <c r="B89" t="s">
        <v>367</v>
      </c>
      <c r="D89" s="16"/>
      <c r="E89" s="16"/>
      <c r="F89" s="16"/>
      <c r="G89" s="16"/>
    </row>
    <row r="90" spans="2:14">
      <c r="B90" t="s">
        <v>368</v>
      </c>
      <c r="D90" s="16"/>
      <c r="E90" s="16"/>
      <c r="F90" s="16"/>
      <c r="G90" s="16"/>
    </row>
    <row r="91" spans="2:14">
      <c r="B91" t="s">
        <v>369</v>
      </c>
      <c r="D91" s="16"/>
      <c r="E91" s="16"/>
      <c r="F91" s="16"/>
      <c r="G91" s="16"/>
    </row>
    <row r="92" spans="2:14">
      <c r="B92" t="s">
        <v>1029</v>
      </c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C1:C4 J9:J1048576 J5:N7 A5:I1048576 O5:XFD1048576 K8:M1048576 N8:N10 N8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5"/>
  <sheetViews>
    <sheetView rightToLeft="1" topLeftCell="A32" workbookViewId="0">
      <selection activeCell="F46" sqref="F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2628</v>
      </c>
    </row>
    <row r="3" spans="2:65" s="1" customFormat="1">
      <c r="B3" s="2" t="s">
        <v>2</v>
      </c>
      <c r="C3" s="26" t="s">
        <v>2629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611633.56000000006</v>
      </c>
      <c r="K11" s="7"/>
      <c r="L11" s="76">
        <v>81918.521643376225</v>
      </c>
      <c r="M11" s="7"/>
      <c r="N11" s="76">
        <v>100</v>
      </c>
      <c r="O11" s="76">
        <f>L11/'סכום נכסי הקרן'!$C$42*100</f>
        <v>6.7073670819202098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f>L12/'סכום נכסי הקרן'!$C$42*100</f>
        <v>0</v>
      </c>
    </row>
    <row r="13" spans="2:65">
      <c r="B13" s="78" t="s">
        <v>1810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f>L13/'סכום נכסי הקרן'!$C$42*100</f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I14" t="s">
        <v>256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f>L14/'סכום נכסי הקרן'!$C$42*100</f>
        <v>0</v>
      </c>
    </row>
    <row r="15" spans="2:65">
      <c r="B15" s="78" t="s">
        <v>1811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f>L15/'סכום נכסי הקרן'!$C$42*100</f>
        <v>0</v>
      </c>
    </row>
    <row r="16" spans="2:65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I16" t="s">
        <v>256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f>L16/'סכום נכסי הקרן'!$C$42*100</f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f>L17/'סכום נכסי הקרן'!$C$42*100</f>
        <v>0</v>
      </c>
    </row>
    <row r="18" spans="2:15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I18" t="s">
        <v>256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f>L18/'סכום נכסי הקרן'!$C$42*100</f>
        <v>0</v>
      </c>
    </row>
    <row r="19" spans="2:15">
      <c r="B19" s="78" t="s">
        <v>1028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f>L19/'סכום נכסי הקרן'!$C$42*100</f>
        <v>0</v>
      </c>
    </row>
    <row r="20" spans="2:15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I20" t="s">
        <v>256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f>L20/'סכום נכסי הקרן'!$C$42*100</f>
        <v>0</v>
      </c>
    </row>
    <row r="21" spans="2:15">
      <c r="B21" s="78" t="s">
        <v>260</v>
      </c>
      <c r="C21" s="16"/>
      <c r="D21" s="16"/>
      <c r="E21" s="16"/>
      <c r="J21" s="79">
        <v>611633.56000000006</v>
      </c>
      <c r="L21" s="79">
        <v>81918.521643376225</v>
      </c>
      <c r="N21" s="79">
        <v>100</v>
      </c>
      <c r="O21" s="79">
        <f>L21/'סכום נכסי הקרן'!$C$42*100</f>
        <v>6.7073670819202098</v>
      </c>
    </row>
    <row r="22" spans="2:15">
      <c r="B22" s="78" t="s">
        <v>1810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f>L22/'סכום נכסי הקרן'!$C$42*100</f>
        <v>0</v>
      </c>
    </row>
    <row r="23" spans="2:15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I23" t="s">
        <v>256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f>L23/'סכום נכסי הקרן'!$C$42*100</f>
        <v>0</v>
      </c>
    </row>
    <row r="24" spans="2:15">
      <c r="B24" s="78" t="s">
        <v>1811</v>
      </c>
      <c r="C24" s="16"/>
      <c r="D24" s="16"/>
      <c r="E24" s="16"/>
      <c r="J24" s="79">
        <v>490304.52</v>
      </c>
      <c r="L24" s="79">
        <v>51236.076261336799</v>
      </c>
      <c r="N24" s="79">
        <v>62.55</v>
      </c>
      <c r="O24" s="79">
        <f>L24/'סכום נכסי הקרן'!$C$42*100</f>
        <v>4.1951339505140055</v>
      </c>
    </row>
    <row r="25" spans="2:15">
      <c r="B25" t="s">
        <v>1812</v>
      </c>
      <c r="C25" t="s">
        <v>1813</v>
      </c>
      <c r="D25" t="s">
        <v>126</v>
      </c>
      <c r="E25" t="s">
        <v>1814</v>
      </c>
      <c r="F25" t="s">
        <v>1490</v>
      </c>
      <c r="G25" t="s">
        <v>1815</v>
      </c>
      <c r="H25" t="s">
        <v>154</v>
      </c>
      <c r="I25" t="s">
        <v>109</v>
      </c>
      <c r="J25" s="77">
        <v>21000.57</v>
      </c>
      <c r="K25" s="77">
        <v>1253</v>
      </c>
      <c r="L25" s="77">
        <v>912.29647166070004</v>
      </c>
      <c r="M25" s="77">
        <v>0</v>
      </c>
      <c r="N25" s="77">
        <v>1.1100000000000001</v>
      </c>
      <c r="O25" s="77">
        <f>L25/'סכום נכסי הקרן'!$C$42*100</f>
        <v>7.4697482330160089E-2</v>
      </c>
    </row>
    <row r="26" spans="2:15">
      <c r="B26" t="s">
        <v>1816</v>
      </c>
      <c r="C26" t="s">
        <v>1817</v>
      </c>
      <c r="D26" t="s">
        <v>126</v>
      </c>
      <c r="E26" t="s">
        <v>1818</v>
      </c>
      <c r="F26" t="s">
        <v>1490</v>
      </c>
      <c r="G26" t="s">
        <v>256</v>
      </c>
      <c r="H26" t="s">
        <v>823</v>
      </c>
      <c r="I26" t="s">
        <v>116</v>
      </c>
      <c r="J26" s="77">
        <v>0.01</v>
      </c>
      <c r="K26" s="77">
        <v>14856.52</v>
      </c>
      <c r="L26" s="77">
        <v>6.9556740987999997E-3</v>
      </c>
      <c r="M26" s="77">
        <v>0</v>
      </c>
      <c r="N26" s="77">
        <v>0</v>
      </c>
      <c r="O26" s="77">
        <f>L26/'סכום נכסי הקרן'!$C$42*100</f>
        <v>5.6952028121260061E-7</v>
      </c>
    </row>
    <row r="27" spans="2:15">
      <c r="B27" t="s">
        <v>1819</v>
      </c>
      <c r="C27" t="s">
        <v>1820</v>
      </c>
      <c r="D27" t="s">
        <v>126</v>
      </c>
      <c r="E27" t="s">
        <v>1821</v>
      </c>
      <c r="F27" t="s">
        <v>1490</v>
      </c>
      <c r="G27" t="s">
        <v>256</v>
      </c>
      <c r="H27" t="s">
        <v>823</v>
      </c>
      <c r="I27" t="s">
        <v>109</v>
      </c>
      <c r="J27" s="77">
        <v>0.01</v>
      </c>
      <c r="K27" s="77">
        <v>124862</v>
      </c>
      <c r="L27" s="77">
        <v>4.3289655400000002E-2</v>
      </c>
      <c r="M27" s="77">
        <v>0</v>
      </c>
      <c r="N27" s="77">
        <v>0</v>
      </c>
      <c r="O27" s="77">
        <f>L27/'סכום נכסי הקרן'!$C$42*100</f>
        <v>3.544492793481795E-6</v>
      </c>
    </row>
    <row r="28" spans="2:15">
      <c r="B28" t="s">
        <v>1822</v>
      </c>
      <c r="C28" t="s">
        <v>1813</v>
      </c>
      <c r="D28" t="s">
        <v>126</v>
      </c>
      <c r="E28" t="s">
        <v>1814</v>
      </c>
      <c r="F28" t="s">
        <v>1490</v>
      </c>
      <c r="G28" t="s">
        <v>256</v>
      </c>
      <c r="H28" t="s">
        <v>823</v>
      </c>
      <c r="I28" t="s">
        <v>109</v>
      </c>
      <c r="J28" s="77">
        <v>405272</v>
      </c>
      <c r="K28" s="77">
        <v>1253</v>
      </c>
      <c r="L28" s="77">
        <v>17605.627640719998</v>
      </c>
      <c r="M28" s="77">
        <v>0.98</v>
      </c>
      <c r="N28" s="77">
        <v>21.49</v>
      </c>
      <c r="O28" s="77">
        <f>L28/'סכום נכסי הקרן'!$C$42*100</f>
        <v>1.4415226852846679</v>
      </c>
    </row>
    <row r="29" spans="2:15">
      <c r="B29" t="s">
        <v>1823</v>
      </c>
      <c r="C29" t="s">
        <v>1824</v>
      </c>
      <c r="D29" t="s">
        <v>126</v>
      </c>
      <c r="E29" t="s">
        <v>1825</v>
      </c>
      <c r="F29" t="s">
        <v>1490</v>
      </c>
      <c r="G29" t="s">
        <v>256</v>
      </c>
      <c r="H29" t="s">
        <v>823</v>
      </c>
      <c r="I29" t="s">
        <v>109</v>
      </c>
      <c r="J29" s="77">
        <v>0.01</v>
      </c>
      <c r="K29" s="77">
        <v>1602</v>
      </c>
      <c r="L29" s="77">
        <v>5.5541339999999996E-4</v>
      </c>
      <c r="M29" s="77">
        <v>0</v>
      </c>
      <c r="N29" s="77">
        <v>0</v>
      </c>
      <c r="O29" s="77">
        <f>L29/'סכום נכסי הקרן'!$C$42*100</f>
        <v>4.5476425615141792E-8</v>
      </c>
    </row>
    <row r="30" spans="2:15">
      <c r="B30" t="s">
        <v>1826</v>
      </c>
      <c r="C30" t="s">
        <v>1827</v>
      </c>
      <c r="D30" t="s">
        <v>126</v>
      </c>
      <c r="E30" t="s">
        <v>1828</v>
      </c>
      <c r="F30" t="s">
        <v>1490</v>
      </c>
      <c r="G30" t="s">
        <v>256</v>
      </c>
      <c r="H30" t="s">
        <v>823</v>
      </c>
      <c r="I30" t="s">
        <v>113</v>
      </c>
      <c r="J30" s="77">
        <v>11679</v>
      </c>
      <c r="K30" s="77">
        <v>25441</v>
      </c>
      <c r="L30" s="77">
        <v>12338.430979913999</v>
      </c>
      <c r="M30" s="77">
        <v>0</v>
      </c>
      <c r="N30" s="77">
        <v>15.06</v>
      </c>
      <c r="O30" s="77">
        <f>L30/'סכום נכסי הקרן'!$C$42*100</f>
        <v>1.0102524329906697</v>
      </c>
    </row>
    <row r="31" spans="2:15">
      <c r="B31" t="s">
        <v>1829</v>
      </c>
      <c r="C31" t="s">
        <v>1830</v>
      </c>
      <c r="D31" t="s">
        <v>126</v>
      </c>
      <c r="E31" t="s">
        <v>1831</v>
      </c>
      <c r="F31" t="s">
        <v>1490</v>
      </c>
      <c r="G31" t="s">
        <v>256</v>
      </c>
      <c r="H31" t="s">
        <v>823</v>
      </c>
      <c r="I31" t="s">
        <v>109</v>
      </c>
      <c r="J31" s="77">
        <v>52352.92</v>
      </c>
      <c r="K31" s="77">
        <v>11228</v>
      </c>
      <c r="L31" s="77">
        <v>20379.670368299201</v>
      </c>
      <c r="M31" s="77">
        <v>0</v>
      </c>
      <c r="N31" s="77">
        <v>24.88</v>
      </c>
      <c r="O31" s="77">
        <f>L31/'סכום נכסי הקרן'!$C$42*100</f>
        <v>1.6686571904190068</v>
      </c>
    </row>
    <row r="32" spans="2:15">
      <c r="B32" s="78" t="s">
        <v>93</v>
      </c>
      <c r="C32" s="16"/>
      <c r="D32" s="16"/>
      <c r="E32" s="16"/>
      <c r="J32" s="79">
        <v>121329.04</v>
      </c>
      <c r="L32" s="79">
        <v>30682.445382039419</v>
      </c>
      <c r="N32" s="79">
        <v>37.450000000000003</v>
      </c>
      <c r="O32" s="79">
        <f>L32/'סכום נכסי הקרן'!$C$42*100</f>
        <v>2.5122331314062043</v>
      </c>
    </row>
    <row r="33" spans="2:15">
      <c r="B33" t="s">
        <v>1832</v>
      </c>
      <c r="C33" t="s">
        <v>1833</v>
      </c>
      <c r="D33" t="s">
        <v>126</v>
      </c>
      <c r="E33" t="s">
        <v>1834</v>
      </c>
      <c r="F33" t="s">
        <v>1490</v>
      </c>
      <c r="G33" t="s">
        <v>1835</v>
      </c>
      <c r="H33" t="s">
        <v>225</v>
      </c>
      <c r="I33" t="s">
        <v>113</v>
      </c>
      <c r="J33" s="77">
        <v>27611.9</v>
      </c>
      <c r="K33" s="77">
        <v>1287.4000000000001</v>
      </c>
      <c r="L33" s="77">
        <v>1476.14797905156</v>
      </c>
      <c r="M33" s="77">
        <v>0</v>
      </c>
      <c r="N33" s="77">
        <v>1.8</v>
      </c>
      <c r="O33" s="77">
        <f>L33/'סכום נכסי הקרן'!$C$42*100</f>
        <v>0.12086480766628994</v>
      </c>
    </row>
    <row r="34" spans="2:15">
      <c r="B34" t="s">
        <v>1836</v>
      </c>
      <c r="C34" s="82" t="s">
        <v>2721</v>
      </c>
      <c r="D34" t="s">
        <v>126</v>
      </c>
      <c r="E34" t="s">
        <v>1837</v>
      </c>
      <c r="F34" t="s">
        <v>1490</v>
      </c>
      <c r="G34" t="s">
        <v>256</v>
      </c>
      <c r="H34" t="s">
        <v>823</v>
      </c>
      <c r="I34" t="s">
        <v>109</v>
      </c>
      <c r="J34" s="77">
        <v>6887</v>
      </c>
      <c r="K34" s="77">
        <v>2332.69</v>
      </c>
      <c r="L34" s="77">
        <v>556.98173316010002</v>
      </c>
      <c r="M34" s="77">
        <v>0</v>
      </c>
      <c r="N34" s="77">
        <v>0.68</v>
      </c>
      <c r="O34" s="77">
        <f>L34/'סכום נכסי הקרן'!$C$42*100</f>
        <v>4.560483840873851E-2</v>
      </c>
    </row>
    <row r="35" spans="2:15">
      <c r="B35" t="s">
        <v>1838</v>
      </c>
      <c r="C35" s="82" t="s">
        <v>2722</v>
      </c>
      <c r="D35" t="s">
        <v>126</v>
      </c>
      <c r="E35" t="s">
        <v>1839</v>
      </c>
      <c r="F35" t="s">
        <v>1490</v>
      </c>
      <c r="G35" t="s">
        <v>256</v>
      </c>
      <c r="H35" t="s">
        <v>823</v>
      </c>
      <c r="I35" t="s">
        <v>113</v>
      </c>
      <c r="J35" s="77">
        <v>352</v>
      </c>
      <c r="K35" s="77">
        <v>170716</v>
      </c>
      <c r="L35" s="77">
        <v>2495.3817208320002</v>
      </c>
      <c r="M35" s="77">
        <v>0</v>
      </c>
      <c r="N35" s="77">
        <v>3.05</v>
      </c>
      <c r="O35" s="77">
        <f>L35/'סכום נכסי הקרן'!$C$42*100</f>
        <v>0.20431815510537013</v>
      </c>
    </row>
    <row r="36" spans="2:15">
      <c r="B36" t="s">
        <v>1840</v>
      </c>
      <c r="C36" t="s">
        <v>1841</v>
      </c>
      <c r="D36" t="s">
        <v>126</v>
      </c>
      <c r="E36" t="s">
        <v>1842</v>
      </c>
      <c r="F36" t="s">
        <v>1490</v>
      </c>
      <c r="G36" t="s">
        <v>256</v>
      </c>
      <c r="H36" t="s">
        <v>823</v>
      </c>
      <c r="I36" t="s">
        <v>113</v>
      </c>
      <c r="J36" s="77">
        <v>3999</v>
      </c>
      <c r="K36" s="77">
        <v>3768</v>
      </c>
      <c r="L36" s="77">
        <v>625.72340203199997</v>
      </c>
      <c r="M36" s="77">
        <v>0</v>
      </c>
      <c r="N36" s="77">
        <v>0.76</v>
      </c>
      <c r="O36" s="77">
        <f>L36/'סכום נכסי הקרן'!$C$42*100</f>
        <v>5.1233304324601658E-2</v>
      </c>
    </row>
    <row r="37" spans="2:15">
      <c r="B37" t="s">
        <v>1843</v>
      </c>
      <c r="C37" t="s">
        <v>1844</v>
      </c>
      <c r="D37" t="s">
        <v>126</v>
      </c>
      <c r="E37" t="s">
        <v>1845</v>
      </c>
      <c r="F37" t="s">
        <v>1490</v>
      </c>
      <c r="G37" t="s">
        <v>256</v>
      </c>
      <c r="H37" t="s">
        <v>823</v>
      </c>
      <c r="I37" t="s">
        <v>113</v>
      </c>
      <c r="J37" s="77">
        <v>6650</v>
      </c>
      <c r="K37" s="77">
        <v>2378</v>
      </c>
      <c r="L37" s="77">
        <v>656.67970620000006</v>
      </c>
      <c r="M37" s="77">
        <v>0</v>
      </c>
      <c r="N37" s="77">
        <v>0.8</v>
      </c>
      <c r="O37" s="77">
        <f>L37/'סכום נכסי הקרן'!$C$42*100</f>
        <v>5.3767960607319649E-2</v>
      </c>
    </row>
    <row r="38" spans="2:15">
      <c r="B38" t="s">
        <v>1846</v>
      </c>
      <c r="C38" t="s">
        <v>1847</v>
      </c>
      <c r="D38" t="s">
        <v>126</v>
      </c>
      <c r="E38" t="s">
        <v>1848</v>
      </c>
      <c r="F38" t="s">
        <v>1490</v>
      </c>
      <c r="G38" t="s">
        <v>256</v>
      </c>
      <c r="H38" t="s">
        <v>823</v>
      </c>
      <c r="I38" t="s">
        <v>109</v>
      </c>
      <c r="J38" s="77">
        <v>2136.63</v>
      </c>
      <c r="K38" s="77">
        <v>13882</v>
      </c>
      <c r="L38" s="77">
        <v>1028.3363878722</v>
      </c>
      <c r="M38" s="77">
        <v>0</v>
      </c>
      <c r="N38" s="77">
        <v>1.26</v>
      </c>
      <c r="O38" s="77">
        <f>L38/'סכום נכסי הקרן'!$C$42*100</f>
        <v>8.4198658603508128E-2</v>
      </c>
    </row>
    <row r="39" spans="2:15">
      <c r="B39" t="s">
        <v>1849</v>
      </c>
      <c r="C39" s="82" t="s">
        <v>1850</v>
      </c>
      <c r="D39" t="s">
        <v>126</v>
      </c>
      <c r="E39" t="s">
        <v>1821</v>
      </c>
      <c r="F39" t="s">
        <v>1490</v>
      </c>
      <c r="G39" t="s">
        <v>256</v>
      </c>
      <c r="H39" t="s">
        <v>823</v>
      </c>
      <c r="I39" t="s">
        <v>113</v>
      </c>
      <c r="J39" s="77">
        <v>983</v>
      </c>
      <c r="K39" s="77">
        <v>124753</v>
      </c>
      <c r="L39" s="77">
        <v>5092.4246956739998</v>
      </c>
      <c r="M39" s="77">
        <v>0</v>
      </c>
      <c r="N39" s="77">
        <v>6.22</v>
      </c>
      <c r="O39" s="77">
        <f>L39/'סכום נכסי הקרן'!$C$42*100</f>
        <v>0.41696018294396525</v>
      </c>
    </row>
    <row r="40" spans="2:15">
      <c r="B40" t="s">
        <v>1851</v>
      </c>
      <c r="C40" t="s">
        <v>1852</v>
      </c>
      <c r="D40" t="s">
        <v>126</v>
      </c>
      <c r="E40" t="s">
        <v>1853</v>
      </c>
      <c r="F40" t="s">
        <v>1490</v>
      </c>
      <c r="G40" t="s">
        <v>256</v>
      </c>
      <c r="H40" t="s">
        <v>823</v>
      </c>
      <c r="I40" t="s">
        <v>109</v>
      </c>
      <c r="J40" s="77">
        <v>5840</v>
      </c>
      <c r="K40" s="77">
        <v>1905.64</v>
      </c>
      <c r="L40" s="77">
        <v>385.84026659199998</v>
      </c>
      <c r="M40" s="77">
        <v>0</v>
      </c>
      <c r="N40" s="77">
        <v>0.47</v>
      </c>
      <c r="O40" s="77">
        <f>L40/'סכום נכסי הקרן'!$C$42*100</f>
        <v>3.159202889774998E-2</v>
      </c>
    </row>
    <row r="41" spans="2:15">
      <c r="B41" t="s">
        <v>1854</v>
      </c>
      <c r="C41" t="s">
        <v>1855</v>
      </c>
      <c r="D41" t="s">
        <v>126</v>
      </c>
      <c r="E41" t="s">
        <v>1856</v>
      </c>
      <c r="F41" t="s">
        <v>1490</v>
      </c>
      <c r="G41" t="s">
        <v>256</v>
      </c>
      <c r="H41" t="s">
        <v>823</v>
      </c>
      <c r="I41" t="s">
        <v>109</v>
      </c>
      <c r="J41" s="77">
        <v>23390.2</v>
      </c>
      <c r="K41" s="77">
        <v>1933</v>
      </c>
      <c r="L41" s="77">
        <v>1567.543606322</v>
      </c>
      <c r="M41" s="77">
        <v>0</v>
      </c>
      <c r="N41" s="77">
        <v>1.91</v>
      </c>
      <c r="O41" s="77">
        <f>L41/'סכום נכסי הקרן'!$C$42*100</f>
        <v>0.1283481461041335</v>
      </c>
    </row>
    <row r="42" spans="2:15">
      <c r="B42" t="s">
        <v>1857</v>
      </c>
      <c r="C42" t="s">
        <v>1858</v>
      </c>
      <c r="D42" t="s">
        <v>126</v>
      </c>
      <c r="E42" t="s">
        <v>1859</v>
      </c>
      <c r="F42" t="s">
        <v>1490</v>
      </c>
      <c r="G42" t="s">
        <v>256</v>
      </c>
      <c r="H42" t="s">
        <v>823</v>
      </c>
      <c r="I42" t="s">
        <v>109</v>
      </c>
      <c r="J42" s="77">
        <v>378</v>
      </c>
      <c r="K42" s="77">
        <v>51907.07</v>
      </c>
      <c r="L42" s="77">
        <v>680.25564818819998</v>
      </c>
      <c r="M42" s="77">
        <v>0</v>
      </c>
      <c r="N42" s="77">
        <v>0.83</v>
      </c>
      <c r="O42" s="77">
        <f>L42/'סכום נכסי הקרן'!$C$42*100</f>
        <v>5.5698323778487775E-2</v>
      </c>
    </row>
    <row r="43" spans="2:15">
      <c r="B43" t="s">
        <v>1860</v>
      </c>
      <c r="C43" t="s">
        <v>1861</v>
      </c>
      <c r="D43" t="s">
        <v>126</v>
      </c>
      <c r="E43" t="s">
        <v>1862</v>
      </c>
      <c r="F43" t="s">
        <v>1490</v>
      </c>
      <c r="G43" t="s">
        <v>256</v>
      </c>
      <c r="H43" t="s">
        <v>823</v>
      </c>
      <c r="I43" t="s">
        <v>109</v>
      </c>
      <c r="J43" s="77">
        <v>16774</v>
      </c>
      <c r="K43" s="77">
        <v>2504.02</v>
      </c>
      <c r="L43" s="77">
        <v>1456.2242994116</v>
      </c>
      <c r="M43" s="77">
        <v>0</v>
      </c>
      <c r="N43" s="77">
        <v>1.77</v>
      </c>
      <c r="O43" s="77">
        <f>L43/'סכום נכסי הקרן'!$C$42*100</f>
        <v>0.11923348632055619</v>
      </c>
    </row>
    <row r="44" spans="2:15">
      <c r="B44" t="s">
        <v>1863</v>
      </c>
      <c r="C44" t="s">
        <v>1864</v>
      </c>
      <c r="D44" t="s">
        <v>126</v>
      </c>
      <c r="E44" t="s">
        <v>1865</v>
      </c>
      <c r="F44" t="s">
        <v>1490</v>
      </c>
      <c r="G44" t="s">
        <v>256</v>
      </c>
      <c r="H44" t="s">
        <v>823</v>
      </c>
      <c r="I44" t="s">
        <v>203</v>
      </c>
      <c r="J44" s="77">
        <v>10617.98</v>
      </c>
      <c r="K44" s="77">
        <v>1113127.9999999991</v>
      </c>
      <c r="L44" s="77">
        <v>3640.6591942887599</v>
      </c>
      <c r="M44" s="77">
        <v>0</v>
      </c>
      <c r="N44" s="77">
        <v>4.4400000000000004</v>
      </c>
      <c r="O44" s="77">
        <f>L44/'סכום נכסי הקרן'!$C$42*100</f>
        <v>0.29809177639422252</v>
      </c>
    </row>
    <row r="45" spans="2:15">
      <c r="B45" t="s">
        <v>1866</v>
      </c>
      <c r="C45" t="s">
        <v>1867</v>
      </c>
      <c r="D45" t="s">
        <v>126</v>
      </c>
      <c r="E45" t="s">
        <v>1776</v>
      </c>
      <c r="F45" t="s">
        <v>1490</v>
      </c>
      <c r="G45" t="s">
        <v>256</v>
      </c>
      <c r="H45" t="s">
        <v>823</v>
      </c>
      <c r="I45" t="s">
        <v>109</v>
      </c>
      <c r="J45" s="77">
        <v>15709.33</v>
      </c>
      <c r="K45" s="77">
        <v>20233.91</v>
      </c>
      <c r="L45" s="77">
        <v>11020.246742415</v>
      </c>
      <c r="M45" s="77">
        <v>0</v>
      </c>
      <c r="N45" s="77">
        <v>13.45</v>
      </c>
      <c r="O45" s="77">
        <f>L45/'סכום נכסי הקרן'!$C$42*100</f>
        <v>0.90232146225126086</v>
      </c>
    </row>
    <row r="46" spans="2:15">
      <c r="B46" s="78" t="s">
        <v>1028</v>
      </c>
      <c r="C46" s="16"/>
      <c r="D46" s="16"/>
      <c r="E46" s="16"/>
      <c r="J46" s="79">
        <v>0</v>
      </c>
      <c r="L46" s="79">
        <v>0</v>
      </c>
      <c r="N46" s="79">
        <v>0</v>
      </c>
      <c r="O46" s="79">
        <f>L46/'סכום נכסי הקרן'!$C$42*100</f>
        <v>0</v>
      </c>
    </row>
    <row r="47" spans="2:15">
      <c r="B47" t="s">
        <v>256</v>
      </c>
      <c r="C47" t="s">
        <v>256</v>
      </c>
      <c r="D47" s="16"/>
      <c r="E47" s="16"/>
      <c r="F47" t="s">
        <v>256</v>
      </c>
      <c r="G47" t="s">
        <v>256</v>
      </c>
      <c r="I47" t="s">
        <v>256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f>L47/'סכום נכסי הקרן'!$C$42*100</f>
        <v>0</v>
      </c>
    </row>
    <row r="48" spans="2:15">
      <c r="B48" t="s">
        <v>262</v>
      </c>
      <c r="C48" s="16"/>
      <c r="D48" s="16"/>
      <c r="E48" s="16"/>
    </row>
    <row r="49" spans="2:5">
      <c r="B49" t="s">
        <v>367</v>
      </c>
      <c r="C49" s="16"/>
      <c r="D49" s="16"/>
      <c r="E49" s="16"/>
    </row>
    <row r="50" spans="2:5">
      <c r="B50" t="s">
        <v>368</v>
      </c>
      <c r="C50" s="16"/>
      <c r="D50" s="16"/>
      <c r="E50" s="16"/>
    </row>
    <row r="51" spans="2:5">
      <c r="B51" t="s">
        <v>369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B293" s="16"/>
      <c r="C293" s="16"/>
      <c r="D293" s="16"/>
      <c r="E293" s="16"/>
    </row>
    <row r="294" spans="2:5">
      <c r="B294" s="16"/>
      <c r="C294" s="16"/>
      <c r="D294" s="16"/>
      <c r="E294" s="16"/>
    </row>
    <row r="295" spans="2:5">
      <c r="B295" s="19"/>
      <c r="C295" s="16"/>
      <c r="D295" s="16"/>
      <c r="E295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C1:C4 O48:O1048576 O5:O10 A5:N1048576 P5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6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2628</v>
      </c>
    </row>
    <row r="3" spans="2:60" s="1" customFormat="1">
      <c r="B3" s="2" t="s">
        <v>2</v>
      </c>
      <c r="C3" s="26" t="s">
        <v>2629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70300.75</v>
      </c>
      <c r="H11" s="7"/>
      <c r="I11" s="76">
        <v>23.93021225</v>
      </c>
      <c r="J11" s="25"/>
      <c r="K11" s="76">
        <v>100</v>
      </c>
      <c r="L11" s="76">
        <f>I11/'סכום נכסי הקרן'!$C$42*100</f>
        <v>1.9593702948860797E-3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70300.75</v>
      </c>
      <c r="I12" s="79">
        <v>23.93021225</v>
      </c>
      <c r="K12" s="79">
        <v>100</v>
      </c>
      <c r="L12" s="79">
        <f>I12/'סכום נכסי הקרן'!$C$42*100</f>
        <v>1.9593702948860797E-3</v>
      </c>
    </row>
    <row r="13" spans="2:60">
      <c r="B13" s="78" t="s">
        <v>1868</v>
      </c>
      <c r="D13" s="16"/>
      <c r="E13" s="16"/>
      <c r="G13" s="79">
        <v>70300.75</v>
      </c>
      <c r="I13" s="79">
        <v>23.93021225</v>
      </c>
      <c r="K13" s="79">
        <v>100</v>
      </c>
      <c r="L13" s="79">
        <f>I13/'סכום נכסי הקרן'!$C$42*100</f>
        <v>1.9593702948860797E-3</v>
      </c>
    </row>
    <row r="14" spans="2:60">
      <c r="B14" t="s">
        <v>1869</v>
      </c>
      <c r="C14" t="s">
        <v>1870</v>
      </c>
      <c r="D14" t="s">
        <v>103</v>
      </c>
      <c r="E14" t="s">
        <v>1087</v>
      </c>
      <c r="F14" t="s">
        <v>105</v>
      </c>
      <c r="G14" s="77">
        <v>16721.75</v>
      </c>
      <c r="H14" s="77">
        <v>136.69999999999999</v>
      </c>
      <c r="I14" s="77">
        <v>22.858632249999999</v>
      </c>
      <c r="J14" s="77">
        <v>0.26</v>
      </c>
      <c r="K14" s="77">
        <v>95.52</v>
      </c>
      <c r="L14" s="77">
        <f>I14/'סכום נכסי הקרן'!$C$42*100</f>
        <v>1.8716309134439433E-3</v>
      </c>
    </row>
    <row r="15" spans="2:60">
      <c r="B15" t="s">
        <v>1871</v>
      </c>
      <c r="C15" t="s">
        <v>1872</v>
      </c>
      <c r="D15" t="s">
        <v>103</v>
      </c>
      <c r="E15" t="s">
        <v>1087</v>
      </c>
      <c r="F15" t="s">
        <v>105</v>
      </c>
      <c r="G15" s="77">
        <v>53579</v>
      </c>
      <c r="H15" s="77">
        <v>2</v>
      </c>
      <c r="I15" s="77">
        <v>1.07158</v>
      </c>
      <c r="J15" s="77">
        <v>0.15</v>
      </c>
      <c r="K15" s="77">
        <v>4.4800000000000004</v>
      </c>
      <c r="L15" s="77">
        <f>I15/'סכום נכסי הקרן'!$C$42*100</f>
        <v>8.7739381442135983E-5</v>
      </c>
    </row>
    <row r="16" spans="2:60">
      <c r="B16" s="78" t="s">
        <v>260</v>
      </c>
      <c r="D16" s="16"/>
      <c r="E16" s="16"/>
      <c r="G16" s="79">
        <v>0</v>
      </c>
      <c r="I16" s="79">
        <v>0</v>
      </c>
      <c r="K16" s="79">
        <v>0</v>
      </c>
      <c r="L16" s="79">
        <f>I16/'סכום נכסי הקרן'!$C$42*100</f>
        <v>0</v>
      </c>
    </row>
    <row r="17" spans="2:12">
      <c r="B17" s="78" t="s">
        <v>1873</v>
      </c>
      <c r="D17" s="16"/>
      <c r="E17" s="16"/>
      <c r="G17" s="79">
        <v>0</v>
      </c>
      <c r="I17" s="79">
        <v>0</v>
      </c>
      <c r="K17" s="79">
        <v>0</v>
      </c>
      <c r="L17" s="79">
        <f>I17/'סכום נכסי הקרן'!$C$42*100</f>
        <v>0</v>
      </c>
    </row>
    <row r="18" spans="2:12">
      <c r="B18" t="s">
        <v>256</v>
      </c>
      <c r="C18" t="s">
        <v>256</v>
      </c>
      <c r="D18" s="16"/>
      <c r="E18" t="s">
        <v>256</v>
      </c>
      <c r="F18" t="s">
        <v>256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f>I18/'סכום נכסי הקרן'!$C$42*100</f>
        <v>0</v>
      </c>
    </row>
    <row r="19" spans="2:12">
      <c r="B19" t="s">
        <v>262</v>
      </c>
      <c r="D19" s="16"/>
      <c r="E19" s="16"/>
    </row>
    <row r="20" spans="2:12">
      <c r="B20" t="s">
        <v>367</v>
      </c>
      <c r="D20" s="16"/>
      <c r="E20" s="16"/>
    </row>
    <row r="21" spans="2:12">
      <c r="B21" t="s">
        <v>368</v>
      </c>
      <c r="D21" s="16"/>
      <c r="E21" s="16"/>
    </row>
    <row r="22" spans="2:12">
      <c r="B22" t="s">
        <v>369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C1:C4 A5:K1048576 M5:XFD1048576 L5:L10 L19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CD0A385-E26F-442E-9C6A-19D24E3B5973}"/>
</file>

<file path=customXml/itemProps2.xml><?xml version="1.0" encoding="utf-8"?>
<ds:datastoreItem xmlns:ds="http://schemas.openxmlformats.org/officeDocument/2006/customXml" ds:itemID="{A14E6F8A-2D99-49C1-BF89-8035EE95363A}"/>
</file>

<file path=customXml/itemProps3.xml><?xml version="1.0" encoding="utf-8"?>
<ds:datastoreItem xmlns:ds="http://schemas.openxmlformats.org/officeDocument/2006/customXml" ds:itemID="{7C326F46-F6E1-492E-9E2E-229F053B1E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