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R39" i="3" l="1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K17" i="26"/>
  <c r="J17" i="26"/>
  <c r="K16" i="26"/>
  <c r="J16" i="26"/>
  <c r="K15" i="26"/>
  <c r="J15" i="26"/>
  <c r="K14" i="26"/>
  <c r="J14" i="26"/>
  <c r="K13" i="26"/>
  <c r="J13" i="26"/>
  <c r="K12" i="26"/>
  <c r="J12" i="26"/>
  <c r="K11" i="26"/>
  <c r="J11" i="26"/>
  <c r="I11" i="26"/>
  <c r="I12" i="26"/>
  <c r="I15" i="26"/>
  <c r="C37" i="1"/>
  <c r="C42" i="1" s="1"/>
</calcChain>
</file>

<file path=xl/sharedStrings.xml><?xml version="1.0" encoding="utf-8"?>
<sst xmlns="http://schemas.openxmlformats.org/spreadsheetml/2006/main" count="2629" uniqueCount="347">
  <si>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</si>
  <si>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</si>
  <si>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</si>
  <si>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</si>
  <si>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</si>
  <si>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</si>
  <si>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</si>
  <si>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</si>
  <si>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</si>
  <si>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</si>
  <si>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</si>
  <si>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</si>
  <si>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</si>
  <si>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</si>
  <si>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</si>
  <si>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</si>
  <si>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</si>
  <si>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</si>
  <si>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</si>
  <si>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</si>
  <si>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</si>
  <si>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</si>
  <si>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</si>
  <si>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</si>
  <si>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</si>
  <si>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</si>
  <si>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</si>
  <si>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</si>
  <si>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</si>
  <si>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</si>
  <si>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</si>
  <si>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</si>
  <si>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</si>
  <si>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</si>
  <si>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</si>
  <si>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</si>
  <si>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</si>
  <si>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</si>
  <si>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</si>
  <si>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</si>
  <si>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</si>
  <si>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</si>
  <si>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</si>
  <si>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</si>
  <si>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</si>
  <si>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</si>
  <si>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</si>
  <si>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</si>
  <si>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</si>
  <si>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</si>
  <si>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</si>
  <si>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</si>
  <si>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</si>
  <si>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</si>
  <si>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</si>
  <si>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</si>
  <si>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</si>
  <si>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</si>
  <si>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</si>
  <si>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</si>
  <si>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</si>
  <si>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</si>
  <si>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</si>
  <si>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</si>
  <si>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</si>
  <si>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</si>
  <si>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</si>
  <si>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</si>
  <si>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</si>
  <si>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</si>
  <si>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</si>
  <si>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</si>
  <si>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</si>
  <si>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</si>
  <si>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</si>
  <si>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</si>
  <si>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</si>
  <si>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</si>
  <si>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</si>
  <si>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</si>
  <si>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</si>
  <si>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</si>
  <si>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</si>
  <si>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</si>
  <si>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</si>
  <si>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</si>
  <si>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</si>
  <si>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</si>
  <si>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</si>
  <si>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</si>
  <si>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</si>
  <si>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</si>
  <si>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</si>
  <si>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</si>
  <si>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</si>
  <si>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</si>
  <si>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</si>
  <si>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</si>
  <si>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</si>
  <si>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</si>
  <si>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</si>
  <si>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</si>
  <si>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</si>
  <si>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</si>
  <si>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</si>
  <si>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</si>
  <si>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</si>
  <si>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</si>
  <si>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</si>
  <si>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</si>
  <si>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</si>
  <si>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</si>
  <si>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</si>
  <si>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</si>
  <si>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</si>
  <si>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</si>
  <si>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</si>
  <si>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</si>
  <si>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</si>
  <si>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</si>
  <si>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</si>
  <si>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</si>
  <si>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</si>
  <si>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</si>
  <si>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</si>
  <si>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</si>
  <si>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</si>
  <si>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</si>
  <si>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</si>
  <si>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</si>
  <si>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</si>
  <si>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</si>
  <si>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</si>
  <si>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</si>
  <si>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</si>
  <si>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</si>
  <si>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</si>
  <si>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</si>
  <si>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</si>
  <si>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</si>
  <si>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</si>
  <si>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</si>
  <si>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</si>
  <si>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</si>
  <si>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</si>
  <si>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</si>
  <si>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</si>
  <si>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</si>
  <si>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</si>
  <si>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</si>
  <si>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</si>
  <si>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</si>
  <si>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</si>
  <si>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</si>
  <si>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</si>
  <si>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</si>
  <si>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</si>
  <si>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</si>
  <si>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</si>
  <si>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</si>
  <si>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</si>
  <si>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</si>
  <si>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</si>
  <si>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</si>
  <si>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</si>
  <si>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</si>
  <si>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</si>
  <si>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</si>
  <si>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</si>
  <si>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</si>
  <si>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</si>
  <si>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</si>
  <si>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</si>
  <si>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</si>
  <si>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</si>
  <si>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</si>
  <si>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</si>
  <si>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</si>
  <si>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</si>
  <si>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</si>
  <si>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</si>
  <si>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</si>
  <si>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</si>
  <si>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</si>
  <si>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</si>
  <si>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</si>
  <si>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</si>
  <si>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</si>
  <si>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</si>
  <si>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</si>
  <si>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</si>
  <si>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</si>
  <si>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</si>
  <si>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</si>
  <si>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</si>
  <si>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</si>
  <si>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</si>
  <si>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</si>
  <si>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858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</si>
  <si>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</si>
  <si>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</si>
  <si>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</si>
  <si>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</si>
  <si>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</si>
  <si>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</si>
  <si>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</si>
  <si>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</si>
  <si>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</si>
  <si>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</si>
  <si>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</si>
  <si>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</si>
  <si>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</si>
  <si>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</si>
  <si>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</si>
  <si>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</si>
  <si>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</si>
  <si>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</si>
  <si>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</si>
  <si>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</si>
  <si>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</si>
  <si>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</si>
  <si>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</si>
  <si>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1018 פדיון 031018- בנק ישראל- מק"מ</t>
  </si>
  <si>
    <t>8181018</t>
  </si>
  <si>
    <t>RF</t>
  </si>
  <si>
    <t>03/10/17</t>
  </si>
  <si>
    <t>מ.ק.מ 118 פדיון 3.1.2018- בנק ישראל- מק"מ</t>
  </si>
  <si>
    <t>8180119</t>
  </si>
  <si>
    <t>03/01/17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</si>
  <si>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</si>
  <si>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</si>
  <si>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</si>
  <si>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</si>
  <si>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</si>
  <si>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</si>
  <si>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</si>
  <si>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</si>
  <si>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</si>
  <si>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</si>
  <si>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</si>
  <si>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</si>
  <si>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</si>
  <si>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</si>
  <si>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</si>
  <si>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</si>
  <si>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</si>
  <si>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</si>
  <si>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</si>
  <si>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</si>
  <si>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</si>
  <si>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</si>
  <si>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0121- שחר</t>
  </si>
  <si>
    <t>1142223</t>
  </si>
  <si>
    <t>06/11/17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</si>
  <si>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</si>
  <si>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</si>
  <si>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</si>
  <si>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</si>
  <si>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</si>
  <si>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</si>
  <si>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</si>
  <si>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</si>
  <si>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</si>
  <si>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</si>
  <si>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</si>
  <si>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</si>
  <si>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</si>
  <si>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</si>
  <si>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</si>
  <si>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</si>
  <si>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</si>
  <si>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</si>
  <si>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</si>
  <si>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</si>
  <si>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</si>
  <si>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</si>
  <si>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</si>
  <si>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</si>
  <si>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</si>
  <si>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</si>
  <si>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</si>
  <si>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</si>
  <si>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</si>
  <si>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</si>
  <si>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</si>
  <si>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</si>
  <si>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</si>
  <si>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</si>
  <si>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</si>
  <si>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</si>
  <si>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</si>
  <si>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</si>
  <si>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</si>
  <si>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</si>
  <si>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</si>
  <si>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</si>
  <si>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</si>
  <si>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</si>
  <si>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</si>
  <si>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</si>
  <si>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</si>
  <si>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</si>
  <si>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</si>
  <si>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</si>
  <si>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</si>
  <si>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</si>
  <si>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</si>
  <si>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</si>
  <si>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</si>
  <si>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</si>
  <si>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</si>
  <si>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</si>
  <si>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</si>
  <si>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</si>
  <si>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</si>
  <si>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</si>
  <si>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</si>
  <si>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</si>
  <si>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</si>
  <si>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</si>
  <si>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</si>
  <si>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</si>
  <si>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</si>
  <si>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</si>
  <si>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</si>
  <si>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</si>
  <si>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</si>
  <si>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</si>
  <si>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</si>
  <si>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</si>
  <si>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</si>
  <si>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</si>
  <si>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</si>
  <si>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</si>
  <si>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</si>
  <si>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</si>
  <si>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</si>
  <si>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</si>
  <si>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</si>
  <si>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</si>
  <si>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</si>
  <si>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</si>
  <si>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</si>
  <si>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</si>
  <si>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</si>
  <si>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תגמולים -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</si>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</sst>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344</v>
      </c>
    </row>
    <row r="3" spans="1:36">
      <c r="B3" s="2" t="s">
        <v>2</v>
      </c>
      <c r="C3" s="26" t="s">
        <v>345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2387.5032900000001</v>
      </c>
      <c r="D11" s="76">
        <f>C11/$C$42*100</f>
        <v>6.6683608071962404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33440.794488400003</v>
      </c>
      <c r="D13" s="77">
        <f t="shared" ref="D13:D22" si="0">C13/$C$42*100</f>
        <v>93.401037084204646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0</v>
      </c>
      <c r="D17" s="77">
        <f t="shared" si="0"/>
        <v>0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0</v>
      </c>
      <c r="D31" s="77">
        <f t="shared" si="1"/>
        <v>0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f>'השקעות אחרות '!I11</f>
        <v>-24.846840000000011</v>
      </c>
      <c r="D37" s="77">
        <f t="shared" si="1"/>
        <v>-6.9397891400885092E-2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f>SUM(C11:C41)</f>
        <v>35803.450938400005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344</v>
      </c>
    </row>
    <row r="3" spans="2:61" s="1" customFormat="1">
      <c r="B3" s="2" t="s">
        <v>2</v>
      </c>
      <c r="C3" s="26" t="s">
        <v>345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B35" t="s">
        <v>269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344</v>
      </c>
    </row>
    <row r="3" spans="1:60" s="1" customFormat="1">
      <c r="B3" s="2" t="s">
        <v>2</v>
      </c>
      <c r="C3" s="26" t="s">
        <v>345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344</v>
      </c>
    </row>
    <row r="3" spans="2:81" s="1" customFormat="1">
      <c r="B3" s="2" t="s">
        <v>2</v>
      </c>
      <c r="C3" s="26" t="s">
        <v>345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344</v>
      </c>
    </row>
    <row r="3" spans="2:72" s="1" customFormat="1">
      <c r="B3" s="2" t="s">
        <v>2</v>
      </c>
      <c r="C3" s="26" t="s">
        <v>345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344</v>
      </c>
    </row>
    <row r="3" spans="2:65" s="1" customFormat="1">
      <c r="B3" s="2" t="s">
        <v>2</v>
      </c>
      <c r="C3" s="26" t="s">
        <v>345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344</v>
      </c>
    </row>
    <row r="3" spans="2:81" s="1" customFormat="1">
      <c r="B3" s="2" t="s">
        <v>2</v>
      </c>
      <c r="C3" s="26" t="s">
        <v>345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267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344</v>
      </c>
    </row>
    <row r="3" spans="2:98" s="1" customFormat="1">
      <c r="B3" s="2" t="s">
        <v>2</v>
      </c>
      <c r="C3" s="26" t="s">
        <v>345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267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344</v>
      </c>
    </row>
    <row r="3" spans="2:55" s="1" customFormat="1">
      <c r="B3" s="2" t="s">
        <v>2</v>
      </c>
      <c r="C3" s="26" t="s">
        <v>345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267</v>
      </c>
      <c r="C31" s="16"/>
    </row>
    <row r="32" spans="2:11">
      <c r="B32" t="s">
        <v>268</v>
      </c>
      <c r="C32" s="16"/>
    </row>
    <row r="33" spans="2:3">
      <c r="B33" t="s">
        <v>269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344</v>
      </c>
    </row>
    <row r="3" spans="2:59" s="1" customFormat="1">
      <c r="B3" s="2" t="s">
        <v>2</v>
      </c>
      <c r="C3" s="26" t="s">
        <v>345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267</v>
      </c>
      <c r="C17" s="16"/>
      <c r="D17" s="16"/>
    </row>
    <row r="18" spans="2:4">
      <c r="B18" t="s">
        <v>268</v>
      </c>
      <c r="C18" s="16"/>
      <c r="D18" s="16"/>
    </row>
    <row r="19" spans="2:4">
      <c r="B19" t="s">
        <v>269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344</v>
      </c>
    </row>
    <row r="3" spans="2:52" s="1" customFormat="1">
      <c r="B3" s="2" t="s">
        <v>2</v>
      </c>
      <c r="C3" s="26" t="s">
        <v>345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267</v>
      </c>
      <c r="C35" s="16"/>
      <c r="D35" s="16"/>
    </row>
    <row r="36" spans="2:12">
      <c r="B36" t="s">
        <v>268</v>
      </c>
      <c r="C36" s="16"/>
      <c r="D36" s="16"/>
    </row>
    <row r="37" spans="2:12">
      <c r="B37" t="s">
        <v>269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3" workbookViewId="0">
      <selection activeCell="L11" sqref="L11:L3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344</v>
      </c>
    </row>
    <row r="3" spans="2:13" s="1" customFormat="1">
      <c r="B3" s="2" t="s">
        <v>2</v>
      </c>
      <c r="C3" s="26" t="s">
        <v>345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2387.5032900000001</v>
      </c>
      <c r="K11" s="76">
        <f>J11/$J$11*100</f>
        <v>100</v>
      </c>
      <c r="L11" s="76">
        <f>J11/'סכום נכסי הקרן'!$C$42*100</f>
        <v>6.6683608071962404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2387.5032900000001</v>
      </c>
      <c r="K12" s="79">
        <f t="shared" ref="K12:K31" si="0">J12/$J$11*100</f>
        <v>100</v>
      </c>
      <c r="L12" s="79">
        <f>J12/'סכום נכסי הקרן'!$C$42*100</f>
        <v>6.6683608071962404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2387.5032900000001</v>
      </c>
      <c r="K13" s="79">
        <f t="shared" si="0"/>
        <v>100</v>
      </c>
      <c r="L13" s="79">
        <f>J13/'סכום נכסי הקרן'!$C$42*100</f>
        <v>6.6683608071962404</v>
      </c>
    </row>
    <row r="14" spans="2:13">
      <c r="B14" s="81" t="s">
        <v>346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2387.5032900000001</v>
      </c>
      <c r="K14" s="77">
        <f t="shared" si="0"/>
        <v>100</v>
      </c>
      <c r="L14" s="77">
        <f>J14/'סכום נכסי הקרן'!$C$42*100</f>
        <v>6.6683608071962404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f t="shared" si="0"/>
        <v>0</v>
      </c>
      <c r="L15" s="79">
        <f>J15/'סכום נכסי הקרן'!$C$42*100</f>
        <v>0</v>
      </c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f t="shared" si="0"/>
        <v>0</v>
      </c>
      <c r="L16" s="77">
        <f>J16/'סכום נכסי הקרן'!$C$42*100</f>
        <v>0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f t="shared" si="0"/>
        <v>0</v>
      </c>
      <c r="L17" s="79">
        <f>J17/'סכום נכסי הקרן'!$C$42*100</f>
        <v>0</v>
      </c>
    </row>
    <row r="18" spans="2:12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f t="shared" si="0"/>
        <v>0</v>
      </c>
      <c r="L18" s="77">
        <f>J18/'סכום נכסי הקרן'!$C$42*100</f>
        <v>0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344</v>
      </c>
    </row>
    <row r="3" spans="2:49" s="1" customFormat="1">
      <c r="B3" s="2" t="s">
        <v>2</v>
      </c>
      <c r="C3" s="26" t="s">
        <v>345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267</v>
      </c>
      <c r="C33" s="16"/>
      <c r="D33" s="16"/>
    </row>
    <row r="34" spans="2:4">
      <c r="B34" t="s">
        <v>268</v>
      </c>
      <c r="C34" s="16"/>
      <c r="D34" s="16"/>
    </row>
    <row r="35" spans="2:4">
      <c r="B35" t="s">
        <v>269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344</v>
      </c>
    </row>
    <row r="3" spans="2:78" s="1" customFormat="1">
      <c r="B3" s="2" t="s">
        <v>2</v>
      </c>
      <c r="C3" s="26" t="s">
        <v>345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267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344</v>
      </c>
    </row>
    <row r="3" spans="2:59" s="1" customFormat="1">
      <c r="B3" s="2" t="s">
        <v>2</v>
      </c>
      <c r="C3" s="26" t="s">
        <v>345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267</v>
      </c>
    </row>
    <row r="43" spans="2:17">
      <c r="B43" t="s">
        <v>268</v>
      </c>
    </row>
    <row r="44" spans="2:17">
      <c r="B44" t="s">
        <v>269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344</v>
      </c>
    </row>
    <row r="3" spans="2:64" s="1" customFormat="1">
      <c r="B3" s="2" t="s">
        <v>2</v>
      </c>
      <c r="C3" s="26" t="s">
        <v>345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267</v>
      </c>
    </row>
    <row r="27" spans="2:15">
      <c r="B27" t="s">
        <v>268</v>
      </c>
    </row>
    <row r="28" spans="2:15">
      <c r="B28" t="s">
        <v>269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344</v>
      </c>
    </row>
    <row r="3" spans="2:55" s="1" customFormat="1">
      <c r="B3" s="2" t="s">
        <v>2</v>
      </c>
      <c r="C3" s="26" t="s">
        <v>345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344</v>
      </c>
    </row>
    <row r="3" spans="2:60" s="1" customFormat="1">
      <c r="B3" s="2" t="s">
        <v>2</v>
      </c>
      <c r="C3" s="26" t="s">
        <v>345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344</v>
      </c>
    </row>
    <row r="3" spans="2:60" s="1" customFormat="1">
      <c r="B3" s="2" t="s">
        <v>2</v>
      </c>
      <c r="C3" s="26" t="s">
        <v>345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f>I12+I16</f>
        <v>-24.846840000000011</v>
      </c>
      <c r="J11" s="76">
        <f>I11/$I$11*100</f>
        <v>100</v>
      </c>
      <c r="K11" s="76">
        <f>I11/'סכום נכסי הקרן'!$C$42*100</f>
        <v>-6.9397891400885092E-2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f>SUM(I13:I15)</f>
        <v>-24.846840000000011</v>
      </c>
      <c r="J12" s="79">
        <f t="shared" ref="J12:J17" si="0">I12/$I$11*100</f>
        <v>100</v>
      </c>
      <c r="K12" s="79">
        <f>I12/'סכום נכסי הקרן'!$C$42*100</f>
        <v>-6.9397891400885092E-2</v>
      </c>
    </row>
    <row r="13" spans="2:60">
      <c r="B13" t="s">
        <v>337</v>
      </c>
      <c r="C13" t="s">
        <v>338</v>
      </c>
      <c r="D13" t="s">
        <v>209</v>
      </c>
      <c r="E13" t="s">
        <v>339</v>
      </c>
      <c r="F13" s="77">
        <v>0</v>
      </c>
      <c r="G13" t="s">
        <v>105</v>
      </c>
      <c r="H13" s="77">
        <v>0</v>
      </c>
      <c r="I13" s="77">
        <v>-22.303190000000001</v>
      </c>
      <c r="J13" s="77">
        <f t="shared" si="0"/>
        <v>89.762682095590378</v>
      </c>
      <c r="K13" s="77">
        <f>I13/'סכום נכסי הקרן'!$C$42*100</f>
        <v>-6.2293408639219547E-2</v>
      </c>
    </row>
    <row r="14" spans="2:60">
      <c r="B14" t="s">
        <v>340</v>
      </c>
      <c r="C14" t="s">
        <v>341</v>
      </c>
      <c r="D14" t="s">
        <v>209</v>
      </c>
      <c r="E14" t="s">
        <v>339</v>
      </c>
      <c r="F14" s="77">
        <v>0</v>
      </c>
      <c r="G14" t="s">
        <v>105</v>
      </c>
      <c r="H14" s="77">
        <v>0</v>
      </c>
      <c r="I14" s="77">
        <v>-2.8057099999999999</v>
      </c>
      <c r="J14" s="77">
        <f t="shared" si="0"/>
        <v>11.292019427822607</v>
      </c>
      <c r="K14" s="77">
        <f>I14/'סכום נכסי הקרן'!$C$42*100</f>
        <v>-7.8364233794871799E-3</v>
      </c>
    </row>
    <row r="15" spans="2:60">
      <c r="B15" t="s">
        <v>342</v>
      </c>
      <c r="C15" t="s">
        <v>343</v>
      </c>
      <c r="D15" t="s">
        <v>209</v>
      </c>
      <c r="E15" t="s">
        <v>339</v>
      </c>
      <c r="F15" s="77">
        <v>0</v>
      </c>
      <c r="G15" t="s">
        <v>105</v>
      </c>
      <c r="H15" s="77">
        <v>0</v>
      </c>
      <c r="I15" s="77">
        <f>-169.73794+170</f>
        <v>0.26205999999999108</v>
      </c>
      <c r="J15" s="77">
        <f t="shared" si="0"/>
        <v>-1.0547015234130013</v>
      </c>
      <c r="K15" s="77">
        <f>I15/'סכום נכסי הקרן'!$C$42*100</f>
        <v>7.3194061782163537E-4</v>
      </c>
    </row>
    <row r="16" spans="2:60">
      <c r="B16" s="78" t="s">
        <v>215</v>
      </c>
      <c r="D16" s="19"/>
      <c r="E16" s="19"/>
      <c r="F16" s="19"/>
      <c r="G16" s="19"/>
      <c r="H16" s="79">
        <v>0</v>
      </c>
      <c r="I16" s="79">
        <v>0</v>
      </c>
      <c r="J16" s="79">
        <f t="shared" si="0"/>
        <v>0</v>
      </c>
      <c r="K16" s="79">
        <f>I16/'סכום נכסי הקרן'!$C$42*100</f>
        <v>0</v>
      </c>
    </row>
    <row r="17" spans="2:11">
      <c r="B17" t="s">
        <v>209</v>
      </c>
      <c r="C17" t="s">
        <v>209</v>
      </c>
      <c r="D17" t="s">
        <v>209</v>
      </c>
      <c r="E17" s="19"/>
      <c r="F17" s="77">
        <v>0</v>
      </c>
      <c r="G17" t="s">
        <v>209</v>
      </c>
      <c r="H17" s="77">
        <v>0</v>
      </c>
      <c r="I17" s="77">
        <v>0</v>
      </c>
      <c r="J17" s="77">
        <f t="shared" si="0"/>
        <v>0</v>
      </c>
      <c r="K17" s="77">
        <f>I17/'סכום נכסי הקרן'!$C$42*100</f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344</v>
      </c>
    </row>
    <row r="3" spans="2:17" s="1" customFormat="1">
      <c r="B3" s="2" t="s">
        <v>2</v>
      </c>
      <c r="C3" s="26" t="s">
        <v>345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344</v>
      </c>
    </row>
    <row r="3" spans="2:18" s="1" customFormat="1">
      <c r="B3" s="2" t="s">
        <v>2</v>
      </c>
      <c r="C3" s="26" t="s">
        <v>345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344</v>
      </c>
    </row>
    <row r="3" spans="2:18" s="1" customFormat="1">
      <c r="B3" s="2" t="s">
        <v>2</v>
      </c>
      <c r="C3" s="26" t="s">
        <v>345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I3" workbookViewId="0">
      <selection activeCell="R11" sqref="R11:R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344</v>
      </c>
    </row>
    <row r="3" spans="2:53" s="1" customFormat="1">
      <c r="B3" s="2" t="s">
        <v>2</v>
      </c>
      <c r="C3" s="26" t="s">
        <v>345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1.04</v>
      </c>
      <c r="I11" s="7"/>
      <c r="J11" s="7"/>
      <c r="K11" s="76">
        <v>0.18</v>
      </c>
      <c r="L11" s="76">
        <v>33466836</v>
      </c>
      <c r="M11" s="7"/>
      <c r="N11" s="76">
        <v>0</v>
      </c>
      <c r="O11" s="76">
        <v>33440.794488400003</v>
      </c>
      <c r="P11" s="7"/>
      <c r="Q11" s="76">
        <f>O11/$O$11*100</f>
        <v>100</v>
      </c>
      <c r="R11" s="76">
        <f>O11/'סכום נכסי הקרן'!$C$42*100</f>
        <v>93.401037084204646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1.04</v>
      </c>
      <c r="K12" s="79">
        <v>0.18</v>
      </c>
      <c r="L12" s="79">
        <v>33466836</v>
      </c>
      <c r="N12" s="79">
        <v>0</v>
      </c>
      <c r="O12" s="79">
        <v>33440.794488400003</v>
      </c>
      <c r="Q12" s="79">
        <f t="shared" ref="Q12:Q39" si="0">O12/$O$11*100</f>
        <v>100</v>
      </c>
      <c r="R12" s="79">
        <f>O12/'סכום נכסי הקרן'!$C$42*100</f>
        <v>93.401037084204646</v>
      </c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f t="shared" si="0"/>
        <v>0</v>
      </c>
      <c r="R13" s="79">
        <f>O13/'סכום נכסי הקרן'!$C$42*100</f>
        <v>0</v>
      </c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f t="shared" si="0"/>
        <v>0</v>
      </c>
      <c r="R14" s="79">
        <f>O14/'סכום נכסי הקרן'!$C$42*100</f>
        <v>0</v>
      </c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f t="shared" si="0"/>
        <v>0</v>
      </c>
      <c r="R15" s="77">
        <f>O15/'סכום נכסי הקרן'!$C$42*100</f>
        <v>0</v>
      </c>
    </row>
    <row r="16" spans="2:53">
      <c r="B16" s="78" t="s">
        <v>220</v>
      </c>
      <c r="C16" s="16"/>
      <c r="D16" s="16"/>
      <c r="H16" s="79">
        <v>1.04</v>
      </c>
      <c r="K16" s="79">
        <v>0.18</v>
      </c>
      <c r="L16" s="79">
        <v>33466836</v>
      </c>
      <c r="N16" s="79">
        <v>0</v>
      </c>
      <c r="O16" s="79">
        <v>33440.794488400003</v>
      </c>
      <c r="Q16" s="79">
        <f t="shared" si="0"/>
        <v>100</v>
      </c>
      <c r="R16" s="79">
        <f>O16/'סכום נכסי הקרן'!$C$42*100</f>
        <v>93.401037084204646</v>
      </c>
    </row>
    <row r="17" spans="2:18">
      <c r="B17" s="78" t="s">
        <v>221</v>
      </c>
      <c r="C17" s="16"/>
      <c r="D17" s="16"/>
      <c r="H17" s="79">
        <v>0.4</v>
      </c>
      <c r="K17" s="79">
        <v>0.19</v>
      </c>
      <c r="L17" s="79">
        <v>26607613</v>
      </c>
      <c r="N17" s="79">
        <v>0</v>
      </c>
      <c r="O17" s="79">
        <v>26595.398549500002</v>
      </c>
      <c r="Q17" s="79">
        <f t="shared" si="0"/>
        <v>79.529804708214854</v>
      </c>
      <c r="R17" s="79">
        <f>O17/'סכום נכסי הקרן'!$C$42*100</f>
        <v>74.281662388515286</v>
      </c>
    </row>
    <row r="18" spans="2:18">
      <c r="B18" t="s">
        <v>222</v>
      </c>
      <c r="C18" t="s">
        <v>223</v>
      </c>
      <c r="D18" t="s">
        <v>103</v>
      </c>
      <c r="E18" t="s">
        <v>224</v>
      </c>
      <c r="F18" t="s">
        <v>154</v>
      </c>
      <c r="G18" t="s">
        <v>225</v>
      </c>
      <c r="H18" s="77">
        <v>0.75</v>
      </c>
      <c r="I18" t="s">
        <v>105</v>
      </c>
      <c r="J18" s="77">
        <v>0</v>
      </c>
      <c r="K18" s="77">
        <v>0.09</v>
      </c>
      <c r="L18" s="77">
        <v>2520000</v>
      </c>
      <c r="M18" s="77">
        <v>99.93</v>
      </c>
      <c r="N18" s="77">
        <v>0</v>
      </c>
      <c r="O18" s="77">
        <v>2518.2359999999999</v>
      </c>
      <c r="P18" s="77">
        <v>0.04</v>
      </c>
      <c r="Q18" s="77">
        <f t="shared" si="0"/>
        <v>7.5304311351619653</v>
      </c>
      <c r="R18" s="77">
        <f>O18/'סכום נכסי הקרן'!$C$42*100</f>
        <v>7.0335007771531188</v>
      </c>
    </row>
    <row r="19" spans="2:18">
      <c r="B19" t="s">
        <v>226</v>
      </c>
      <c r="C19" t="s">
        <v>227</v>
      </c>
      <c r="D19" t="s">
        <v>103</v>
      </c>
      <c r="E19" t="s">
        <v>224</v>
      </c>
      <c r="F19" t="s">
        <v>154</v>
      </c>
      <c r="G19" t="s">
        <v>228</v>
      </c>
      <c r="H19" s="77">
        <v>0.01</v>
      </c>
      <c r="I19" t="s">
        <v>105</v>
      </c>
      <c r="J19" s="77">
        <v>0</v>
      </c>
      <c r="K19" s="77">
        <v>0.46</v>
      </c>
      <c r="L19" s="77">
        <v>4829919</v>
      </c>
      <c r="M19" s="77">
        <v>100</v>
      </c>
      <c r="N19" s="77">
        <v>0</v>
      </c>
      <c r="O19" s="77">
        <v>4829.9189999999999</v>
      </c>
      <c r="P19" s="77">
        <v>0.05</v>
      </c>
      <c r="Q19" s="77">
        <f t="shared" si="0"/>
        <v>14.443194528991857</v>
      </c>
      <c r="R19" s="77">
        <f>O19/'סכום נכסי הקרן'!$C$42*100</f>
        <v>13.4900934781675</v>
      </c>
    </row>
    <row r="20" spans="2:18">
      <c r="B20" t="s">
        <v>229</v>
      </c>
      <c r="C20" t="s">
        <v>230</v>
      </c>
      <c r="D20" t="s">
        <v>103</v>
      </c>
      <c r="E20" t="s">
        <v>224</v>
      </c>
      <c r="F20" t="s">
        <v>154</v>
      </c>
      <c r="G20" t="s">
        <v>231</v>
      </c>
      <c r="H20" s="77">
        <v>0.92</v>
      </c>
      <c r="I20" t="s">
        <v>105</v>
      </c>
      <c r="J20" s="77">
        <v>0</v>
      </c>
      <c r="K20" s="77">
        <v>0.12</v>
      </c>
      <c r="L20" s="77">
        <v>3331013</v>
      </c>
      <c r="M20" s="77">
        <v>99.89</v>
      </c>
      <c r="N20" s="77">
        <v>0</v>
      </c>
      <c r="O20" s="77">
        <v>3327.3488857000002</v>
      </c>
      <c r="P20" s="77">
        <v>0.04</v>
      </c>
      <c r="Q20" s="77">
        <f t="shared" si="0"/>
        <v>9.9499696003161535</v>
      </c>
      <c r="R20" s="77">
        <f>O20/'סכום נכסי הקרן'!$C$42*100</f>
        <v>9.2933747962583784</v>
      </c>
    </row>
    <row r="21" spans="2:18">
      <c r="B21" t="s">
        <v>232</v>
      </c>
      <c r="C21" t="s">
        <v>233</v>
      </c>
      <c r="D21" t="s">
        <v>103</v>
      </c>
      <c r="E21" t="s">
        <v>224</v>
      </c>
      <c r="F21" t="s">
        <v>154</v>
      </c>
      <c r="G21" t="s">
        <v>234</v>
      </c>
      <c r="H21" s="77">
        <v>0.1</v>
      </c>
      <c r="I21" t="s">
        <v>105</v>
      </c>
      <c r="J21" s="77">
        <v>0</v>
      </c>
      <c r="K21" s="77">
        <v>0.2</v>
      </c>
      <c r="L21" s="77">
        <v>3175124</v>
      </c>
      <c r="M21" s="77">
        <v>99.98</v>
      </c>
      <c r="N21" s="77">
        <v>0</v>
      </c>
      <c r="O21" s="77">
        <v>3174.4889751999999</v>
      </c>
      <c r="P21" s="77">
        <v>0.05</v>
      </c>
      <c r="Q21" s="77">
        <f t="shared" si="0"/>
        <v>9.4928635032913817</v>
      </c>
      <c r="R21" s="77">
        <f>O21/'סכום נכסי הקרן'!$C$42*100</f>
        <v>8.8664329610621113</v>
      </c>
    </row>
    <row r="22" spans="2:18">
      <c r="B22" t="s">
        <v>235</v>
      </c>
      <c r="C22" t="s">
        <v>236</v>
      </c>
      <c r="D22" t="s">
        <v>103</v>
      </c>
      <c r="E22" t="s">
        <v>224</v>
      </c>
      <c r="F22" t="s">
        <v>154</v>
      </c>
      <c r="G22" t="s">
        <v>237</v>
      </c>
      <c r="H22" s="77">
        <v>0.18</v>
      </c>
      <c r="I22" t="s">
        <v>105</v>
      </c>
      <c r="J22" s="77">
        <v>0</v>
      </c>
      <c r="K22" s="77">
        <v>0.11</v>
      </c>
      <c r="L22" s="77">
        <v>761557</v>
      </c>
      <c r="M22" s="77">
        <v>99.98</v>
      </c>
      <c r="N22" s="77">
        <v>0</v>
      </c>
      <c r="O22" s="77">
        <v>761.40468859999999</v>
      </c>
      <c r="P22" s="77">
        <v>0.01</v>
      </c>
      <c r="Q22" s="77">
        <f t="shared" si="0"/>
        <v>2.2768738011416483</v>
      </c>
      <c r="R22" s="77">
        <f>O22/'סכום נכסי הקרן'!$C$42*100</f>
        <v>2.1266237433648505</v>
      </c>
    </row>
    <row r="23" spans="2:18">
      <c r="B23" t="s">
        <v>238</v>
      </c>
      <c r="C23" t="s">
        <v>239</v>
      </c>
      <c r="D23" t="s">
        <v>103</v>
      </c>
      <c r="E23" t="s">
        <v>224</v>
      </c>
      <c r="F23" t="s">
        <v>154</v>
      </c>
      <c r="G23" t="s">
        <v>240</v>
      </c>
      <c r="H23" s="77">
        <v>0.5</v>
      </c>
      <c r="I23" t="s">
        <v>105</v>
      </c>
      <c r="J23" s="77">
        <v>0</v>
      </c>
      <c r="K23" s="77">
        <v>0.08</v>
      </c>
      <c r="L23" s="77">
        <v>140000</v>
      </c>
      <c r="M23" s="77">
        <v>99.96</v>
      </c>
      <c r="N23" s="77">
        <v>0</v>
      </c>
      <c r="O23" s="77">
        <v>139.94399999999999</v>
      </c>
      <c r="P23" s="77">
        <v>0</v>
      </c>
      <c r="Q23" s="77">
        <f t="shared" si="0"/>
        <v>0.41848288038893333</v>
      </c>
      <c r="R23" s="77">
        <f>O23/'סכום נכסי הקרן'!$C$42*100</f>
        <v>0.39086735030311537</v>
      </c>
    </row>
    <row r="24" spans="2:18">
      <c r="B24" t="s">
        <v>241</v>
      </c>
      <c r="C24" t="s">
        <v>242</v>
      </c>
      <c r="D24" t="s">
        <v>103</v>
      </c>
      <c r="E24" t="s">
        <v>224</v>
      </c>
      <c r="F24" t="s">
        <v>154</v>
      </c>
      <c r="G24" t="s">
        <v>243</v>
      </c>
      <c r="H24" s="77">
        <v>0.6</v>
      </c>
      <c r="I24" t="s">
        <v>105</v>
      </c>
      <c r="J24" s="77">
        <v>0</v>
      </c>
      <c r="K24" s="77">
        <v>0.12</v>
      </c>
      <c r="L24" s="77">
        <v>220000</v>
      </c>
      <c r="M24" s="77">
        <v>99.93</v>
      </c>
      <c r="N24" s="77">
        <v>0</v>
      </c>
      <c r="O24" s="77">
        <v>219.846</v>
      </c>
      <c r="P24" s="77">
        <v>0</v>
      </c>
      <c r="Q24" s="77">
        <f t="shared" si="0"/>
        <v>0.6574185911649334</v>
      </c>
      <c r="R24" s="77">
        <f>O24/'סכום נכסי הקרן'!$C$42*100</f>
        <v>0.61403578213241516</v>
      </c>
    </row>
    <row r="25" spans="2:18">
      <c r="B25" t="s">
        <v>244</v>
      </c>
      <c r="C25" t="s">
        <v>245</v>
      </c>
      <c r="D25" t="s">
        <v>103</v>
      </c>
      <c r="E25" t="s">
        <v>224</v>
      </c>
      <c r="F25" t="s">
        <v>154</v>
      </c>
      <c r="G25" t="s">
        <v>246</v>
      </c>
      <c r="H25" s="77">
        <v>0.67</v>
      </c>
      <c r="I25" t="s">
        <v>105</v>
      </c>
      <c r="J25" s="77">
        <v>0</v>
      </c>
      <c r="K25" s="77">
        <v>0.12</v>
      </c>
      <c r="L25" s="77">
        <v>4600000</v>
      </c>
      <c r="M25" s="77">
        <v>99.92</v>
      </c>
      <c r="N25" s="77">
        <v>0</v>
      </c>
      <c r="O25" s="77">
        <v>4596.32</v>
      </c>
      <c r="P25" s="77">
        <v>7.0000000000000007E-2</v>
      </c>
      <c r="Q25" s="77">
        <f t="shared" si="0"/>
        <v>13.744649522589478</v>
      </c>
      <c r="R25" s="77">
        <f>O25/'סכום נכסי הקרן'!$C$42*100</f>
        <v>12.837645197687756</v>
      </c>
    </row>
    <row r="26" spans="2:18">
      <c r="B26" t="s">
        <v>247</v>
      </c>
      <c r="C26" t="s">
        <v>248</v>
      </c>
      <c r="D26" t="s">
        <v>103</v>
      </c>
      <c r="E26" t="s">
        <v>224</v>
      </c>
      <c r="F26" t="s">
        <v>154</v>
      </c>
      <c r="G26" t="s">
        <v>249</v>
      </c>
      <c r="H26" s="77">
        <v>0.27</v>
      </c>
      <c r="I26" t="s">
        <v>105</v>
      </c>
      <c r="J26" s="77">
        <v>0</v>
      </c>
      <c r="K26" s="77">
        <v>0.11</v>
      </c>
      <c r="L26" s="77">
        <v>7030000</v>
      </c>
      <c r="M26" s="77">
        <v>99.97</v>
      </c>
      <c r="N26" s="77">
        <v>0</v>
      </c>
      <c r="O26" s="77">
        <v>7027.8909999999996</v>
      </c>
      <c r="P26" s="77">
        <v>0.1</v>
      </c>
      <c r="Q26" s="77">
        <f t="shared" si="0"/>
        <v>21.015921145168505</v>
      </c>
      <c r="R26" s="77">
        <f>O26/'סכום נכסי הקרן'!$C$42*100</f>
        <v>19.629088302386037</v>
      </c>
    </row>
    <row r="27" spans="2:18">
      <c r="B27" s="78" t="s">
        <v>250</v>
      </c>
      <c r="C27" s="16"/>
      <c r="D27" s="16"/>
      <c r="H27" s="79">
        <v>3.06</v>
      </c>
      <c r="K27" s="79">
        <v>0.34</v>
      </c>
      <c r="L27" s="79">
        <v>4444</v>
      </c>
      <c r="N27" s="79">
        <v>0</v>
      </c>
      <c r="O27" s="79">
        <v>4.4688863999999997</v>
      </c>
      <c r="Q27" s="79">
        <f t="shared" si="0"/>
        <v>1.3363577236629872E-2</v>
      </c>
      <c r="R27" s="79">
        <f>O27/'סכום נכסי הקרן'!$C$42*100</f>
        <v>1.2481719730560998E-2</v>
      </c>
    </row>
    <row r="28" spans="2:18">
      <c r="B28" t="s">
        <v>251</v>
      </c>
      <c r="C28" t="s">
        <v>252</v>
      </c>
      <c r="D28" t="s">
        <v>103</v>
      </c>
      <c r="E28" t="s">
        <v>224</v>
      </c>
      <c r="F28" t="s">
        <v>154</v>
      </c>
      <c r="G28" t="s">
        <v>253</v>
      </c>
      <c r="H28" s="77">
        <v>3.06</v>
      </c>
      <c r="I28" t="s">
        <v>105</v>
      </c>
      <c r="J28" s="77">
        <v>0.5</v>
      </c>
      <c r="K28" s="77">
        <v>0.34</v>
      </c>
      <c r="L28" s="77">
        <v>4444</v>
      </c>
      <c r="M28" s="77">
        <v>100.56</v>
      </c>
      <c r="N28" s="77">
        <v>0</v>
      </c>
      <c r="O28" s="77">
        <v>4.4688863999999997</v>
      </c>
      <c r="P28" s="77">
        <v>0</v>
      </c>
      <c r="Q28" s="77">
        <f t="shared" si="0"/>
        <v>1.3363577236629872E-2</v>
      </c>
      <c r="R28" s="77">
        <f>O28/'סכום נכסי הקרן'!$C$42*100</f>
        <v>1.2481719730560998E-2</v>
      </c>
    </row>
    <row r="29" spans="2:18">
      <c r="B29" s="78" t="s">
        <v>254</v>
      </c>
      <c r="C29" s="16"/>
      <c r="D29" s="16"/>
      <c r="H29" s="79">
        <v>3.54</v>
      </c>
      <c r="K29" s="79">
        <v>0.18</v>
      </c>
      <c r="L29" s="79">
        <v>6854779</v>
      </c>
      <c r="N29" s="79">
        <v>0</v>
      </c>
      <c r="O29" s="79">
        <v>6840.9270525000002</v>
      </c>
      <c r="Q29" s="79">
        <f t="shared" si="0"/>
        <v>20.456831714548503</v>
      </c>
      <c r="R29" s="79">
        <f>O29/'סכום נכסי הקרן'!$C$42*100</f>
        <v>19.106892975958782</v>
      </c>
    </row>
    <row r="30" spans="2:18">
      <c r="B30" t="s">
        <v>255</v>
      </c>
      <c r="C30" t="s">
        <v>256</v>
      </c>
      <c r="D30" t="s">
        <v>103</v>
      </c>
      <c r="E30" t="s">
        <v>224</v>
      </c>
      <c r="F30" t="s">
        <v>154</v>
      </c>
      <c r="G30" t="s">
        <v>257</v>
      </c>
      <c r="H30" s="77">
        <v>2.41</v>
      </c>
      <c r="I30" t="s">
        <v>105</v>
      </c>
      <c r="J30" s="77">
        <v>7.0000000000000007E-2</v>
      </c>
      <c r="K30" s="77">
        <v>0.15</v>
      </c>
      <c r="L30" s="77">
        <v>2400000</v>
      </c>
      <c r="M30" s="77">
        <v>99.94</v>
      </c>
      <c r="N30" s="77">
        <v>0</v>
      </c>
      <c r="O30" s="77">
        <v>2398.56</v>
      </c>
      <c r="P30" s="77">
        <v>0.01</v>
      </c>
      <c r="Q30" s="77">
        <f t="shared" si="0"/>
        <v>7.1725568626427707</v>
      </c>
      <c r="R30" s="77">
        <f>O30/'סכום נכסי הקרן'!$C$42*100</f>
        <v>6.6992424951626397</v>
      </c>
    </row>
    <row r="31" spans="2:18">
      <c r="B31" t="s">
        <v>258</v>
      </c>
      <c r="C31" t="s">
        <v>259</v>
      </c>
      <c r="D31" t="s">
        <v>103</v>
      </c>
      <c r="E31" t="s">
        <v>224</v>
      </c>
      <c r="F31" t="s">
        <v>154</v>
      </c>
      <c r="G31" t="s">
        <v>260</v>
      </c>
      <c r="H31" s="77">
        <v>3.9</v>
      </c>
      <c r="I31" t="s">
        <v>105</v>
      </c>
      <c r="J31" s="77">
        <v>7.0000000000000007E-2</v>
      </c>
      <c r="K31" s="77">
        <v>0.19</v>
      </c>
      <c r="L31" s="77">
        <v>4204779</v>
      </c>
      <c r="M31" s="77">
        <v>99.75</v>
      </c>
      <c r="N31" s="77">
        <v>0</v>
      </c>
      <c r="O31" s="77">
        <v>4194.2670525000003</v>
      </c>
      <c r="P31" s="77">
        <v>0.03</v>
      </c>
      <c r="Q31" s="77">
        <f t="shared" si="0"/>
        <v>12.542366641303676</v>
      </c>
      <c r="R31" s="77">
        <f>O31/'סכום נכסי הקרן'!$C$42*100</f>
        <v>11.714700517880958</v>
      </c>
    </row>
    <row r="32" spans="2:18">
      <c r="B32" t="s">
        <v>261</v>
      </c>
      <c r="C32" t="s">
        <v>262</v>
      </c>
      <c r="D32" t="s">
        <v>103</v>
      </c>
      <c r="E32" t="s">
        <v>224</v>
      </c>
      <c r="F32" t="s">
        <v>154</v>
      </c>
      <c r="G32" t="s">
        <v>263</v>
      </c>
      <c r="H32" s="77">
        <v>8.3699999999999992</v>
      </c>
      <c r="I32" t="s">
        <v>105</v>
      </c>
      <c r="J32" s="77">
        <v>0.09</v>
      </c>
      <c r="K32" s="77">
        <v>0.21</v>
      </c>
      <c r="L32" s="77">
        <v>250000</v>
      </c>
      <c r="M32" s="77">
        <v>99.24</v>
      </c>
      <c r="N32" s="77">
        <v>0</v>
      </c>
      <c r="O32" s="77">
        <v>248.1</v>
      </c>
      <c r="P32" s="77">
        <v>0.03</v>
      </c>
      <c r="Q32" s="77">
        <f t="shared" si="0"/>
        <v>0.74190821060205769</v>
      </c>
      <c r="R32" s="77">
        <f>O32/'סכום נכסי הקרן'!$C$42*100</f>
        <v>0.69294996291518696</v>
      </c>
    </row>
    <row r="33" spans="2:18">
      <c r="B33" s="78" t="s">
        <v>264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f t="shared" si="0"/>
        <v>0</v>
      </c>
      <c r="R33" s="79">
        <f>O33/'סכום נכסי הקרן'!$C$42*100</f>
        <v>0</v>
      </c>
    </row>
    <row r="34" spans="2:18">
      <c r="B34" t="s">
        <v>209</v>
      </c>
      <c r="C34" t="s">
        <v>209</v>
      </c>
      <c r="D34" s="16"/>
      <c r="E34" t="s">
        <v>209</v>
      </c>
      <c r="H34" s="77">
        <v>0</v>
      </c>
      <c r="I34" t="s">
        <v>209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f t="shared" si="0"/>
        <v>0</v>
      </c>
      <c r="R34" s="77">
        <f>O34/'סכום נכסי הקרן'!$C$42*100</f>
        <v>0</v>
      </c>
    </row>
    <row r="35" spans="2:18">
      <c r="B35" s="78" t="s">
        <v>215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f t="shared" si="0"/>
        <v>0</v>
      </c>
      <c r="R35" s="79">
        <f>O35/'סכום נכסי הקרן'!$C$42*100</f>
        <v>0</v>
      </c>
    </row>
    <row r="36" spans="2:18">
      <c r="B36" s="78" t="s">
        <v>265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f t="shared" si="0"/>
        <v>0</v>
      </c>
      <c r="R36" s="79">
        <f>O36/'סכום נכסי הקרן'!$C$42*100</f>
        <v>0</v>
      </c>
    </row>
    <row r="37" spans="2:18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f t="shared" si="0"/>
        <v>0</v>
      </c>
      <c r="R37" s="77">
        <f>O37/'סכום נכסי הקרן'!$C$42*100</f>
        <v>0</v>
      </c>
    </row>
    <row r="38" spans="2:18">
      <c r="B38" s="78" t="s">
        <v>266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f t="shared" si="0"/>
        <v>0</v>
      </c>
      <c r="R38" s="79">
        <f>O38/'סכום נכסי הקרן'!$C$42*100</f>
        <v>0</v>
      </c>
    </row>
    <row r="39" spans="2:18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f t="shared" si="0"/>
        <v>0</v>
      </c>
      <c r="R39" s="77">
        <f>O39/'סכום נכסי הקרן'!$C$42*100</f>
        <v>0</v>
      </c>
    </row>
    <row r="40" spans="2:18">
      <c r="B40" t="s">
        <v>267</v>
      </c>
      <c r="C40" s="16"/>
      <c r="D40" s="16"/>
    </row>
    <row r="41" spans="2:18">
      <c r="B41" t="s">
        <v>268</v>
      </c>
      <c r="C41" s="16"/>
      <c r="D41" s="16"/>
    </row>
    <row r="42" spans="2:18">
      <c r="B42" t="s">
        <v>269</v>
      </c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C1:C4 N5:N7 N9 N11:N1048576 A5:M1048576 O5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344</v>
      </c>
    </row>
    <row r="3" spans="2:23" s="1" customFormat="1">
      <c r="B3" s="2" t="s">
        <v>2</v>
      </c>
      <c r="C3" s="26" t="s">
        <v>345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344</v>
      </c>
    </row>
    <row r="3" spans="2:68" s="1" customFormat="1">
      <c r="B3" s="2" t="s">
        <v>2</v>
      </c>
      <c r="C3" s="26" t="s">
        <v>345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267</v>
      </c>
      <c r="C25" s="16"/>
      <c r="D25" s="16"/>
      <c r="E25" s="16"/>
      <c r="F25" s="16"/>
      <c r="G25" s="16"/>
    </row>
    <row r="26" spans="2:21">
      <c r="B26" t="s">
        <v>268</v>
      </c>
      <c r="C26" s="16"/>
      <c r="D26" s="16"/>
      <c r="E26" s="16"/>
      <c r="F26" s="16"/>
      <c r="G26" s="16"/>
    </row>
    <row r="27" spans="2:21">
      <c r="B27" t="s">
        <v>269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344</v>
      </c>
    </row>
    <row r="3" spans="2:66" s="1" customFormat="1">
      <c r="B3" s="2" t="s">
        <v>2</v>
      </c>
      <c r="C3" s="26" t="s">
        <v>345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267</v>
      </c>
      <c r="C27" s="16"/>
      <c r="D27" s="16"/>
      <c r="E27" s="16"/>
      <c r="F27" s="16"/>
    </row>
    <row r="28" spans="2:21">
      <c r="B28" t="s">
        <v>268</v>
      </c>
      <c r="C28" s="16"/>
      <c r="D28" s="16"/>
      <c r="E28" s="16"/>
      <c r="F28" s="16"/>
    </row>
    <row r="29" spans="2:21">
      <c r="B29" t="s">
        <v>269</v>
      </c>
      <c r="C29" s="16"/>
      <c r="D29" s="16"/>
      <c r="E29" s="16"/>
      <c r="F29" s="16"/>
    </row>
    <row r="30" spans="2:21">
      <c r="B30" t="s">
        <v>275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344</v>
      </c>
    </row>
    <row r="3" spans="2:62" s="1" customFormat="1">
      <c r="B3" s="2" t="s">
        <v>2</v>
      </c>
      <c r="C3" s="26" t="s">
        <v>345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267</v>
      </c>
      <c r="E27" s="16"/>
      <c r="F27" s="16"/>
      <c r="G27" s="16"/>
    </row>
    <row r="28" spans="2:15">
      <c r="B28" t="s">
        <v>268</v>
      </c>
      <c r="E28" s="16"/>
      <c r="F28" s="16"/>
      <c r="G28" s="16"/>
    </row>
    <row r="29" spans="2:15">
      <c r="B29" t="s">
        <v>269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344</v>
      </c>
    </row>
    <row r="3" spans="2:63" s="1" customFormat="1">
      <c r="B3" s="2" t="s">
        <v>2</v>
      </c>
      <c r="C3" s="26" t="s">
        <v>345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267</v>
      </c>
      <c r="D35" s="16"/>
      <c r="E35" s="16"/>
      <c r="F35" s="16"/>
      <c r="G35" s="16"/>
    </row>
    <row r="36" spans="2:14">
      <c r="B36" t="s">
        <v>268</v>
      </c>
      <c r="D36" s="16"/>
      <c r="E36" s="16"/>
      <c r="F36" s="16"/>
      <c r="G36" s="16"/>
    </row>
    <row r="37" spans="2:14">
      <c r="B37" t="s">
        <v>269</v>
      </c>
      <c r="D37" s="16"/>
      <c r="E37" s="16"/>
      <c r="F37" s="16"/>
      <c r="G37" s="16"/>
    </row>
    <row r="38" spans="2:14">
      <c r="B38" t="s">
        <v>275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344</v>
      </c>
    </row>
    <row r="3" spans="2:65" s="1" customFormat="1">
      <c r="B3" s="2" t="s">
        <v>2</v>
      </c>
      <c r="C3" s="26" t="s">
        <v>345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267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344</v>
      </c>
    </row>
    <row r="3" spans="2:60" s="1" customFormat="1">
      <c r="B3" s="2" t="s">
        <v>2</v>
      </c>
      <c r="C3" s="26" t="s">
        <v>345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9F2C0FD-9F04-42C1-8F7E-751005BC4BDA}"/>
</file>

<file path=customXml/itemProps2.xml><?xml version="1.0" encoding="utf-8"?>
<ds:datastoreItem xmlns:ds="http://schemas.openxmlformats.org/officeDocument/2006/customXml" ds:itemID="{819B66CF-2B24-464F-B9BC-EA49ABF54705}"/>
</file>

<file path=customXml/itemProps3.xml><?xml version="1.0" encoding="utf-8"?>
<ds:datastoreItem xmlns:ds="http://schemas.openxmlformats.org/officeDocument/2006/customXml" ds:itemID="{7F477BC9-173E-4201-A399-4757C2BF79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