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R54" i="3" l="1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K11" i="2"/>
  <c r="L11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37" i="1"/>
  <c r="C42" i="1" s="1"/>
  <c r="J17" i="26"/>
  <c r="J16" i="26"/>
  <c r="J15" i="26"/>
  <c r="J14" i="26"/>
  <c r="J13" i="26"/>
  <c r="J12" i="26"/>
  <c r="J11" i="26"/>
  <c r="I11" i="26"/>
  <c r="I12" i="26"/>
  <c r="I15" i="26"/>
  <c r="K16" i="26" l="1"/>
  <c r="K15" i="26"/>
  <c r="K17" i="26"/>
  <c r="K11" i="26"/>
  <c r="K13" i="26"/>
  <c r="K12" i="26"/>
  <c r="K14" i="26"/>
</calcChain>
</file>

<file path=xl/sharedStrings.xml><?xml version="1.0" encoding="utf-8"?>
<sst xmlns="http://schemas.openxmlformats.org/spreadsheetml/2006/main" count="2737" uniqueCount="394">
  <si>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</si>
  <si>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</si>
  <si>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</si>
  <si>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</si>
  <si>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</si>
  <si>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</si>
  <si>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</si>
  <si>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</si>
  <si>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</si>
  <si>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</si>
  <si>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</si>
  <si>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</si>
  <si>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</si>
  <si>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</si>
  <si>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</si>
  <si>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</si>
  <si>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</si>
  <si>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</si>
  <si>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</si>
  <si>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</si>
  <si>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</si>
  <si>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</si>
  <si>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</si>
  <si>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</si>
  <si>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</si>
  <si>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</si>
  <si>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</si>
  <si>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</si>
  <si>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</si>
  <si>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</si>
  <si>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</si>
  <si>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</si>
  <si>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</si>
  <si>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</si>
  <si>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</si>
  <si>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</si>
  <si>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</si>
  <si>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</si>
  <si>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</si>
  <si>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</si>
  <si>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</si>
  <si>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</si>
  <si>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</si>
  <si>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</si>
  <si>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</si>
  <si>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</si>
  <si>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</si>
  <si>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</si>
  <si>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</si>
  <si>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</si>
  <si>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</si>
  <si>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</si>
  <si>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</si>
  <si>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</si>
  <si>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</si>
  <si>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</si>
  <si>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</si>
  <si>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</si>
  <si>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</si>
  <si>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</si>
  <si>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</si>
  <si>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</si>
  <si>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</si>
  <si>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</si>
  <si>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</si>
  <si>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</si>
  <si>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</si>
  <si>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</si>
  <si>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</si>
  <si>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</si>
  <si>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</si>
  <si>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</si>
  <si>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</si>
  <si>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</si>
  <si>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</si>
  <si>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</si>
  <si>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</si>
  <si>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</si>
  <si>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</si>
  <si>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</si>
  <si>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</si>
  <si>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</si>
  <si>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</si>
  <si>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</si>
  <si>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</si>
  <si>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</si>
  <si>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</si>
  <si>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</si>
  <si>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</si>
  <si>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</si>
  <si>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</si>
  <si>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</si>
  <si>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</si>
  <si>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</si>
  <si>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</si>
  <si>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</si>
  <si>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</si>
  <si>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</si>
  <si>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</si>
  <si>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</si>
  <si>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</si>
  <si>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</si>
  <si>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</si>
  <si>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</si>
  <si>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</si>
  <si>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</si>
  <si>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</si>
  <si>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</si>
  <si>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</si>
  <si>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</si>
  <si>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</si>
  <si>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</si>
  <si>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</si>
  <si>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</si>
  <si>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</si>
  <si>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</si>
  <si>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</si>
  <si>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</si>
  <si>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</si>
  <si>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</si>
  <si>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</si>
  <si>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</si>
  <si>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</si>
  <si>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</si>
  <si>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</si>
  <si>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</si>
  <si>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</si>
  <si>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</si>
  <si>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</si>
  <si>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</si>
  <si>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</si>
  <si>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</si>
  <si>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</si>
  <si>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</si>
  <si>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</si>
  <si>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</si>
  <si>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</si>
  <si>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</si>
  <si>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</si>
  <si>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</si>
  <si>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</si>
  <si>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</si>
  <si>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</si>
  <si>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</si>
  <si>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</si>
  <si>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</si>
  <si>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</si>
  <si>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</si>
  <si>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</si>
  <si>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</si>
  <si>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</si>
  <si>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</si>
  <si>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</si>
  <si>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</si>
  <si>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</si>
  <si>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</si>
  <si>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</si>
  <si>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</si>
  <si>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</si>
  <si>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</si>
  <si>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</si>
  <si>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</si>
  <si>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</si>
  <si>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</si>
  <si>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</si>
  <si>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</si>
  <si>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</si>
  <si>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</si>
  <si>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</si>
  <si>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</si>
  <si>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</si>
  <si>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</si>
  <si>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</si>
  <si>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</si>
  <si>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</si>
  <si>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</si>
  <si>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</si>
  <si>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</si>
  <si>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</si>
  <si>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</si>
  <si>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</si>
  <si>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</si>
  <si>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</si>
  <si>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</si>
  <si>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</si>
  <si>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</si>
  <si>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</si>
  <si>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</si>
  <si>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</si>
  <si>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</si>
  <si>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</si>
  <si>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</si>
  <si>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</si>
  <si>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</si>
  <si>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</si>
  <si>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</si>
  <si>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</si>
  <si>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</si>
  <si>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859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</si>
  <si>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</si>
  <si>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</si>
  <si>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</si>
  <si>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</si>
  <si>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</si>
  <si>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</si>
  <si>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</si>
  <si>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</si>
  <si>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</si>
  <si>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</si>
  <si>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</si>
  <si>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</si>
  <si>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</si>
  <si>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</si>
  <si>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</si>
  <si>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</si>
  <si>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</si>
  <si>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</si>
  <si>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</si>
  <si>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</si>
  <si>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</si>
  <si>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</si>
  <si>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</si>
  <si>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</si>
  <si>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</si>
  <si>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</si>
  <si>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</si>
  <si>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25/03/10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</si>
  <si>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</si>
  <si>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</si>
  <si>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</si>
  <si>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</si>
  <si>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</si>
  <si>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</si>
  <si>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</si>
  <si>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</si>
  <si>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</si>
  <si>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</si>
  <si>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</si>
  <si>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</si>
  <si>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</si>
  <si>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</si>
  <si>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10/01/17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</si>
  <si>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</si>
  <si>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</si>
  <si>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</si>
  <si>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</si>
  <si>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</si>
  <si>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</si>
  <si>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</si>
  <si>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</si>
  <si>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</si>
  <si>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</si>
  <si>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</si>
  <si>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1118 פדיון 7.11.18- בנק ישראל- מק"מ</t>
  </si>
  <si>
    <t>8181117</t>
  </si>
  <si>
    <t>07/11/17</t>
  </si>
  <si>
    <t>מק"מ 428 11/04/18- בנק ישראל- מק"מ</t>
  </si>
  <si>
    <t>8180424</t>
  </si>
  <si>
    <t>04/04/17</t>
  </si>
  <si>
    <t>מקמ 618- בנק ישראל- מק"מ</t>
  </si>
  <si>
    <t>8180614</t>
  </si>
  <si>
    <t>19/07/17</t>
  </si>
  <si>
    <t>סה"כ שחר</t>
  </si>
  <si>
    <t>ממשל שקלית 0118- שחר</t>
  </si>
  <si>
    <t>1126218</t>
  </si>
  <si>
    <t>09/05/12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</si>
  <si>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</si>
  <si>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</si>
  <si>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</si>
  <si>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</si>
  <si>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</si>
  <si>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</si>
  <si>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</si>
  <si>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</si>
  <si>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</si>
  <si>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</si>
  <si>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</si>
  <si>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</si>
  <si>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</si>
  <si>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</si>
  <si>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</si>
  <si>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</si>
  <si>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</si>
  <si>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</si>
  <si>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</si>
  <si>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</si>
  <si>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</si>
  <si>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</si>
  <si>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</si>
  <si>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</si>
  <si>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</si>
  <si>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</si>
  <si>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</si>
  <si>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</si>
  <si>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</si>
  <si>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</si>
  <si>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</si>
  <si>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</si>
  <si>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</si>
  <si>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</si>
  <si>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</si>
  <si>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</si>
  <si>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</si>
  <si>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</si>
  <si>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</si>
  <si>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</si>
  <si>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</si>
  <si>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28/03/12</t>
  </si>
  <si>
    <t>ממשל משתנה 1121- גילון חדש</t>
  </si>
  <si>
    <t>1127646</t>
  </si>
  <si>
    <t>18/12/16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</si>
  <si>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</si>
  <si>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</si>
  <si>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</si>
  <si>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</si>
  <si>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</si>
  <si>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</si>
  <si>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</si>
  <si>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</si>
  <si>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</si>
  <si>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</si>
  <si>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</si>
  <si>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</si>
  <si>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</si>
  <si>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</si>
  <si>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</si>
  <si>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</si>
  <si>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</si>
  <si>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</si>
  <si>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</si>
  <si>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</si>
  <si>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</si>
  <si>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</si>
  <si>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</si>
  <si>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</si>
  <si>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</si>
  <si>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</si>
  <si>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</si>
  <si>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</si>
  <si>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</si>
  <si>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</si>
  <si>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</si>
  <si>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</si>
  <si>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</si>
  <si>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</si>
  <si>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</si>
  <si>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</si>
  <si>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</si>
  <si>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</si>
  <si>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</si>
  <si>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</si>
  <si>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</si>
  <si>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</si>
  <si>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</si>
  <si>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</si>
  <si>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</si>
  <si>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</si>
  <si>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</si>
  <si>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</si>
  <si>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</si>
  <si>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</si>
  <si>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</si>
  <si>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</si>
  <si>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</si>
  <si>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</si>
  <si>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</si>
  <si>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</si>
  <si>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</si>
  <si>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</si>
  <si>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</si>
  <si>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</si>
  <si>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</si>
  <si>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</si>
  <si>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</si>
  <si>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</si>
  <si>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</si>
  <si>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</si>
  <si>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</si>
  <si>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</si>
  <si>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</si>
  <si>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</si>
  <si>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</si>
  <si>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</si>
  <si>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</si>
  <si>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</si>
  <si>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</si>
  <si>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</si>
  <si>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</si>
  <si>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</si>
  <si>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</si>
  <si>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</si>
  <si>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</si>
  <si>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תגמולים -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</si>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</sst>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391</v>
      </c>
    </row>
    <row r="3" spans="1:36">
      <c r="B3" s="2" t="s">
        <v>2</v>
      </c>
      <c r="C3" s="26" t="s">
        <v>392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2236.9174800000001</v>
      </c>
      <c r="D11" s="76">
        <f>C11/$C$42*100</f>
        <v>1.9688995763245905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111443.2370467</v>
      </c>
      <c r="D13" s="77">
        <f t="shared" ref="D13:D22" si="0">C13/$C$42*100</f>
        <v>98.090584103928833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0</v>
      </c>
      <c r="D17" s="77">
        <f t="shared" si="0"/>
        <v>0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0</v>
      </c>
      <c r="D31" s="77">
        <f t="shared" si="1"/>
        <v>0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f>'השקעות אחרות '!I11</f>
        <v>-67.580939999999998</v>
      </c>
      <c r="D37" s="77">
        <f t="shared" si="1"/>
        <v>-5.948368025342516E-2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f>SUM(C11:C41)</f>
        <v>113612.5735867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391</v>
      </c>
    </row>
    <row r="3" spans="2:61" s="1" customFormat="1">
      <c r="B3" s="2" t="s">
        <v>2</v>
      </c>
      <c r="C3" s="26" t="s">
        <v>392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314</v>
      </c>
      <c r="C33" s="16"/>
      <c r="D33" s="16"/>
      <c r="E33" s="16"/>
    </row>
    <row r="34" spans="2:5">
      <c r="B34" t="s">
        <v>315</v>
      </c>
      <c r="C34" s="16"/>
      <c r="D34" s="16"/>
      <c r="E34" s="16"/>
    </row>
    <row r="35" spans="2:5">
      <c r="B35" t="s">
        <v>316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391</v>
      </c>
    </row>
    <row r="3" spans="1:60" s="1" customFormat="1">
      <c r="B3" s="2" t="s">
        <v>2</v>
      </c>
      <c r="C3" s="26" t="s">
        <v>392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391</v>
      </c>
    </row>
    <row r="3" spans="2:81" s="1" customFormat="1">
      <c r="B3" s="2" t="s">
        <v>2</v>
      </c>
      <c r="C3" s="26" t="s">
        <v>392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391</v>
      </c>
    </row>
    <row r="3" spans="2:72" s="1" customFormat="1">
      <c r="B3" s="2" t="s">
        <v>2</v>
      </c>
      <c r="C3" s="26" t="s">
        <v>392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391</v>
      </c>
    </row>
    <row r="3" spans="2:65" s="1" customFormat="1">
      <c r="B3" s="2" t="s">
        <v>2</v>
      </c>
      <c r="C3" s="26" t="s">
        <v>392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391</v>
      </c>
    </row>
    <row r="3" spans="2:81" s="1" customFormat="1">
      <c r="B3" s="2" t="s">
        <v>2</v>
      </c>
      <c r="C3" s="26" t="s">
        <v>392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314</v>
      </c>
      <c r="C27" s="16"/>
      <c r="D27" s="16"/>
      <c r="E27" s="16"/>
    </row>
    <row r="28" spans="2:19">
      <c r="B28" t="s">
        <v>315</v>
      </c>
      <c r="C28" s="16"/>
      <c r="D28" s="16"/>
      <c r="E28" s="16"/>
    </row>
    <row r="29" spans="2:19">
      <c r="B29" t="s">
        <v>316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391</v>
      </c>
    </row>
    <row r="3" spans="2:98" s="1" customFormat="1">
      <c r="B3" s="2" t="s">
        <v>2</v>
      </c>
      <c r="C3" s="26" t="s">
        <v>392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314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391</v>
      </c>
    </row>
    <row r="3" spans="2:55" s="1" customFormat="1">
      <c r="B3" s="2" t="s">
        <v>2</v>
      </c>
      <c r="C3" s="26" t="s">
        <v>392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314</v>
      </c>
      <c r="C31" s="16"/>
    </row>
    <row r="32" spans="2:11">
      <c r="B32" t="s">
        <v>315</v>
      </c>
      <c r="C32" s="16"/>
    </row>
    <row r="33" spans="2:3">
      <c r="B33" t="s">
        <v>316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391</v>
      </c>
    </row>
    <row r="3" spans="2:59" s="1" customFormat="1">
      <c r="B3" s="2" t="s">
        <v>2</v>
      </c>
      <c r="C3" s="26" t="s">
        <v>392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314</v>
      </c>
      <c r="C17" s="16"/>
      <c r="D17" s="16"/>
    </row>
    <row r="18" spans="2:4">
      <c r="B18" t="s">
        <v>315</v>
      </c>
      <c r="C18" s="16"/>
      <c r="D18" s="16"/>
    </row>
    <row r="19" spans="2:4">
      <c r="B19" t="s">
        <v>316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391</v>
      </c>
    </row>
    <row r="3" spans="2:52" s="1" customFormat="1">
      <c r="B3" s="2" t="s">
        <v>2</v>
      </c>
      <c r="C3" s="26" t="s">
        <v>392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321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321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314</v>
      </c>
      <c r="C35" s="16"/>
      <c r="D35" s="16"/>
    </row>
    <row r="36" spans="2:12">
      <c r="B36" t="s">
        <v>315</v>
      </c>
      <c r="C36" s="16"/>
      <c r="D36" s="16"/>
    </row>
    <row r="37" spans="2:12">
      <c r="B37" t="s">
        <v>316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391</v>
      </c>
    </row>
    <row r="3" spans="2:13" s="1" customFormat="1">
      <c r="B3" s="2" t="s">
        <v>2</v>
      </c>
      <c r="C3" s="26" t="s">
        <v>392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2236.9174800000001</v>
      </c>
      <c r="K11" s="76">
        <f>J11/$J$11*100</f>
        <v>100</v>
      </c>
      <c r="L11" s="76">
        <f>J11/'סכום נכסי הקרן'!$C$42*100</f>
        <v>1.9688995763245905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2236.9174800000001</v>
      </c>
      <c r="K12" s="79">
        <f t="shared" ref="K12:K31" si="0">J12/$J$11*100</f>
        <v>100</v>
      </c>
      <c r="L12" s="79">
        <f>J12/'סכום נכסי הקרן'!$C$42*100</f>
        <v>1.9688995763245905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2236.9174800000001</v>
      </c>
      <c r="K13" s="79">
        <f t="shared" si="0"/>
        <v>100</v>
      </c>
      <c r="L13" s="79">
        <f>J13/'סכום נכסי הקרן'!$C$42*100</f>
        <v>1.9688995763245905</v>
      </c>
    </row>
    <row r="14" spans="2:13">
      <c r="B14" s="81" t="s">
        <v>393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2236.9174800000001</v>
      </c>
      <c r="K14" s="77">
        <f t="shared" si="0"/>
        <v>100</v>
      </c>
      <c r="L14" s="77">
        <f>J14/'סכום נכסי הקרן'!$C$42*100</f>
        <v>1.9688995763245905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f t="shared" si="0"/>
        <v>0</v>
      </c>
      <c r="L15" s="79">
        <f>J15/'סכום נכסי הקרן'!$C$42*100</f>
        <v>0</v>
      </c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f t="shared" si="0"/>
        <v>0</v>
      </c>
      <c r="L16" s="77">
        <f>J16/'סכום נכסי הקרן'!$C$42*100</f>
        <v>0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f t="shared" si="0"/>
        <v>0</v>
      </c>
      <c r="L17" s="79">
        <f>J17/'סכום נכסי הקרן'!$C$42*100</f>
        <v>0</v>
      </c>
    </row>
    <row r="18" spans="2:12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f t="shared" si="0"/>
        <v>0</v>
      </c>
      <c r="L18" s="77">
        <f>J18/'סכום נכסי הקרן'!$C$42*100</f>
        <v>0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f t="shared" si="0"/>
        <v>0</v>
      </c>
      <c r="L19" s="79">
        <f>J19/'סכום נכסי הקרן'!$C$42*100</f>
        <v>0</v>
      </c>
    </row>
    <row r="20" spans="2:12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f t="shared" si="0"/>
        <v>0</v>
      </c>
      <c r="L20" s="77">
        <f>J20/'סכום נכסי הקרן'!$C$42*100</f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f t="shared" si="0"/>
        <v>0</v>
      </c>
      <c r="L22" s="77">
        <f>J22/'סכום נכסי הקרן'!$C$42*100</f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f t="shared" si="0"/>
        <v>0</v>
      </c>
      <c r="L24" s="77">
        <f>J24/'סכום נכסי הקרן'!$C$42*100</f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f t="shared" si="0"/>
        <v>0</v>
      </c>
      <c r="L26" s="77">
        <f>J26/'סכום נכסי הקרן'!$C$42*100</f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t="s">
        <v>217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391</v>
      </c>
    </row>
    <row r="3" spans="2:49" s="1" customFormat="1">
      <c r="B3" s="2" t="s">
        <v>2</v>
      </c>
      <c r="C3" s="26" t="s">
        <v>392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338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321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338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340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321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314</v>
      </c>
      <c r="C33" s="16"/>
      <c r="D33" s="16"/>
    </row>
    <row r="34" spans="2:4">
      <c r="B34" t="s">
        <v>315</v>
      </c>
      <c r="C34" s="16"/>
      <c r="D34" s="16"/>
    </row>
    <row r="35" spans="2:4">
      <c r="B35" t="s">
        <v>316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391</v>
      </c>
    </row>
    <row r="3" spans="2:78" s="1" customFormat="1">
      <c r="B3" s="2" t="s">
        <v>2</v>
      </c>
      <c r="C3" s="26" t="s">
        <v>392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314</v>
      </c>
      <c r="D41" s="16"/>
    </row>
    <row r="42" spans="2:17">
      <c r="B42" t="s">
        <v>315</v>
      </c>
      <c r="D42" s="16"/>
    </row>
    <row r="43" spans="2:17">
      <c r="B43" t="s">
        <v>316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391</v>
      </c>
    </row>
    <row r="3" spans="2:59" s="1" customFormat="1">
      <c r="B3" s="2" t="s">
        <v>2</v>
      </c>
      <c r="C3" s="26" t="s">
        <v>392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370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372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373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374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375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376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377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378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379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371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372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378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314</v>
      </c>
    </row>
    <row r="43" spans="2:17">
      <c r="B43" t="s">
        <v>315</v>
      </c>
    </row>
    <row r="44" spans="2:17">
      <c r="B44" t="s">
        <v>316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391</v>
      </c>
    </row>
    <row r="3" spans="2:64" s="1" customFormat="1">
      <c r="B3" s="2" t="s">
        <v>2</v>
      </c>
      <c r="C3" s="26" t="s">
        <v>392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391</v>
      </c>
    </row>
    <row r="3" spans="2:55" s="1" customFormat="1">
      <c r="B3" s="2" t="s">
        <v>2</v>
      </c>
      <c r="C3" s="26" t="s">
        <v>392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391</v>
      </c>
    </row>
    <row r="3" spans="2:60" s="1" customFormat="1">
      <c r="B3" s="2" t="s">
        <v>2</v>
      </c>
      <c r="C3" s="26" t="s">
        <v>392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391</v>
      </c>
    </row>
    <row r="3" spans="2:60" s="1" customFormat="1">
      <c r="B3" s="2" t="s">
        <v>2</v>
      </c>
      <c r="C3" s="26" t="s">
        <v>392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f>I12+I16</f>
        <v>-67.580939999999998</v>
      </c>
      <c r="J11" s="76">
        <f>I11/$I$11*100</f>
        <v>100</v>
      </c>
      <c r="K11" s="76">
        <f>I11/'סכום נכסי הקרן'!$C$42*100</f>
        <v>-5.948368025342516E-2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f>SUM(I13:I15)</f>
        <v>-67.580939999999998</v>
      </c>
      <c r="J12" s="79">
        <f t="shared" ref="J12:J17" si="0">I12/$I$11*100</f>
        <v>100</v>
      </c>
      <c r="K12" s="79">
        <f>I12/'סכום נכסי הקרן'!$C$42*100</f>
        <v>-5.948368025342516E-2</v>
      </c>
    </row>
    <row r="13" spans="2:60">
      <c r="B13" t="s">
        <v>384</v>
      </c>
      <c r="C13" t="s">
        <v>385</v>
      </c>
      <c r="D13" t="s">
        <v>209</v>
      </c>
      <c r="E13" t="s">
        <v>386</v>
      </c>
      <c r="F13" s="77">
        <v>0</v>
      </c>
      <c r="G13" t="s">
        <v>105</v>
      </c>
      <c r="H13" s="77">
        <v>0</v>
      </c>
      <c r="I13" s="77">
        <v>-64.425110000000004</v>
      </c>
      <c r="J13" s="77">
        <f t="shared" si="0"/>
        <v>95.33029579049952</v>
      </c>
      <c r="K13" s="77">
        <f>I13/'סכום נכסי הקרן'!$C$42*100</f>
        <v>-5.6705968332665162E-2</v>
      </c>
    </row>
    <row r="14" spans="2:60">
      <c r="B14" t="s">
        <v>387</v>
      </c>
      <c r="C14" t="s">
        <v>388</v>
      </c>
      <c r="D14" t="s">
        <v>209</v>
      </c>
      <c r="E14" t="s">
        <v>386</v>
      </c>
      <c r="F14" s="77">
        <v>0</v>
      </c>
      <c r="G14" t="s">
        <v>105</v>
      </c>
      <c r="H14" s="77">
        <v>0</v>
      </c>
      <c r="I14" s="77">
        <v>-3.1558299999999999</v>
      </c>
      <c r="J14" s="77">
        <f t="shared" si="0"/>
        <v>4.6697042095004893</v>
      </c>
      <c r="K14" s="77">
        <f>I14/'סכום נכסי הקרן'!$C$42*100</f>
        <v>-2.777711920760006E-3</v>
      </c>
    </row>
    <row r="15" spans="2:60">
      <c r="B15" t="s">
        <v>389</v>
      </c>
      <c r="C15" t="s">
        <v>390</v>
      </c>
      <c r="D15" t="s">
        <v>209</v>
      </c>
      <c r="E15" t="s">
        <v>386</v>
      </c>
      <c r="F15" s="77">
        <v>0</v>
      </c>
      <c r="G15" t="s">
        <v>105</v>
      </c>
      <c r="H15" s="77">
        <v>0</v>
      </c>
      <c r="I15" s="77">
        <f>78.12302-78.12302</f>
        <v>0</v>
      </c>
      <c r="J15" s="77">
        <f t="shared" si="0"/>
        <v>0</v>
      </c>
      <c r="K15" s="77">
        <f>I15/'סכום נכסי הקרן'!$C$42*100</f>
        <v>0</v>
      </c>
    </row>
    <row r="16" spans="2:60">
      <c r="B16" s="78" t="s">
        <v>215</v>
      </c>
      <c r="D16" s="19"/>
      <c r="E16" s="19"/>
      <c r="F16" s="19"/>
      <c r="G16" s="19"/>
      <c r="H16" s="79">
        <v>0</v>
      </c>
      <c r="I16" s="79">
        <v>0</v>
      </c>
      <c r="J16" s="79">
        <f t="shared" si="0"/>
        <v>0</v>
      </c>
      <c r="K16" s="79">
        <f>I16/'סכום נכסי הקרן'!$C$42*100</f>
        <v>0</v>
      </c>
    </row>
    <row r="17" spans="2:11">
      <c r="B17" t="s">
        <v>209</v>
      </c>
      <c r="C17" t="s">
        <v>209</v>
      </c>
      <c r="D17" t="s">
        <v>209</v>
      </c>
      <c r="E17" s="19"/>
      <c r="F17" s="77">
        <v>0</v>
      </c>
      <c r="G17" t="s">
        <v>209</v>
      </c>
      <c r="H17" s="77">
        <v>0</v>
      </c>
      <c r="I17" s="77">
        <v>0</v>
      </c>
      <c r="J17" s="77">
        <f t="shared" si="0"/>
        <v>0</v>
      </c>
      <c r="K17" s="77">
        <f>I17/'סכום נכסי הקרן'!$C$42*100</f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391</v>
      </c>
    </row>
    <row r="3" spans="2:17" s="1" customFormat="1">
      <c r="B3" s="2" t="s">
        <v>2</v>
      </c>
      <c r="C3" s="26" t="s">
        <v>392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391</v>
      </c>
    </row>
    <row r="3" spans="2:18" s="1" customFormat="1">
      <c r="B3" s="2" t="s">
        <v>2</v>
      </c>
      <c r="C3" s="26" t="s">
        <v>392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391</v>
      </c>
    </row>
    <row r="3" spans="2:18" s="1" customFormat="1">
      <c r="B3" s="2" t="s">
        <v>2</v>
      </c>
      <c r="C3" s="26" t="s">
        <v>392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391</v>
      </c>
    </row>
    <row r="3" spans="2:53" s="1" customFormat="1">
      <c r="B3" s="2" t="s">
        <v>2</v>
      </c>
      <c r="C3" s="26" t="s">
        <v>392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4.91</v>
      </c>
      <c r="I11" s="7"/>
      <c r="J11" s="7"/>
      <c r="K11" s="76">
        <v>0.36</v>
      </c>
      <c r="L11" s="76">
        <v>94039301</v>
      </c>
      <c r="M11" s="7"/>
      <c r="N11" s="76">
        <v>0</v>
      </c>
      <c r="O11" s="76">
        <v>111443.2370467</v>
      </c>
      <c r="P11" s="7"/>
      <c r="Q11" s="76">
        <f>O11/$O$11*100</f>
        <v>100</v>
      </c>
      <c r="R11" s="76">
        <f>O11/'סכום נכסי הקרן'!$C$42*100</f>
        <v>98.090584103928833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4.91</v>
      </c>
      <c r="K12" s="79">
        <v>0.36</v>
      </c>
      <c r="L12" s="79">
        <v>94039301</v>
      </c>
      <c r="N12" s="79">
        <v>0</v>
      </c>
      <c r="O12" s="79">
        <v>111443.2370467</v>
      </c>
      <c r="Q12" s="79">
        <f t="shared" ref="Q12:Q54" si="0">O12/$O$11*100</f>
        <v>100</v>
      </c>
      <c r="R12" s="79">
        <f>O12/'סכום נכסי הקרן'!$C$42*100</f>
        <v>98.090584103928833</v>
      </c>
    </row>
    <row r="13" spans="2:53">
      <c r="B13" s="78" t="s">
        <v>218</v>
      </c>
      <c r="C13" s="16"/>
      <c r="D13" s="16"/>
      <c r="H13" s="79">
        <v>5.21</v>
      </c>
      <c r="K13" s="79">
        <v>-7.0000000000000007E-2</v>
      </c>
      <c r="L13" s="79">
        <v>39992197</v>
      </c>
      <c r="N13" s="79">
        <v>0</v>
      </c>
      <c r="O13" s="79">
        <v>51554.7555565</v>
      </c>
      <c r="Q13" s="79">
        <f t="shared" si="0"/>
        <v>46.260999700588485</v>
      </c>
      <c r="R13" s="79">
        <f>O13/'סכום נכסי הקרן'!$C$42*100</f>
        <v>45.377684818624012</v>
      </c>
    </row>
    <row r="14" spans="2:53">
      <c r="B14" s="78" t="s">
        <v>219</v>
      </c>
      <c r="C14" s="16"/>
      <c r="D14" s="16"/>
      <c r="H14" s="79">
        <v>5.21</v>
      </c>
      <c r="K14" s="79">
        <v>-7.0000000000000007E-2</v>
      </c>
      <c r="L14" s="79">
        <v>39992197</v>
      </c>
      <c r="N14" s="79">
        <v>0</v>
      </c>
      <c r="O14" s="79">
        <v>51554.7555565</v>
      </c>
      <c r="Q14" s="79">
        <f t="shared" si="0"/>
        <v>46.260999700588485</v>
      </c>
      <c r="R14" s="79">
        <f>O14/'סכום נכסי הקרן'!$C$42*100</f>
        <v>45.377684818624012</v>
      </c>
    </row>
    <row r="15" spans="2:53">
      <c r="B15" t="s">
        <v>220</v>
      </c>
      <c r="C15" t="s">
        <v>221</v>
      </c>
      <c r="D15" t="s">
        <v>103</v>
      </c>
      <c r="E15" t="s">
        <v>222</v>
      </c>
      <c r="F15" t="s">
        <v>154</v>
      </c>
      <c r="G15" t="s">
        <v>223</v>
      </c>
      <c r="H15" s="77">
        <v>3.37</v>
      </c>
      <c r="I15" t="s">
        <v>105</v>
      </c>
      <c r="J15" s="77">
        <v>4</v>
      </c>
      <c r="K15" s="77">
        <v>-0.48</v>
      </c>
      <c r="L15" s="77">
        <v>5565695</v>
      </c>
      <c r="M15" s="77">
        <v>152.55000000000001</v>
      </c>
      <c r="N15" s="77">
        <v>0</v>
      </c>
      <c r="O15" s="77">
        <v>8490.4677224999996</v>
      </c>
      <c r="P15" s="77">
        <v>0.04</v>
      </c>
      <c r="Q15" s="77">
        <f t="shared" si="0"/>
        <v>7.6186477955069556</v>
      </c>
      <c r="R15" s="77">
        <f>O15/'סכום נכסי הקרן'!$C$42*100</f>
        <v>7.4731761234338698</v>
      </c>
    </row>
    <row r="16" spans="2:53">
      <c r="B16" t="s">
        <v>224</v>
      </c>
      <c r="C16" t="s">
        <v>225</v>
      </c>
      <c r="D16" t="s">
        <v>103</v>
      </c>
      <c r="E16" t="s">
        <v>222</v>
      </c>
      <c r="F16" t="s">
        <v>154</v>
      </c>
      <c r="G16" t="s">
        <v>226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200000</v>
      </c>
      <c r="M16" s="77">
        <v>158.13999999999999</v>
      </c>
      <c r="N16" s="77">
        <v>0</v>
      </c>
      <c r="O16" s="77">
        <v>316.27999999999997</v>
      </c>
      <c r="P16" s="77">
        <v>0</v>
      </c>
      <c r="Q16" s="77">
        <f t="shared" si="0"/>
        <v>0.28380367295636222</v>
      </c>
      <c r="R16" s="77">
        <f>O16/'סכום נכסי הקרן'!$C$42*100</f>
        <v>0.27838468051129961</v>
      </c>
    </row>
    <row r="17" spans="2:18">
      <c r="B17" t="s">
        <v>227</v>
      </c>
      <c r="C17" t="s">
        <v>228</v>
      </c>
      <c r="D17" t="s">
        <v>103</v>
      </c>
      <c r="E17" t="s">
        <v>222</v>
      </c>
      <c r="F17" t="s">
        <v>154</v>
      </c>
      <c r="G17" t="s">
        <v>229</v>
      </c>
      <c r="H17" s="77">
        <v>0.32</v>
      </c>
      <c r="I17" t="s">
        <v>105</v>
      </c>
      <c r="J17" s="77">
        <v>3.5</v>
      </c>
      <c r="K17" s="77">
        <v>0.93</v>
      </c>
      <c r="L17" s="77">
        <v>3351724</v>
      </c>
      <c r="M17" s="77">
        <v>120.2</v>
      </c>
      <c r="N17" s="77">
        <v>0</v>
      </c>
      <c r="O17" s="77">
        <v>4028.7722480000002</v>
      </c>
      <c r="P17" s="77">
        <v>0.02</v>
      </c>
      <c r="Q17" s="77">
        <f t="shared" si="0"/>
        <v>3.6150890397339714</v>
      </c>
      <c r="R17" s="77">
        <f>O17/'סכום נכסי הקרן'!$C$42*100</f>
        <v>3.5460619549521644</v>
      </c>
    </row>
    <row r="18" spans="2:18">
      <c r="B18" t="s">
        <v>230</v>
      </c>
      <c r="C18" t="s">
        <v>231</v>
      </c>
      <c r="D18" t="s">
        <v>103</v>
      </c>
      <c r="E18" t="s">
        <v>222</v>
      </c>
      <c r="F18" t="s">
        <v>154</v>
      </c>
      <c r="G18" t="s">
        <v>232</v>
      </c>
      <c r="H18" s="77">
        <v>5.51</v>
      </c>
      <c r="I18" t="s">
        <v>105</v>
      </c>
      <c r="J18" s="77">
        <v>1.75</v>
      </c>
      <c r="K18" s="77">
        <v>-0.26</v>
      </c>
      <c r="L18" s="77">
        <v>239252</v>
      </c>
      <c r="M18" s="77">
        <v>113.12</v>
      </c>
      <c r="N18" s="77">
        <v>0</v>
      </c>
      <c r="O18" s="77">
        <v>270.64186239999998</v>
      </c>
      <c r="P18" s="77">
        <v>0</v>
      </c>
      <c r="Q18" s="77">
        <f t="shared" si="0"/>
        <v>0.2428517598484583</v>
      </c>
      <c r="R18" s="77">
        <f>O18/'סכום נכסי הקרן'!$C$42*100</f>
        <v>0.23821470974202322</v>
      </c>
    </row>
    <row r="19" spans="2:18">
      <c r="B19" t="s">
        <v>233</v>
      </c>
      <c r="C19" t="s">
        <v>234</v>
      </c>
      <c r="D19" t="s">
        <v>103</v>
      </c>
      <c r="E19" t="s">
        <v>222</v>
      </c>
      <c r="F19" t="s">
        <v>154</v>
      </c>
      <c r="G19" t="s">
        <v>235</v>
      </c>
      <c r="H19" s="77">
        <v>1.8</v>
      </c>
      <c r="I19" t="s">
        <v>105</v>
      </c>
      <c r="J19" s="77">
        <v>3</v>
      </c>
      <c r="K19" s="77">
        <v>-0.49</v>
      </c>
      <c r="L19" s="77">
        <v>10590649</v>
      </c>
      <c r="M19" s="77">
        <v>116.8</v>
      </c>
      <c r="N19" s="77">
        <v>0</v>
      </c>
      <c r="O19" s="77">
        <v>12369.878032000001</v>
      </c>
      <c r="P19" s="77">
        <v>7.0000000000000007E-2</v>
      </c>
      <c r="Q19" s="77">
        <f t="shared" si="0"/>
        <v>11.099711709573219</v>
      </c>
      <c r="R19" s="77">
        <f>O19/'סכום נכסי הקרן'!$C$42*100</f>
        <v>10.887772049772556</v>
      </c>
    </row>
    <row r="20" spans="2:18">
      <c r="B20" t="s">
        <v>236</v>
      </c>
      <c r="C20" t="s">
        <v>237</v>
      </c>
      <c r="D20" t="s">
        <v>103</v>
      </c>
      <c r="E20" t="s">
        <v>222</v>
      </c>
      <c r="F20" t="s">
        <v>154</v>
      </c>
      <c r="G20" t="s">
        <v>238</v>
      </c>
      <c r="H20" s="77">
        <v>7.63</v>
      </c>
      <c r="I20" t="s">
        <v>105</v>
      </c>
      <c r="J20" s="77">
        <v>0.75</v>
      </c>
      <c r="K20" s="77">
        <v>0.01</v>
      </c>
      <c r="L20" s="77">
        <v>769</v>
      </c>
      <c r="M20" s="77">
        <v>105.47</v>
      </c>
      <c r="N20" s="77">
        <v>0</v>
      </c>
      <c r="O20" s="77">
        <v>0.81106429999999996</v>
      </c>
      <c r="P20" s="77">
        <v>0</v>
      </c>
      <c r="Q20" s="77">
        <f t="shared" si="0"/>
        <v>7.2778243121215654E-4</v>
      </c>
      <c r="R20" s="77">
        <f>O20/'סכום נכסי הקרן'!$C$42*100</f>
        <v>7.1388603778177841E-4</v>
      </c>
    </row>
    <row r="21" spans="2:18">
      <c r="B21" t="s">
        <v>239</v>
      </c>
      <c r="C21" t="s">
        <v>240</v>
      </c>
      <c r="D21" t="s">
        <v>103</v>
      </c>
      <c r="E21" t="s">
        <v>222</v>
      </c>
      <c r="F21" t="s">
        <v>154</v>
      </c>
      <c r="G21" t="s">
        <v>241</v>
      </c>
      <c r="H21" s="77">
        <v>2.82</v>
      </c>
      <c r="I21" t="s">
        <v>105</v>
      </c>
      <c r="J21" s="77">
        <v>0.1</v>
      </c>
      <c r="K21" s="77">
        <v>-0.5</v>
      </c>
      <c r="L21" s="77">
        <v>7653026</v>
      </c>
      <c r="M21" s="77">
        <v>101.73</v>
      </c>
      <c r="N21" s="77">
        <v>0</v>
      </c>
      <c r="O21" s="77">
        <v>7785.4233498000003</v>
      </c>
      <c r="P21" s="77">
        <v>0.06</v>
      </c>
      <c r="Q21" s="77">
        <f t="shared" si="0"/>
        <v>6.9859989319383624</v>
      </c>
      <c r="R21" s="77">
        <f>O21/'סכום נכסי הקרן'!$C$42*100</f>
        <v>6.85260715783257</v>
      </c>
    </row>
    <row r="22" spans="2:18">
      <c r="B22" t="s">
        <v>242</v>
      </c>
      <c r="C22" t="s">
        <v>243</v>
      </c>
      <c r="D22" t="s">
        <v>103</v>
      </c>
      <c r="E22" t="s">
        <v>222</v>
      </c>
      <c r="F22" t="s">
        <v>154</v>
      </c>
      <c r="G22" t="s">
        <v>244</v>
      </c>
      <c r="H22" s="77">
        <v>18.47</v>
      </c>
      <c r="I22" t="s">
        <v>105</v>
      </c>
      <c r="J22" s="77">
        <v>2.75</v>
      </c>
      <c r="K22" s="77">
        <v>1.17</v>
      </c>
      <c r="L22" s="77">
        <v>752561</v>
      </c>
      <c r="M22" s="77">
        <v>141.55000000000001</v>
      </c>
      <c r="N22" s="77">
        <v>0</v>
      </c>
      <c r="O22" s="77">
        <v>1065.2500955</v>
      </c>
      <c r="P22" s="77">
        <v>0</v>
      </c>
      <c r="Q22" s="77">
        <f t="shared" si="0"/>
        <v>0.95586786935631607</v>
      </c>
      <c r="R22" s="77">
        <f>O22/'סכום נכסי הקרן'!$C$42*100</f>
        <v>0.93761637631338979</v>
      </c>
    </row>
    <row r="23" spans="2:18">
      <c r="B23" t="s">
        <v>245</v>
      </c>
      <c r="C23" t="s">
        <v>246</v>
      </c>
      <c r="D23" t="s">
        <v>103</v>
      </c>
      <c r="E23" t="s">
        <v>222</v>
      </c>
      <c r="F23" t="s">
        <v>154</v>
      </c>
      <c r="G23" t="s">
        <v>247</v>
      </c>
      <c r="H23" s="77">
        <v>14.23</v>
      </c>
      <c r="I23" t="s">
        <v>105</v>
      </c>
      <c r="J23" s="77">
        <v>4</v>
      </c>
      <c r="K23" s="77">
        <v>0.88</v>
      </c>
      <c r="L23" s="77">
        <v>5263448</v>
      </c>
      <c r="M23" s="77">
        <v>183.07</v>
      </c>
      <c r="N23" s="77">
        <v>0</v>
      </c>
      <c r="O23" s="77">
        <v>9635.7942535999991</v>
      </c>
      <c r="P23" s="77">
        <v>0.03</v>
      </c>
      <c r="Q23" s="77">
        <f t="shared" si="0"/>
        <v>8.6463696756781623</v>
      </c>
      <c r="R23" s="77">
        <f>O23/'סכום נכסי הקרן'!$C$42*100</f>
        <v>8.4812745186576848</v>
      </c>
    </row>
    <row r="24" spans="2:18">
      <c r="B24" t="s">
        <v>248</v>
      </c>
      <c r="C24" t="s">
        <v>249</v>
      </c>
      <c r="D24" t="s">
        <v>103</v>
      </c>
      <c r="E24" t="s">
        <v>222</v>
      </c>
      <c r="F24" t="s">
        <v>154</v>
      </c>
      <c r="G24" t="s">
        <v>250</v>
      </c>
      <c r="H24" s="77">
        <v>4.51</v>
      </c>
      <c r="I24" t="s">
        <v>105</v>
      </c>
      <c r="J24" s="77">
        <v>2.75</v>
      </c>
      <c r="K24" s="77">
        <v>-0.41</v>
      </c>
      <c r="L24" s="77">
        <v>6375073</v>
      </c>
      <c r="M24" s="77">
        <v>119.08</v>
      </c>
      <c r="N24" s="77">
        <v>0</v>
      </c>
      <c r="O24" s="77">
        <v>7591.4369284000004</v>
      </c>
      <c r="P24" s="77">
        <v>0.04</v>
      </c>
      <c r="Q24" s="77">
        <f t="shared" si="0"/>
        <v>6.8119314635654638</v>
      </c>
      <c r="R24" s="77">
        <f>O24/'סכום נכסי הקרן'!$C$42*100</f>
        <v>6.6818633613706711</v>
      </c>
    </row>
    <row r="25" spans="2:18">
      <c r="B25" s="78" t="s">
        <v>251</v>
      </c>
      <c r="C25" s="16"/>
      <c r="D25" s="16"/>
      <c r="H25" s="79">
        <v>4.6500000000000004</v>
      </c>
      <c r="K25" s="79">
        <v>0.74</v>
      </c>
      <c r="L25" s="79">
        <v>54047104</v>
      </c>
      <c r="N25" s="79">
        <v>0</v>
      </c>
      <c r="O25" s="79">
        <v>59888.4814902</v>
      </c>
      <c r="Q25" s="79">
        <f t="shared" si="0"/>
        <v>53.739000299411522</v>
      </c>
      <c r="R25" s="79">
        <f>O25/'סכום נכסי הקרן'!$C$42*100</f>
        <v>52.712899285304829</v>
      </c>
    </row>
    <row r="26" spans="2:18">
      <c r="B26" s="78" t="s">
        <v>252</v>
      </c>
      <c r="C26" s="16"/>
      <c r="D26" s="16"/>
      <c r="H26" s="79">
        <v>0.41</v>
      </c>
      <c r="K26" s="79">
        <v>0.11</v>
      </c>
      <c r="L26" s="79">
        <v>4420000</v>
      </c>
      <c r="N26" s="79">
        <v>0</v>
      </c>
      <c r="O26" s="79">
        <v>4417.902</v>
      </c>
      <c r="Q26" s="79">
        <f t="shared" si="0"/>
        <v>3.964262091694887</v>
      </c>
      <c r="R26" s="79">
        <f>O26/'סכום נכסי הקרן'!$C$42*100</f>
        <v>3.8885678411541411</v>
      </c>
    </row>
    <row r="27" spans="2:18">
      <c r="B27" t="s">
        <v>253</v>
      </c>
      <c r="C27" t="s">
        <v>254</v>
      </c>
      <c r="D27" t="s">
        <v>103</v>
      </c>
      <c r="E27" t="s">
        <v>222</v>
      </c>
      <c r="F27" t="s">
        <v>154</v>
      </c>
      <c r="G27" t="s">
        <v>255</v>
      </c>
      <c r="H27" s="77">
        <v>0.85</v>
      </c>
      <c r="I27" t="s">
        <v>105</v>
      </c>
      <c r="J27" s="77">
        <v>0</v>
      </c>
      <c r="K27" s="77">
        <v>0.12</v>
      </c>
      <c r="L27" s="77">
        <v>1100000</v>
      </c>
      <c r="M27" s="77">
        <v>99.9</v>
      </c>
      <c r="N27" s="77">
        <v>0</v>
      </c>
      <c r="O27" s="77">
        <v>1098.9000000000001</v>
      </c>
      <c r="P27" s="77">
        <v>0.01</v>
      </c>
      <c r="Q27" s="77">
        <f t="shared" si="0"/>
        <v>0.9860625275444117</v>
      </c>
      <c r="R27" s="77">
        <f>O27/'סכום נכסי הקרן'!$C$42*100</f>
        <v>0.96723449289827734</v>
      </c>
    </row>
    <row r="28" spans="2:18">
      <c r="B28" t="s">
        <v>256</v>
      </c>
      <c r="C28" t="s">
        <v>257</v>
      </c>
      <c r="D28" t="s">
        <v>103</v>
      </c>
      <c r="E28" t="s">
        <v>222</v>
      </c>
      <c r="F28" t="s">
        <v>154</v>
      </c>
      <c r="G28" t="s">
        <v>258</v>
      </c>
      <c r="H28" s="77">
        <v>0.27</v>
      </c>
      <c r="I28" t="s">
        <v>105</v>
      </c>
      <c r="J28" s="77">
        <v>0</v>
      </c>
      <c r="K28" s="77">
        <v>0.11</v>
      </c>
      <c r="L28" s="77">
        <v>3300000</v>
      </c>
      <c r="M28" s="77">
        <v>99.97</v>
      </c>
      <c r="N28" s="77">
        <v>0</v>
      </c>
      <c r="O28" s="77">
        <v>3299.01</v>
      </c>
      <c r="P28" s="77">
        <v>0.05</v>
      </c>
      <c r="Q28" s="77">
        <f t="shared" si="0"/>
        <v>2.96026038674519</v>
      </c>
      <c r="R28" s="77">
        <f>O28/'סכום נכסי הקרן'!$C$42*100</f>
        <v>2.9037367043555795</v>
      </c>
    </row>
    <row r="29" spans="2:18">
      <c r="B29" t="s">
        <v>259</v>
      </c>
      <c r="C29" t="s">
        <v>260</v>
      </c>
      <c r="D29" t="s">
        <v>103</v>
      </c>
      <c r="E29" t="s">
        <v>222</v>
      </c>
      <c r="F29" t="s">
        <v>154</v>
      </c>
      <c r="G29" t="s">
        <v>261</v>
      </c>
      <c r="H29" s="77">
        <v>0.42</v>
      </c>
      <c r="I29" t="s">
        <v>105</v>
      </c>
      <c r="J29" s="77">
        <v>0</v>
      </c>
      <c r="K29" s="77">
        <v>0.09</v>
      </c>
      <c r="L29" s="77">
        <v>20000</v>
      </c>
      <c r="M29" s="77">
        <v>99.96</v>
      </c>
      <c r="N29" s="77">
        <v>0</v>
      </c>
      <c r="O29" s="77">
        <v>19.992000000000001</v>
      </c>
      <c r="P29" s="77">
        <v>0</v>
      </c>
      <c r="Q29" s="77">
        <f t="shared" si="0"/>
        <v>1.7939177405285174E-2</v>
      </c>
      <c r="R29" s="77">
        <f>O29/'סכום נכסי הקרן'!$C$42*100</f>
        <v>1.7596643900284249E-2</v>
      </c>
    </row>
    <row r="30" spans="2:18">
      <c r="B30" s="78" t="s">
        <v>262</v>
      </c>
      <c r="C30" s="16"/>
      <c r="D30" s="16"/>
      <c r="H30" s="79">
        <v>5.13</v>
      </c>
      <c r="K30" s="79">
        <v>0.83</v>
      </c>
      <c r="L30" s="79">
        <v>45776754</v>
      </c>
      <c r="N30" s="79">
        <v>0</v>
      </c>
      <c r="O30" s="79">
        <v>51625.268128700001</v>
      </c>
      <c r="Q30" s="79">
        <f t="shared" si="0"/>
        <v>46.324271886562812</v>
      </c>
      <c r="R30" s="79">
        <f>O30/'סכום נכסי הקרן'!$C$42*100</f>
        <v>45.439748875421557</v>
      </c>
    </row>
    <row r="31" spans="2:18">
      <c r="B31" t="s">
        <v>263</v>
      </c>
      <c r="C31" t="s">
        <v>264</v>
      </c>
      <c r="D31" t="s">
        <v>103</v>
      </c>
      <c r="E31" t="s">
        <v>222</v>
      </c>
      <c r="F31" t="s">
        <v>154</v>
      </c>
      <c r="G31" t="s">
        <v>265</v>
      </c>
      <c r="H31" s="77">
        <v>0.08</v>
      </c>
      <c r="I31" t="s">
        <v>105</v>
      </c>
      <c r="J31" s="77">
        <v>4</v>
      </c>
      <c r="K31" s="77">
        <v>0.12</v>
      </c>
      <c r="L31" s="77">
        <v>2166752</v>
      </c>
      <c r="M31" s="77">
        <v>103.99</v>
      </c>
      <c r="N31" s="77">
        <v>0</v>
      </c>
      <c r="O31" s="77">
        <v>2253.2054048</v>
      </c>
      <c r="P31" s="77">
        <v>0.01</v>
      </c>
      <c r="Q31" s="77">
        <f t="shared" si="0"/>
        <v>2.0218413108870843</v>
      </c>
      <c r="R31" s="77">
        <f>O31/'סכום נכסי הקרן'!$C$42*100</f>
        <v>1.9832359515036726</v>
      </c>
    </row>
    <row r="32" spans="2:18">
      <c r="B32" t="s">
        <v>266</v>
      </c>
      <c r="C32" t="s">
        <v>267</v>
      </c>
      <c r="D32" t="s">
        <v>103</v>
      </c>
      <c r="E32" t="s">
        <v>222</v>
      </c>
      <c r="F32" t="s">
        <v>154</v>
      </c>
      <c r="G32" t="s">
        <v>268</v>
      </c>
      <c r="H32" s="77">
        <v>3.06</v>
      </c>
      <c r="I32" t="s">
        <v>105</v>
      </c>
      <c r="J32" s="77">
        <v>0.5</v>
      </c>
      <c r="K32" s="77">
        <v>0.34</v>
      </c>
      <c r="L32" s="77">
        <v>633930</v>
      </c>
      <c r="M32" s="77">
        <v>100.56</v>
      </c>
      <c r="N32" s="77">
        <v>0</v>
      </c>
      <c r="O32" s="77">
        <v>637.480008</v>
      </c>
      <c r="P32" s="77">
        <v>0.04</v>
      </c>
      <c r="Q32" s="77">
        <f t="shared" si="0"/>
        <v>0.57202215665439227</v>
      </c>
      <c r="R32" s="77">
        <f>O32/'סכום נכסי הקרן'!$C$42*100</f>
        <v>0.56109987466618416</v>
      </c>
    </row>
    <row r="33" spans="2:18">
      <c r="B33" t="s">
        <v>269</v>
      </c>
      <c r="C33" t="s">
        <v>270</v>
      </c>
      <c r="D33" t="s">
        <v>103</v>
      </c>
      <c r="E33" t="s">
        <v>222</v>
      </c>
      <c r="F33" t="s">
        <v>154</v>
      </c>
      <c r="G33" t="s">
        <v>271</v>
      </c>
      <c r="H33" s="77">
        <v>3.64</v>
      </c>
      <c r="I33" t="s">
        <v>105</v>
      </c>
      <c r="J33" s="77">
        <v>5.5</v>
      </c>
      <c r="K33" s="77">
        <v>0.51</v>
      </c>
      <c r="L33" s="77">
        <v>1000000</v>
      </c>
      <c r="M33" s="77">
        <v>125.16</v>
      </c>
      <c r="N33" s="77">
        <v>0</v>
      </c>
      <c r="O33" s="77">
        <v>1251.5999999999999</v>
      </c>
      <c r="P33" s="77">
        <v>0.01</v>
      </c>
      <c r="Q33" s="77">
        <f t="shared" si="0"/>
        <v>1.1230829552048278</v>
      </c>
      <c r="R33" s="77">
        <f>O33/'סכום נכסי הקרן'!$C$42*100</f>
        <v>1.1016386307320811</v>
      </c>
    </row>
    <row r="34" spans="2:18">
      <c r="B34" t="s">
        <v>272</v>
      </c>
      <c r="C34" t="s">
        <v>273</v>
      </c>
      <c r="D34" t="s">
        <v>103</v>
      </c>
      <c r="E34" t="s">
        <v>222</v>
      </c>
      <c r="F34" t="s">
        <v>154</v>
      </c>
      <c r="G34" t="s">
        <v>274</v>
      </c>
      <c r="H34" s="77">
        <v>1.1000000000000001</v>
      </c>
      <c r="I34" t="s">
        <v>105</v>
      </c>
      <c r="J34" s="77">
        <v>6</v>
      </c>
      <c r="K34" s="77">
        <v>0.12</v>
      </c>
      <c r="L34" s="77">
        <v>3454488</v>
      </c>
      <c r="M34" s="77">
        <v>111.85</v>
      </c>
      <c r="N34" s="77">
        <v>0</v>
      </c>
      <c r="O34" s="77">
        <v>3863.8448279999998</v>
      </c>
      <c r="P34" s="77">
        <v>0.02</v>
      </c>
      <c r="Q34" s="77">
        <f t="shared" si="0"/>
        <v>3.467096730491475</v>
      </c>
      <c r="R34" s="77">
        <f>O34/'סכום נכסי הקרן'!$C$42*100</f>
        <v>3.4008954343873068</v>
      </c>
    </row>
    <row r="35" spans="2:18">
      <c r="B35" t="s">
        <v>275</v>
      </c>
      <c r="C35" t="s">
        <v>276</v>
      </c>
      <c r="D35" t="s">
        <v>103</v>
      </c>
      <c r="E35" t="s">
        <v>222</v>
      </c>
      <c r="F35" t="s">
        <v>154</v>
      </c>
      <c r="G35" t="s">
        <v>277</v>
      </c>
      <c r="H35" s="77">
        <v>18.579999999999998</v>
      </c>
      <c r="I35" t="s">
        <v>105</v>
      </c>
      <c r="J35" s="77">
        <v>3.75</v>
      </c>
      <c r="K35" s="77">
        <v>2.98</v>
      </c>
      <c r="L35" s="77">
        <v>1600000</v>
      </c>
      <c r="M35" s="77">
        <v>117.83</v>
      </c>
      <c r="N35" s="77">
        <v>0</v>
      </c>
      <c r="O35" s="77">
        <v>1885.28</v>
      </c>
      <c r="P35" s="77">
        <v>7.0000000000000007E-2</v>
      </c>
      <c r="Q35" s="77">
        <f t="shared" si="0"/>
        <v>1.6916952970506216</v>
      </c>
      <c r="R35" s="77">
        <f>O35/'סכום נכסי הקרן'!$C$42*100</f>
        <v>1.6593937981356486</v>
      </c>
    </row>
    <row r="36" spans="2:18">
      <c r="B36" t="s">
        <v>278</v>
      </c>
      <c r="C36" t="s">
        <v>279</v>
      </c>
      <c r="D36" t="s">
        <v>103</v>
      </c>
      <c r="E36" t="s">
        <v>222</v>
      </c>
      <c r="F36" t="s">
        <v>154</v>
      </c>
      <c r="G36" t="s">
        <v>280</v>
      </c>
      <c r="H36" s="77">
        <v>7.21</v>
      </c>
      <c r="I36" t="s">
        <v>105</v>
      </c>
      <c r="J36" s="77">
        <v>1.75</v>
      </c>
      <c r="K36" s="77">
        <v>1.35</v>
      </c>
      <c r="L36" s="77">
        <v>918426</v>
      </c>
      <c r="M36" s="77">
        <v>103.49</v>
      </c>
      <c r="N36" s="77">
        <v>0</v>
      </c>
      <c r="O36" s="77">
        <v>950.47906739999996</v>
      </c>
      <c r="P36" s="77">
        <v>0.01</v>
      </c>
      <c r="Q36" s="77">
        <f t="shared" si="0"/>
        <v>0.85288178321821728</v>
      </c>
      <c r="R36" s="77">
        <f>O36/'סכום נכסי הקרן'!$C$42*100</f>
        <v>0.83659672287475351</v>
      </c>
    </row>
    <row r="37" spans="2:18">
      <c r="B37" t="s">
        <v>281</v>
      </c>
      <c r="C37" t="s">
        <v>282</v>
      </c>
      <c r="D37" t="s">
        <v>103</v>
      </c>
      <c r="E37" t="s">
        <v>222</v>
      </c>
      <c r="F37" t="s">
        <v>154</v>
      </c>
      <c r="G37" t="s">
        <v>283</v>
      </c>
      <c r="H37" s="77">
        <v>0.83</v>
      </c>
      <c r="I37" t="s">
        <v>105</v>
      </c>
      <c r="J37" s="77">
        <v>0.5</v>
      </c>
      <c r="K37" s="77">
        <v>0.12</v>
      </c>
      <c r="L37" s="77">
        <v>11740417</v>
      </c>
      <c r="M37" s="77">
        <v>100.4</v>
      </c>
      <c r="N37" s="77">
        <v>0</v>
      </c>
      <c r="O37" s="77">
        <v>11787.378667999999</v>
      </c>
      <c r="P37" s="77">
        <v>0.08</v>
      </c>
      <c r="Q37" s="77">
        <f t="shared" si="0"/>
        <v>10.577024663291617</v>
      </c>
      <c r="R37" s="77">
        <f>O37/'סכום נכסי הקרן'!$C$42*100</f>
        <v>10.375065273039359</v>
      </c>
    </row>
    <row r="38" spans="2:18">
      <c r="B38" t="s">
        <v>284</v>
      </c>
      <c r="C38" t="s">
        <v>285</v>
      </c>
      <c r="D38" t="s">
        <v>103</v>
      </c>
      <c r="E38" t="s">
        <v>222</v>
      </c>
      <c r="F38" t="s">
        <v>154</v>
      </c>
      <c r="G38" t="s">
        <v>286</v>
      </c>
      <c r="H38" s="77">
        <v>1.95</v>
      </c>
      <c r="I38" t="s">
        <v>105</v>
      </c>
      <c r="J38" s="77">
        <v>5</v>
      </c>
      <c r="K38" s="77">
        <v>0.18</v>
      </c>
      <c r="L38" s="77">
        <v>1573169</v>
      </c>
      <c r="M38" s="77">
        <v>114.6</v>
      </c>
      <c r="N38" s="77">
        <v>0</v>
      </c>
      <c r="O38" s="77">
        <v>1802.851674</v>
      </c>
      <c r="P38" s="77">
        <v>0.01</v>
      </c>
      <c r="Q38" s="77">
        <f t="shared" si="0"/>
        <v>1.6177308931223162</v>
      </c>
      <c r="R38" s="77">
        <f>O38/'סכום נכסי הקרן'!$C$42*100</f>
        <v>1.5868416822933846</v>
      </c>
    </row>
    <row r="39" spans="2:18">
      <c r="B39" t="s">
        <v>287</v>
      </c>
      <c r="C39" t="s">
        <v>288</v>
      </c>
      <c r="D39" t="s">
        <v>103</v>
      </c>
      <c r="E39" t="s">
        <v>222</v>
      </c>
      <c r="F39" t="s">
        <v>154</v>
      </c>
      <c r="G39" t="s">
        <v>289</v>
      </c>
      <c r="H39" s="77">
        <v>4.72</v>
      </c>
      <c r="I39" t="s">
        <v>105</v>
      </c>
      <c r="J39" s="77">
        <v>4.25</v>
      </c>
      <c r="K39" s="77">
        <v>0.78</v>
      </c>
      <c r="L39" s="77">
        <v>4488335</v>
      </c>
      <c r="M39" s="77">
        <v>121.01</v>
      </c>
      <c r="N39" s="77">
        <v>0</v>
      </c>
      <c r="O39" s="77">
        <v>5431.3341835000001</v>
      </c>
      <c r="P39" s="77">
        <v>0.02</v>
      </c>
      <c r="Q39" s="77">
        <f t="shared" si="0"/>
        <v>4.8736328263903657</v>
      </c>
      <c r="R39" s="77">
        <f>O39/'סכום נכסי הקרן'!$C$42*100</f>
        <v>4.7805749064871259</v>
      </c>
    </row>
    <row r="40" spans="2:18">
      <c r="B40" t="s">
        <v>290</v>
      </c>
      <c r="C40" t="s">
        <v>291</v>
      </c>
      <c r="D40" t="s">
        <v>103</v>
      </c>
      <c r="E40" t="s">
        <v>222</v>
      </c>
      <c r="F40" t="s">
        <v>154</v>
      </c>
      <c r="G40" t="s">
        <v>292</v>
      </c>
      <c r="H40" s="77">
        <v>3.27</v>
      </c>
      <c r="I40" t="s">
        <v>105</v>
      </c>
      <c r="J40" s="77">
        <v>1</v>
      </c>
      <c r="K40" s="77">
        <v>0.39</v>
      </c>
      <c r="L40" s="77">
        <v>9064487</v>
      </c>
      <c r="M40" s="77">
        <v>102.7</v>
      </c>
      <c r="N40" s="77">
        <v>0</v>
      </c>
      <c r="O40" s="77">
        <v>9309.2281490000005</v>
      </c>
      <c r="P40" s="77">
        <v>7.0000000000000007E-2</v>
      </c>
      <c r="Q40" s="77">
        <f t="shared" si="0"/>
        <v>8.3533360979984739</v>
      </c>
      <c r="R40" s="77">
        <f>O40/'סכום נכסי הקרן'!$C$42*100</f>
        <v>8.193836170691041</v>
      </c>
    </row>
    <row r="41" spans="2:18">
      <c r="B41" t="s">
        <v>293</v>
      </c>
      <c r="C41" t="s">
        <v>294</v>
      </c>
      <c r="D41" t="s">
        <v>103</v>
      </c>
      <c r="E41" t="s">
        <v>222</v>
      </c>
      <c r="F41" t="s">
        <v>154</v>
      </c>
      <c r="G41" t="s">
        <v>295</v>
      </c>
      <c r="H41" s="77">
        <v>1.39</v>
      </c>
      <c r="I41" t="s">
        <v>105</v>
      </c>
      <c r="J41" s="77">
        <v>2.25</v>
      </c>
      <c r="K41" s="77">
        <v>0.11</v>
      </c>
      <c r="L41" s="77">
        <v>3192541</v>
      </c>
      <c r="M41" s="77">
        <v>104.34</v>
      </c>
      <c r="N41" s="77">
        <v>0</v>
      </c>
      <c r="O41" s="77">
        <v>3331.0972793999999</v>
      </c>
      <c r="P41" s="77">
        <v>0.02</v>
      </c>
      <c r="Q41" s="77">
        <f t="shared" si="0"/>
        <v>2.9890528736204174</v>
      </c>
      <c r="R41" s="77">
        <f>O41/'סכום נכסי הקרן'!$C$42*100</f>
        <v>2.9319794229095373</v>
      </c>
    </row>
    <row r="42" spans="2:18">
      <c r="B42" t="s">
        <v>296</v>
      </c>
      <c r="C42" t="s">
        <v>297</v>
      </c>
      <c r="D42" t="s">
        <v>103</v>
      </c>
      <c r="E42" t="s">
        <v>222</v>
      </c>
      <c r="F42" t="s">
        <v>154</v>
      </c>
      <c r="G42" t="s">
        <v>247</v>
      </c>
      <c r="H42" s="77">
        <v>7.3</v>
      </c>
      <c r="I42" t="s">
        <v>105</v>
      </c>
      <c r="J42" s="77">
        <v>6.25</v>
      </c>
      <c r="K42" s="77">
        <v>1.45</v>
      </c>
      <c r="L42" s="77">
        <v>9763</v>
      </c>
      <c r="M42" s="77">
        <v>140.56</v>
      </c>
      <c r="N42" s="77">
        <v>0</v>
      </c>
      <c r="O42" s="77">
        <v>13.722872799999999</v>
      </c>
      <c r="P42" s="77">
        <v>0</v>
      </c>
      <c r="Q42" s="77">
        <f t="shared" si="0"/>
        <v>1.2313777994665988E-2</v>
      </c>
      <c r="R42" s="77">
        <f>O42/'סכום נכסי הקרן'!$C$42*100</f>
        <v>1.2078656760228923E-2</v>
      </c>
    </row>
    <row r="43" spans="2:18">
      <c r="B43" t="s">
        <v>298</v>
      </c>
      <c r="C43" t="s">
        <v>299</v>
      </c>
      <c r="D43" t="s">
        <v>103</v>
      </c>
      <c r="E43" t="s">
        <v>222</v>
      </c>
      <c r="F43" t="s">
        <v>154</v>
      </c>
      <c r="G43" t="s">
        <v>300</v>
      </c>
      <c r="H43" s="77">
        <v>5.6</v>
      </c>
      <c r="I43" t="s">
        <v>105</v>
      </c>
      <c r="J43" s="77">
        <v>3.75</v>
      </c>
      <c r="K43" s="77">
        <v>1.02</v>
      </c>
      <c r="L43" s="77">
        <v>85114</v>
      </c>
      <c r="M43" s="77">
        <v>119.31</v>
      </c>
      <c r="N43" s="77">
        <v>0</v>
      </c>
      <c r="O43" s="77">
        <v>101.5495134</v>
      </c>
      <c r="P43" s="77">
        <v>0</v>
      </c>
      <c r="Q43" s="77">
        <f t="shared" si="0"/>
        <v>9.1122185689424956E-2</v>
      </c>
      <c r="R43" s="77">
        <f>O43/'סכום נכסי הקרן'!$C$42*100</f>
        <v>8.9382284191023578E-2</v>
      </c>
    </row>
    <row r="44" spans="2:18">
      <c r="B44" t="s">
        <v>301</v>
      </c>
      <c r="C44" t="s">
        <v>302</v>
      </c>
      <c r="D44" t="s">
        <v>103</v>
      </c>
      <c r="E44" t="s">
        <v>222</v>
      </c>
      <c r="F44" t="s">
        <v>154</v>
      </c>
      <c r="G44" t="s">
        <v>303</v>
      </c>
      <c r="H44" s="77">
        <v>15.27</v>
      </c>
      <c r="I44" t="s">
        <v>105</v>
      </c>
      <c r="J44" s="77">
        <v>5.5</v>
      </c>
      <c r="K44" s="77">
        <v>2.71</v>
      </c>
      <c r="L44" s="77">
        <v>5849332</v>
      </c>
      <c r="M44" s="77">
        <v>153.97</v>
      </c>
      <c r="N44" s="77">
        <v>0</v>
      </c>
      <c r="O44" s="77">
        <v>9006.2164804000004</v>
      </c>
      <c r="P44" s="77">
        <v>0.03</v>
      </c>
      <c r="Q44" s="77">
        <f t="shared" si="0"/>
        <v>8.0814383349489116</v>
      </c>
      <c r="R44" s="77">
        <f>O44/'סכום נכסי הקרן'!$C$42*100</f>
        <v>7.9271300667502071</v>
      </c>
    </row>
    <row r="45" spans="2:18">
      <c r="B45" s="78" t="s">
        <v>304</v>
      </c>
      <c r="C45" s="16"/>
      <c r="D45" s="16"/>
      <c r="H45" s="79">
        <v>2.97</v>
      </c>
      <c r="K45" s="79">
        <v>0.16</v>
      </c>
      <c r="L45" s="79">
        <v>3850350</v>
      </c>
      <c r="N45" s="79">
        <v>0</v>
      </c>
      <c r="O45" s="79">
        <v>3845.3113615000002</v>
      </c>
      <c r="Q45" s="79">
        <f t="shared" si="0"/>
        <v>3.4504663211538196</v>
      </c>
      <c r="R45" s="79">
        <f>O45/'סכום נכסי הקרן'!$C$42*100</f>
        <v>3.3845825687291269</v>
      </c>
    </row>
    <row r="46" spans="2:18">
      <c r="B46" t="s">
        <v>305</v>
      </c>
      <c r="C46" t="s">
        <v>306</v>
      </c>
      <c r="D46" t="s">
        <v>103</v>
      </c>
      <c r="E46" t="s">
        <v>222</v>
      </c>
      <c r="F46" t="s">
        <v>154</v>
      </c>
      <c r="G46" t="s">
        <v>307</v>
      </c>
      <c r="H46" s="77">
        <v>2.41</v>
      </c>
      <c r="I46" t="s">
        <v>105</v>
      </c>
      <c r="J46" s="77">
        <v>7.0000000000000007E-2</v>
      </c>
      <c r="K46" s="77">
        <v>0.15</v>
      </c>
      <c r="L46" s="77">
        <v>2414335</v>
      </c>
      <c r="M46" s="77">
        <v>99.94</v>
      </c>
      <c r="N46" s="77">
        <v>0</v>
      </c>
      <c r="O46" s="77">
        <v>2412.886399</v>
      </c>
      <c r="P46" s="77">
        <v>0.01</v>
      </c>
      <c r="Q46" s="77">
        <f t="shared" si="0"/>
        <v>2.1651259088865897</v>
      </c>
      <c r="R46" s="77">
        <f>O46/'סכום נכסי הקרן'!$C$42*100</f>
        <v>2.1237846506123539</v>
      </c>
    </row>
    <row r="47" spans="2:18">
      <c r="B47" t="s">
        <v>308</v>
      </c>
      <c r="C47" t="s">
        <v>309</v>
      </c>
      <c r="D47" t="s">
        <v>103</v>
      </c>
      <c r="E47" t="s">
        <v>222</v>
      </c>
      <c r="F47" t="s">
        <v>154</v>
      </c>
      <c r="G47" t="s">
        <v>310</v>
      </c>
      <c r="H47" s="77">
        <v>3.9</v>
      </c>
      <c r="I47" t="s">
        <v>105</v>
      </c>
      <c r="J47" s="77">
        <v>7.0000000000000007E-2</v>
      </c>
      <c r="K47" s="77">
        <v>0.19</v>
      </c>
      <c r="L47" s="77">
        <v>1436015</v>
      </c>
      <c r="M47" s="77">
        <v>99.75</v>
      </c>
      <c r="N47" s="77">
        <v>0</v>
      </c>
      <c r="O47" s="77">
        <v>1432.4249625</v>
      </c>
      <c r="P47" s="77">
        <v>0.01</v>
      </c>
      <c r="Q47" s="77">
        <f t="shared" si="0"/>
        <v>1.2853404122672298</v>
      </c>
      <c r="R47" s="77">
        <f>O47/'סכום נכסי הקרן'!$C$42*100</f>
        <v>1.2607979181167728</v>
      </c>
    </row>
    <row r="48" spans="2:18">
      <c r="B48" s="78" t="s">
        <v>311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f t="shared" si="0"/>
        <v>0</v>
      </c>
      <c r="R48" s="79">
        <f>O48/'סכום נכסי הקרן'!$C$42*100</f>
        <v>0</v>
      </c>
    </row>
    <row r="49" spans="2:18">
      <c r="B49" t="s">
        <v>209</v>
      </c>
      <c r="C49" t="s">
        <v>209</v>
      </c>
      <c r="D49" s="16"/>
      <c r="E49" t="s">
        <v>209</v>
      </c>
      <c r="H49" s="77">
        <v>0</v>
      </c>
      <c r="I49" t="s">
        <v>209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f t="shared" si="0"/>
        <v>0</v>
      </c>
      <c r="R49" s="77">
        <f>O49/'סכום נכסי הקרן'!$C$42*100</f>
        <v>0</v>
      </c>
    </row>
    <row r="50" spans="2:18">
      <c r="B50" s="78" t="s">
        <v>215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f t="shared" si="0"/>
        <v>0</v>
      </c>
      <c r="R50" s="79">
        <f>O50/'סכום נכסי הקרן'!$C$42*100</f>
        <v>0</v>
      </c>
    </row>
    <row r="51" spans="2:18">
      <c r="B51" s="78" t="s">
        <v>312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f t="shared" si="0"/>
        <v>0</v>
      </c>
      <c r="R51" s="79">
        <f>O51/'סכום נכסי הקרן'!$C$42*100</f>
        <v>0</v>
      </c>
    </row>
    <row r="52" spans="2:18">
      <c r="B52" t="s">
        <v>209</v>
      </c>
      <c r="C52" t="s">
        <v>209</v>
      </c>
      <c r="D52" s="16"/>
      <c r="E52" t="s">
        <v>209</v>
      </c>
      <c r="H52" s="77">
        <v>0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f t="shared" si="0"/>
        <v>0</v>
      </c>
      <c r="R52" s="77">
        <f>O52/'סכום נכסי הקרן'!$C$42*100</f>
        <v>0</v>
      </c>
    </row>
    <row r="53" spans="2:18">
      <c r="B53" s="78" t="s">
        <v>313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f t="shared" si="0"/>
        <v>0</v>
      </c>
      <c r="R53" s="79">
        <f>O53/'סכום נכסי הקרן'!$C$42*100</f>
        <v>0</v>
      </c>
    </row>
    <row r="54" spans="2:18">
      <c r="B54" t="s">
        <v>209</v>
      </c>
      <c r="C54" t="s">
        <v>209</v>
      </c>
      <c r="D54" s="16"/>
      <c r="E54" t="s">
        <v>209</v>
      </c>
      <c r="H54" s="77">
        <v>0</v>
      </c>
      <c r="I54" t="s">
        <v>209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f t="shared" si="0"/>
        <v>0</v>
      </c>
      <c r="R54" s="77">
        <f>O54/'סכום נכסי הקרן'!$C$42*100</f>
        <v>0</v>
      </c>
    </row>
    <row r="55" spans="2:18">
      <c r="B55" t="s">
        <v>314</v>
      </c>
      <c r="C55" s="16"/>
      <c r="D55" s="16"/>
    </row>
    <row r="56" spans="2:18">
      <c r="B56" t="s">
        <v>315</v>
      </c>
      <c r="C56" s="16"/>
      <c r="D56" s="16"/>
    </row>
    <row r="57" spans="2:18">
      <c r="B57" t="s">
        <v>316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N5:N7 N9 O5:XFD1048576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391</v>
      </c>
    </row>
    <row r="3" spans="2:23" s="1" customFormat="1">
      <c r="B3" s="2" t="s">
        <v>2</v>
      </c>
      <c r="C3" s="26" t="s">
        <v>392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391</v>
      </c>
    </row>
    <row r="3" spans="2:68" s="1" customFormat="1">
      <c r="B3" s="2" t="s">
        <v>2</v>
      </c>
      <c r="C3" s="26" t="s">
        <v>392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314</v>
      </c>
      <c r="C25" s="16"/>
      <c r="D25" s="16"/>
      <c r="E25" s="16"/>
      <c r="F25" s="16"/>
      <c r="G25" s="16"/>
    </row>
    <row r="26" spans="2:21">
      <c r="B26" t="s">
        <v>315</v>
      </c>
      <c r="C26" s="16"/>
      <c r="D26" s="16"/>
      <c r="E26" s="16"/>
      <c r="F26" s="16"/>
      <c r="G26" s="16"/>
    </row>
    <row r="27" spans="2:21">
      <c r="B27" t="s">
        <v>316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391</v>
      </c>
    </row>
    <row r="3" spans="2:66" s="1" customFormat="1">
      <c r="B3" s="2" t="s">
        <v>2</v>
      </c>
      <c r="C3" s="26" t="s">
        <v>392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317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321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319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320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314</v>
      </c>
      <c r="C27" s="16"/>
      <c r="D27" s="16"/>
      <c r="E27" s="16"/>
      <c r="F27" s="16"/>
    </row>
    <row r="28" spans="2:21">
      <c r="B28" t="s">
        <v>315</v>
      </c>
      <c r="C28" s="16"/>
      <c r="D28" s="16"/>
      <c r="E28" s="16"/>
      <c r="F28" s="16"/>
    </row>
    <row r="29" spans="2:21">
      <c r="B29" t="s">
        <v>316</v>
      </c>
      <c r="C29" s="16"/>
      <c r="D29" s="16"/>
      <c r="E29" s="16"/>
      <c r="F29" s="16"/>
    </row>
    <row r="30" spans="2:21">
      <c r="B30" t="s">
        <v>322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391</v>
      </c>
    </row>
    <row r="3" spans="2:62" s="1" customFormat="1">
      <c r="B3" s="2" t="s">
        <v>2</v>
      </c>
      <c r="C3" s="26" t="s">
        <v>392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323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324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314</v>
      </c>
      <c r="E27" s="16"/>
      <c r="F27" s="16"/>
      <c r="G27" s="16"/>
    </row>
    <row r="28" spans="2:15">
      <c r="B28" t="s">
        <v>315</v>
      </c>
      <c r="E28" s="16"/>
      <c r="F28" s="16"/>
      <c r="G28" s="16"/>
    </row>
    <row r="29" spans="2:15">
      <c r="B29" t="s">
        <v>316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391</v>
      </c>
    </row>
    <row r="3" spans="2:63" s="1" customFormat="1">
      <c r="B3" s="2" t="s">
        <v>2</v>
      </c>
      <c r="C3" s="26" t="s">
        <v>392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327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328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329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330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331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332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333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331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314</v>
      </c>
      <c r="D35" s="16"/>
      <c r="E35" s="16"/>
      <c r="F35" s="16"/>
      <c r="G35" s="16"/>
    </row>
    <row r="36" spans="2:14">
      <c r="B36" t="s">
        <v>315</v>
      </c>
      <c r="D36" s="16"/>
      <c r="E36" s="16"/>
      <c r="F36" s="16"/>
      <c r="G36" s="16"/>
    </row>
    <row r="37" spans="2:14">
      <c r="B37" t="s">
        <v>316</v>
      </c>
      <c r="D37" s="16"/>
      <c r="E37" s="16"/>
      <c r="F37" s="16"/>
      <c r="G37" s="16"/>
    </row>
    <row r="38" spans="2:14">
      <c r="B38" t="s">
        <v>322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391</v>
      </c>
    </row>
    <row r="3" spans="2:65" s="1" customFormat="1">
      <c r="B3" s="2" t="s">
        <v>2</v>
      </c>
      <c r="C3" s="26" t="s">
        <v>392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334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321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314</v>
      </c>
      <c r="C31" s="16"/>
      <c r="D31" s="16"/>
      <c r="E31" s="16"/>
    </row>
    <row r="32" spans="2:15">
      <c r="B32" t="s">
        <v>315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391</v>
      </c>
    </row>
    <row r="3" spans="2:60" s="1" customFormat="1">
      <c r="B3" s="2" t="s">
        <v>2</v>
      </c>
      <c r="C3" s="26" t="s">
        <v>392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314</v>
      </c>
      <c r="D19" s="16"/>
      <c r="E19" s="16"/>
    </row>
    <row r="20" spans="2:12">
      <c r="B20" t="s">
        <v>315</v>
      </c>
      <c r="D20" s="16"/>
      <c r="E20" s="16"/>
    </row>
    <row r="21" spans="2:12">
      <c r="B21" t="s">
        <v>316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E2CEE5-35DF-47E0-99B1-656E234BEF72}"/>
</file>

<file path=customXml/itemProps2.xml><?xml version="1.0" encoding="utf-8"?>
<ds:datastoreItem xmlns:ds="http://schemas.openxmlformats.org/officeDocument/2006/customXml" ds:itemID="{BDAD7792-99F6-46D4-8A6A-3DE0CA7CC934}"/>
</file>

<file path=customXml/itemProps3.xml><?xml version="1.0" encoding="utf-8"?>
<ds:datastoreItem xmlns:ds="http://schemas.openxmlformats.org/officeDocument/2006/customXml" ds:itemID="{89F50832-539B-4394-A7CB-8A6D61107A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