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N47" i="7" l="1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K15" i="26"/>
  <c r="J15" i="26"/>
  <c r="K14" i="26"/>
  <c r="J14" i="26"/>
  <c r="K13" i="26"/>
  <c r="J13" i="26"/>
  <c r="K12" i="26"/>
  <c r="J12" i="26"/>
  <c r="K11" i="26"/>
  <c r="J11" i="26"/>
  <c r="I11" i="26"/>
  <c r="C37" i="1" s="1"/>
  <c r="C42" i="1" s="1"/>
  <c r="K30" i="17" s="1"/>
  <c r="I12" i="26"/>
  <c r="I13" i="26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H11" i="17"/>
  <c r="H21" i="17"/>
  <c r="H24" i="17"/>
  <c r="H26" i="17"/>
  <c r="C28" i="1"/>
  <c r="K12" i="17" l="1"/>
  <c r="K16" i="17"/>
  <c r="K20" i="17"/>
  <c r="K24" i="17"/>
  <c r="K28" i="17"/>
  <c r="K11" i="17"/>
  <c r="K13" i="17"/>
  <c r="K15" i="17"/>
  <c r="K17" i="17"/>
  <c r="K19" i="17"/>
  <c r="K21" i="17"/>
  <c r="K23" i="17"/>
  <c r="K25" i="17"/>
  <c r="K27" i="17"/>
  <c r="K29" i="17"/>
  <c r="K14" i="17"/>
  <c r="K18" i="17"/>
  <c r="K22" i="17"/>
  <c r="K26" i="17"/>
</calcChain>
</file>

<file path=xl/sharedStrings.xml><?xml version="1.0" encoding="utf-8"?>
<sst xmlns="http://schemas.openxmlformats.org/spreadsheetml/2006/main" count="2710" uniqueCount="396">
  <si>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</si>
  <si>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</si>
  <si>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</si>
  <si>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</si>
  <si>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</si>
  <si>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</si>
  <si>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</si>
  <si>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</si>
  <si>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</si>
  <si>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</si>
  <si>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</si>
  <si>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</si>
  <si>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</si>
  <si>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</si>
  <si>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</si>
  <si>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</si>
  <si>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</si>
  <si>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</si>
  <si>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</si>
  <si>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</si>
  <si>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</si>
  <si>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</si>
  <si>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</si>
  <si>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</si>
  <si>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</si>
  <si>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</si>
  <si>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</si>
  <si>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</si>
  <si>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</si>
  <si>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</si>
  <si>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</si>
  <si>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</si>
  <si>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</si>
  <si>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</si>
  <si>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</si>
  <si>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</si>
  <si>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</si>
  <si>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</si>
  <si>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</si>
  <si>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</si>
  <si>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</si>
  <si>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</si>
  <si>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</si>
  <si>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</si>
  <si>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</si>
  <si>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</si>
  <si>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</si>
  <si>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</si>
  <si>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</si>
  <si>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</si>
  <si>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</si>
  <si>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</si>
  <si>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</si>
  <si>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</si>
  <si>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</si>
  <si>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</si>
  <si>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</si>
  <si>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</si>
  <si>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</si>
  <si>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</si>
  <si>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</si>
  <si>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</si>
  <si>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</si>
  <si>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</si>
  <si>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</si>
  <si>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</si>
  <si>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</si>
  <si>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</si>
  <si>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</si>
  <si>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</si>
  <si>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</si>
  <si>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</si>
  <si>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</si>
  <si>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</si>
  <si>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</si>
  <si>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</si>
  <si>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</si>
  <si>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</si>
  <si>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</si>
  <si>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</si>
  <si>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</si>
  <si>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</si>
  <si>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</si>
  <si>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</si>
  <si>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</si>
  <si>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</si>
  <si>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</si>
  <si>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</si>
  <si>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</si>
  <si>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</si>
  <si>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</si>
  <si>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</si>
  <si>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</si>
  <si>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</si>
  <si>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</si>
  <si>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</si>
  <si>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</si>
  <si>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</si>
  <si>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</si>
  <si>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</si>
  <si>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</si>
  <si>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</si>
  <si>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</si>
  <si>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</si>
  <si>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</si>
  <si>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</si>
  <si>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</si>
  <si>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</si>
  <si>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</si>
  <si>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</si>
  <si>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</si>
  <si>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</si>
  <si>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</si>
  <si>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</si>
  <si>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</si>
  <si>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</si>
  <si>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</si>
  <si>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</si>
  <si>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</si>
  <si>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</si>
  <si>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</si>
  <si>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</si>
  <si>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</si>
  <si>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</si>
  <si>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</si>
  <si>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</si>
  <si>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</si>
  <si>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</si>
  <si>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</si>
  <si>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</si>
  <si>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</si>
  <si>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</si>
  <si>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</si>
  <si>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</si>
  <si>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</si>
  <si>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</si>
  <si>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</si>
  <si>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</si>
  <si>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</si>
  <si>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</si>
  <si>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</si>
  <si>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</si>
  <si>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</si>
  <si>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</si>
  <si>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</si>
  <si>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</si>
  <si>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</si>
  <si>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</si>
  <si>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</si>
  <si>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</si>
  <si>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</si>
  <si>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</si>
  <si>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</si>
  <si>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</si>
  <si>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</si>
  <si>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</si>
  <si>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</si>
  <si>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</si>
  <si>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</si>
  <si>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</si>
  <si>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</si>
  <si>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</si>
  <si>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</si>
  <si>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</si>
  <si>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</si>
  <si>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</si>
  <si>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</si>
  <si>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</si>
  <si>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</si>
  <si>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</si>
  <si>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</si>
  <si>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</si>
  <si>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</si>
  <si>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</si>
  <si>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</si>
  <si>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</si>
  <si>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</si>
  <si>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</si>
  <si>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</si>
  <si>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</si>
  <si>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</si>
  <si>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</si>
  <si>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</si>
  <si>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</si>
  <si>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</si>
  <si>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</si>
  <si>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</si>
  <si>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</si>
  <si>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</si>
  <si>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</si>
  <si>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</si>
  <si>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</si>
  <si>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</si>
  <si>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</si>
  <si>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</si>
  <si>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</si>
  <si>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</si>
  <si>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</si>
  <si>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מגדל גמל בניהול אישי</t>
  </si>
  <si>
    <t>8888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</si>
  <si>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</si>
  <si>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</si>
  <si>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</si>
  <si>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</si>
  <si>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</si>
  <si>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</si>
  <si>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</si>
  <si>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</si>
  <si>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</si>
  <si>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</si>
  <si>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</si>
  <si>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</si>
  <si>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</si>
  <si>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</si>
  <si>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</si>
  <si>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</si>
  <si>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</si>
  <si>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</si>
  <si>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</si>
  <si>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</si>
  <si>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</si>
  <si>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</si>
  <si>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</si>
  <si>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</si>
  <si>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</si>
  <si>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ממשל שקלית 421- שחר</t>
  </si>
  <si>
    <t>1138130</t>
  </si>
  <si>
    <t>RF</t>
  </si>
  <si>
    <t>05/06/17</t>
  </si>
  <si>
    <t>ממשלתי שקלית 0142- שחר</t>
  </si>
  <si>
    <t>1125400</t>
  </si>
  <si>
    <t>26/09/17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</si>
  <si>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</si>
  <si>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</si>
  <si>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</si>
  <si>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</si>
  <si>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</si>
  <si>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</si>
  <si>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</si>
  <si>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</si>
  <si>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</si>
  <si>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</si>
  <si>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</si>
  <si>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</si>
  <si>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</si>
  <si>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</si>
  <si>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</si>
  <si>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</si>
  <si>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22/06/17</t>
  </si>
  <si>
    <t>גזית גלוב אגח ד- גזית-גלוב בע"מ</t>
  </si>
  <si>
    <t>1260397</t>
  </si>
  <si>
    <t>520033234</t>
  </si>
  <si>
    <t>נדל"ן ובינוי</t>
  </si>
  <si>
    <t>29/03/16</t>
  </si>
  <si>
    <t>מזרחי טפחות אגח א'- בנק מזרחי טפחות בע"מ</t>
  </si>
  <si>
    <t>6950083</t>
  </si>
  <si>
    <t>520000522</t>
  </si>
  <si>
    <t>בנקים</t>
  </si>
  <si>
    <t>A+.IL</t>
  </si>
  <si>
    <t>31/10/16</t>
  </si>
  <si>
    <t>*שיכון ובינוי אגח 6- שיכון ובינוי - אחזקות בע"מ</t>
  </si>
  <si>
    <t>1129733</t>
  </si>
  <si>
    <t>520036104</t>
  </si>
  <si>
    <t>A.IL</t>
  </si>
  <si>
    <t>13/09/16</t>
  </si>
  <si>
    <t>חברה לישראל אגח 7- החברה לישראל בע"מ</t>
  </si>
  <si>
    <t>5760160</t>
  </si>
  <si>
    <t>520028010</t>
  </si>
  <si>
    <t>השקעה ואחזקות</t>
  </si>
  <si>
    <t>דה לסר אגח ד- דה לסר גרופ לימיטד</t>
  </si>
  <si>
    <t>1132059</t>
  </si>
  <si>
    <t>1513</t>
  </si>
  <si>
    <t>A-.IL</t>
  </si>
  <si>
    <t>תמר פטרוליום אגח א- תמר פטרוליום בעמ</t>
  </si>
  <si>
    <t>1141332</t>
  </si>
  <si>
    <t>515334662</t>
  </si>
  <si>
    <t>חיפושי נפט וגז</t>
  </si>
  <si>
    <t>A1.IL</t>
  </si>
  <si>
    <t>18/07/17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</si>
  <si>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</si>
  <si>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</si>
  <si>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</si>
  <si>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</si>
  <si>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</si>
  <si>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</si>
  <si>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</si>
  <si>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</si>
  <si>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</si>
  <si>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</si>
  <si>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הראל סל יא  תא 90- הראל סל בע"מ</t>
  </si>
  <si>
    <t>1113745</t>
  </si>
  <si>
    <t>סה"כ שמחקות מדדי מניות בחו"ל</t>
  </si>
  <si>
    <t>פסגות סל גרמניה- פסגות תעודות סל מדדים בע"מ</t>
  </si>
  <si>
    <t>1131325</t>
  </si>
  <si>
    <t>513952457</t>
  </si>
  <si>
    <t>פסגות סל יפן- פסגות תעודות סל מדדים בע"מ</t>
  </si>
  <si>
    <t>1138015</t>
  </si>
  <si>
    <t>קס. ביגיטקולדרי- קסם תעודות סל ומוצרי מדדים בע"מ</t>
  </si>
  <si>
    <t>1137959</t>
  </si>
  <si>
    <t>513502211</t>
  </si>
  <si>
    <t>קס.נסדקביוטכ.ש- קסם תעודות סל ומוצרי מדדים בע"מ</t>
  </si>
  <si>
    <t>1139039</t>
  </si>
  <si>
    <t>תכ.דאואינטרנט.ש- תכלית אינדקס סל בע"מ</t>
  </si>
  <si>
    <t>1131069</t>
  </si>
  <si>
    <t>513801605</t>
  </si>
  <si>
    <t>תכ.סייבר- תכלית אינדקס סל בע"מ</t>
  </si>
  <si>
    <t>1137728</t>
  </si>
  <si>
    <t>תכלית סל- תכלית תעודות סל בע"מ</t>
  </si>
  <si>
    <t>1140334</t>
  </si>
  <si>
    <t>513594101</t>
  </si>
  <si>
    <t>ביטחוניות</t>
  </si>
  <si>
    <t>פס.אירופהויז.ש- פסגות תעודות סל מדדים בע"מ</t>
  </si>
  <si>
    <t>1137991</t>
  </si>
  <si>
    <t>קסם   s&amp;p 500- קסם תעודות סל ומוצרי מדדים בע"מ</t>
  </si>
  <si>
    <t>1117324</t>
  </si>
  <si>
    <t>קסםסמ 13 הודו- קסם תעודות סל ומוצרי מדדים בע"מ</t>
  </si>
  <si>
    <t>1117019</t>
  </si>
  <si>
    <t>סה"כ שמחקות מדדים אחרים בישראל</t>
  </si>
  <si>
    <t>קסם סמ קלט תלבונד תשוא- קסם תעודות סל ומוצרי מדדים בע"מ</t>
  </si>
  <si>
    <t>1128545</t>
  </si>
  <si>
    <t>תכלית תל בונד תשואות שקל סד- תכלית אינדקס סל בע"מ</t>
  </si>
  <si>
    <t>1137736</t>
  </si>
  <si>
    <t>תכלית מר טו בונד 60- תכלית מורכבות בע"מ</t>
  </si>
  <si>
    <t>1109362</t>
  </si>
  <si>
    <t>513944660</t>
  </si>
  <si>
    <t>פסגות מדד עו' אגח קנ- פסגות תעודות סל מדדים בע"מ</t>
  </si>
  <si>
    <t>1124114</t>
  </si>
  <si>
    <t>תכלאינ נט בנדשח- תכלית אינדקס סל בע"מ</t>
  </si>
  <si>
    <t>1116524</t>
  </si>
  <si>
    <t>סה"כ שמחקות מדדים אחרים בחו"ל</t>
  </si>
  <si>
    <t>קסם IBOXX $ LIQUID TOP 30- קסם תעודות סל ומוצרי מדדים בע"מ</t>
  </si>
  <si>
    <t>1126705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</si>
  <si>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</si>
  <si>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</si>
  <si>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</si>
  <si>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</si>
  <si>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</si>
  <si>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</si>
  <si>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</si>
  <si>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</si>
  <si>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</si>
  <si>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</si>
  <si>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</si>
  <si>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</si>
  <si>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</si>
  <si>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</si>
  <si>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</si>
  <si>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</si>
  <si>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</si>
  <si>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</si>
  <si>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</si>
  <si>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</si>
  <si>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</si>
  <si>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</si>
  <si>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</si>
  <si>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</si>
  <si>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</si>
  <si>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</si>
  <si>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</si>
  <si>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</si>
  <si>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</si>
  <si>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</si>
  <si>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</si>
  <si>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</si>
  <si>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</si>
  <si>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</si>
  <si>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SPHERA-HCARE-DIL- SPHERA</t>
  </si>
  <si>
    <t>70368378</t>
  </si>
  <si>
    <t>12/12/17</t>
  </si>
  <si>
    <t>sphera- Sphera Global Healthcare Master</t>
  </si>
  <si>
    <t>KYG8347N1079-70648878</t>
  </si>
  <si>
    <t>21/08/17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</si>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</sst>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394</v>
      </c>
    </row>
    <row r="3" spans="1:36">
      <c r="B3" s="2" t="s">
        <v>2</v>
      </c>
      <c r="C3" s="80" t="s">
        <v>198</v>
      </c>
    </row>
    <row r="4" spans="1:36">
      <c r="B4" s="2" t="s">
        <v>3</v>
      </c>
      <c r="C4" s="80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5655.3594628399997</v>
      </c>
      <c r="D11" s="76">
        <f>C11/$C$42*100</f>
        <v>28.532757965059059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165.3626012</v>
      </c>
      <c r="D13" s="77">
        <f t="shared" ref="D13:D22" si="0">C13/$C$42*100</f>
        <v>0.83429729047546342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96.903233799999995</v>
      </c>
      <c r="D15" s="77">
        <f t="shared" si="0"/>
        <v>0.48890199362472503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1529.7999336</v>
      </c>
      <c r="D17" s="77">
        <f t="shared" si="0"/>
        <v>7.7182381645555784</v>
      </c>
    </row>
    <row r="18" spans="1:4">
      <c r="A18" s="10" t="s">
        <v>13</v>
      </c>
      <c r="B18" s="70" t="s">
        <v>21</v>
      </c>
      <c r="C18" s="77">
        <v>0</v>
      </c>
      <c r="D18" s="77">
        <f t="shared" si="0"/>
        <v>0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0</v>
      </c>
      <c r="D26" s="77">
        <f t="shared" si="1"/>
        <v>0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f>'לא סחיר - קרנות השקעה'!H11</f>
        <v>12377.559099528</v>
      </c>
      <c r="D28" s="77">
        <f t="shared" si="1"/>
        <v>62.448001812371878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0</v>
      </c>
      <c r="D31" s="77">
        <f t="shared" si="1"/>
        <v>0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0</v>
      </c>
      <c r="D33" s="77">
        <f t="shared" si="1"/>
        <v>0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f>'השקעות אחרות '!I11</f>
        <v>-4.3996199999999988</v>
      </c>
      <c r="D37" s="77">
        <f t="shared" si="1"/>
        <v>-2.2197226086702715E-2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f>SUM(C11:C41)</f>
        <v>19820.584710968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v>0</v>
      </c>
      <c r="D43" s="77">
        <f>C43/$C$42*100</f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4.1525999999999996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394</v>
      </c>
    </row>
    <row r="3" spans="2:61" s="1" customFormat="1">
      <c r="B3" s="2" t="s">
        <v>2</v>
      </c>
      <c r="C3" s="80" t="s">
        <v>198</v>
      </c>
    </row>
    <row r="4" spans="2:61" s="1" customFormat="1">
      <c r="B4" s="2" t="s">
        <v>3</v>
      </c>
      <c r="C4" s="80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339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340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341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279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339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342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279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s="16"/>
      <c r="E31" t="s">
        <v>212</v>
      </c>
      <c r="F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219</v>
      </c>
      <c r="C32" s="16"/>
      <c r="D32" s="16"/>
      <c r="E32" s="16"/>
    </row>
    <row r="33" spans="2:5">
      <c r="B33" t="s">
        <v>236</v>
      </c>
      <c r="C33" s="16"/>
      <c r="D33" s="16"/>
      <c r="E33" s="16"/>
    </row>
    <row r="34" spans="2:5">
      <c r="B34" t="s">
        <v>237</v>
      </c>
      <c r="C34" s="16"/>
      <c r="D34" s="16"/>
      <c r="E34" s="16"/>
    </row>
    <row r="35" spans="2:5">
      <c r="B35" t="s">
        <v>238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394</v>
      </c>
    </row>
    <row r="3" spans="1:60" s="1" customFormat="1">
      <c r="B3" s="2" t="s">
        <v>2</v>
      </c>
      <c r="C3" s="80" t="s">
        <v>198</v>
      </c>
    </row>
    <row r="4" spans="1:60" s="1" customFormat="1">
      <c r="B4" s="2" t="s">
        <v>3</v>
      </c>
      <c r="C4" s="80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212</v>
      </c>
      <c r="C15" t="s">
        <v>212</v>
      </c>
      <c r="D15" s="19"/>
      <c r="E15" t="s">
        <v>212</v>
      </c>
      <c r="F15" t="s">
        <v>212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394</v>
      </c>
    </row>
    <row r="3" spans="2:81" s="1" customFormat="1">
      <c r="B3" s="2" t="s">
        <v>2</v>
      </c>
      <c r="C3" s="80" t="s">
        <v>198</v>
      </c>
    </row>
    <row r="4" spans="2:81" s="1" customFormat="1">
      <c r="B4" s="2" t="s">
        <v>3</v>
      </c>
      <c r="C4" s="80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344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212</v>
      </c>
      <c r="C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345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212</v>
      </c>
      <c r="C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347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348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349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350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344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345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346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347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348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349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350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</row>
    <row r="41" spans="2:17">
      <c r="B41" t="s">
        <v>236</v>
      </c>
    </row>
    <row r="42" spans="2:17">
      <c r="B42" t="s">
        <v>237</v>
      </c>
    </row>
    <row r="43" spans="2:17">
      <c r="B43" t="s">
        <v>238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394</v>
      </c>
    </row>
    <row r="3" spans="2:72" s="1" customFormat="1">
      <c r="B3" s="2" t="s">
        <v>2</v>
      </c>
      <c r="C3" s="80" t="s">
        <v>198</v>
      </c>
    </row>
    <row r="4" spans="2:72" s="1" customFormat="1">
      <c r="B4" s="2" t="s">
        <v>3</v>
      </c>
      <c r="C4" s="80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351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212</v>
      </c>
      <c r="C14" t="s">
        <v>212</v>
      </c>
      <c r="D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352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212</v>
      </c>
      <c r="C16" t="s">
        <v>212</v>
      </c>
      <c r="D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353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279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212</v>
      </c>
      <c r="C22" t="s">
        <v>212</v>
      </c>
      <c r="D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G25" s="77">
        <v>0</v>
      </c>
      <c r="H25" t="s">
        <v>212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355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212</v>
      </c>
      <c r="C27" t="s">
        <v>212</v>
      </c>
      <c r="D27" t="s">
        <v>212</v>
      </c>
      <c r="G27" s="77">
        <v>0</v>
      </c>
      <c r="H27" t="s">
        <v>212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236</v>
      </c>
    </row>
    <row r="29" spans="2:16">
      <c r="B29" t="s">
        <v>237</v>
      </c>
    </row>
    <row r="30" spans="2:16">
      <c r="B30" t="s">
        <v>238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394</v>
      </c>
    </row>
    <row r="3" spans="2:65" s="1" customFormat="1">
      <c r="B3" s="2" t="s">
        <v>2</v>
      </c>
      <c r="C3" s="80" t="s">
        <v>198</v>
      </c>
    </row>
    <row r="4" spans="2:65" s="1" customFormat="1">
      <c r="B4" s="2" t="s">
        <v>3</v>
      </c>
      <c r="C4" s="80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356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357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358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359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D26" s="16"/>
      <c r="E26" s="16"/>
      <c r="F26" s="16"/>
    </row>
    <row r="27" spans="2:19">
      <c r="B27" t="s">
        <v>236</v>
      </c>
      <c r="D27" s="16"/>
      <c r="E27" s="16"/>
      <c r="F27" s="16"/>
    </row>
    <row r="28" spans="2:19">
      <c r="B28" t="s">
        <v>237</v>
      </c>
      <c r="D28" s="16"/>
      <c r="E28" s="16"/>
      <c r="F28" s="16"/>
    </row>
    <row r="29" spans="2:19">
      <c r="B29" t="s">
        <v>238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394</v>
      </c>
    </row>
    <row r="3" spans="2:81" s="1" customFormat="1">
      <c r="B3" s="2" t="s">
        <v>2</v>
      </c>
      <c r="C3" s="80" t="s">
        <v>198</v>
      </c>
    </row>
    <row r="4" spans="2:81" s="1" customFormat="1">
      <c r="B4" s="2" t="s">
        <v>3</v>
      </c>
      <c r="C4" s="80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356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7">
        <v>0</v>
      </c>
      <c r="K14" t="s">
        <v>212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357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7">
        <v>0</v>
      </c>
      <c r="K16" t="s">
        <v>212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240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7">
        <v>0</v>
      </c>
      <c r="K18" t="s">
        <v>212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279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7">
        <v>0</v>
      </c>
      <c r="K20" t="s">
        <v>212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241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7">
        <v>0</v>
      </c>
      <c r="K23" t="s">
        <v>212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242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7">
        <v>0</v>
      </c>
      <c r="K25" t="s">
        <v>212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C26" s="16"/>
      <c r="D26" s="16"/>
      <c r="E26" s="16"/>
    </row>
    <row r="27" spans="2:19">
      <c r="B27" t="s">
        <v>236</v>
      </c>
      <c r="C27" s="16"/>
      <c r="D27" s="16"/>
      <c r="E27" s="16"/>
    </row>
    <row r="28" spans="2:19">
      <c r="B28" t="s">
        <v>237</v>
      </c>
      <c r="C28" s="16"/>
      <c r="D28" s="16"/>
      <c r="E28" s="16"/>
    </row>
    <row r="29" spans="2:19">
      <c r="B29" t="s">
        <v>238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394</v>
      </c>
    </row>
    <row r="3" spans="2:98" s="1" customFormat="1">
      <c r="B3" s="2" t="s">
        <v>2</v>
      </c>
      <c r="C3" s="80" t="s">
        <v>198</v>
      </c>
    </row>
    <row r="4" spans="2:98" s="1" customFormat="1">
      <c r="B4" s="2" t="s">
        <v>3</v>
      </c>
      <c r="C4" s="80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212</v>
      </c>
      <c r="C13" t="s">
        <v>212</v>
      </c>
      <c r="D13" s="16"/>
      <c r="E13" s="16"/>
      <c r="F13" t="s">
        <v>212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241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242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219</v>
      </c>
      <c r="C19" s="16"/>
      <c r="D19" s="16"/>
      <c r="E19" s="16"/>
    </row>
    <row r="20" spans="2:13">
      <c r="B20" t="s">
        <v>236</v>
      </c>
      <c r="C20" s="16"/>
      <c r="D20" s="16"/>
      <c r="E20" s="16"/>
    </row>
    <row r="21" spans="2:13">
      <c r="B21" t="s">
        <v>237</v>
      </c>
      <c r="C21" s="16"/>
      <c r="D21" s="16"/>
      <c r="E21" s="16"/>
    </row>
    <row r="22" spans="2:13">
      <c r="B22" t="s">
        <v>238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K11" sqref="K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394</v>
      </c>
    </row>
    <row r="3" spans="2:55" s="1" customFormat="1">
      <c r="B3" s="2" t="s">
        <v>2</v>
      </c>
      <c r="C3" s="80" t="s">
        <v>198</v>
      </c>
    </row>
    <row r="4" spans="2:55" s="1" customFormat="1">
      <c r="B4" s="2" t="s">
        <v>3</v>
      </c>
      <c r="C4" s="80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6719.08</v>
      </c>
      <c r="G11" s="7"/>
      <c r="H11" s="76">
        <f>H12+H21</f>
        <v>12377.559099528</v>
      </c>
      <c r="I11" s="7"/>
      <c r="J11" s="76">
        <f>H11/$H$11*100</f>
        <v>100</v>
      </c>
      <c r="K11" s="76">
        <f>H11/'סכום נכסי הקרן'!$C$42*100</f>
        <v>62.448001812371878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f t="shared" ref="J12:J30" si="0">H12/$H$11*100</f>
        <v>0</v>
      </c>
      <c r="K12" s="79">
        <f>H12/'סכום נכסי הקרן'!$C$42*100</f>
        <v>0</v>
      </c>
    </row>
    <row r="13" spans="2:55">
      <c r="B13" s="78" t="s">
        <v>360</v>
      </c>
      <c r="C13" s="16"/>
      <c r="F13" s="79">
        <v>0</v>
      </c>
      <c r="H13" s="79">
        <v>0</v>
      </c>
      <c r="J13" s="79">
        <f t="shared" si="0"/>
        <v>0</v>
      </c>
      <c r="K13" s="79">
        <f>H13/'סכום נכסי הקרן'!$C$42*100</f>
        <v>0</v>
      </c>
    </row>
    <row r="14" spans="2:55">
      <c r="B14" t="s">
        <v>212</v>
      </c>
      <c r="C14" t="s">
        <v>212</v>
      </c>
      <c r="D14" t="s">
        <v>212</v>
      </c>
      <c r="F14" s="77">
        <v>0</v>
      </c>
      <c r="G14" s="77">
        <v>0</v>
      </c>
      <c r="H14" s="77">
        <v>0</v>
      </c>
      <c r="I14" s="77">
        <v>0</v>
      </c>
      <c r="J14" s="77">
        <f t="shared" si="0"/>
        <v>0</v>
      </c>
      <c r="K14" s="77">
        <f>H14/'סכום נכסי הקרן'!$C$42*100</f>
        <v>0</v>
      </c>
    </row>
    <row r="15" spans="2:55">
      <c r="B15" s="78" t="s">
        <v>361</v>
      </c>
      <c r="C15" s="16"/>
      <c r="F15" s="79">
        <v>0</v>
      </c>
      <c r="H15" s="79">
        <v>0</v>
      </c>
      <c r="J15" s="79">
        <f t="shared" si="0"/>
        <v>0</v>
      </c>
      <c r="K15" s="79">
        <f>H15/'סכום נכסי הקרן'!$C$42*100</f>
        <v>0</v>
      </c>
    </row>
    <row r="16" spans="2:55">
      <c r="B16" t="s">
        <v>212</v>
      </c>
      <c r="C16" t="s">
        <v>212</v>
      </c>
      <c r="D16" t="s">
        <v>212</v>
      </c>
      <c r="F16" s="77">
        <v>0</v>
      </c>
      <c r="G16" s="77">
        <v>0</v>
      </c>
      <c r="H16" s="77">
        <v>0</v>
      </c>
      <c r="I16" s="77">
        <v>0</v>
      </c>
      <c r="J16" s="77">
        <f t="shared" si="0"/>
        <v>0</v>
      </c>
      <c r="K16" s="77">
        <f>H16/'סכום נכסי הקרן'!$C$42*100</f>
        <v>0</v>
      </c>
    </row>
    <row r="17" spans="2:11">
      <c r="B17" s="78" t="s">
        <v>362</v>
      </c>
      <c r="C17" s="16"/>
      <c r="F17" s="79">
        <v>0</v>
      </c>
      <c r="H17" s="79">
        <v>0</v>
      </c>
      <c r="J17" s="79">
        <f t="shared" si="0"/>
        <v>0</v>
      </c>
      <c r="K17" s="79">
        <f>H17/'סכום נכסי הקרן'!$C$42*100</f>
        <v>0</v>
      </c>
    </row>
    <row r="18" spans="2:11">
      <c r="B18" t="s">
        <v>212</v>
      </c>
      <c r="C18" t="s">
        <v>212</v>
      </c>
      <c r="D18" t="s">
        <v>212</v>
      </c>
      <c r="F18" s="77">
        <v>0</v>
      </c>
      <c r="G18" s="77">
        <v>0</v>
      </c>
      <c r="H18" s="77">
        <v>0</v>
      </c>
      <c r="I18" s="77">
        <v>0</v>
      </c>
      <c r="J18" s="77">
        <f t="shared" si="0"/>
        <v>0</v>
      </c>
      <c r="K18" s="77">
        <f>H18/'סכום נכסי הקרן'!$C$42*100</f>
        <v>0</v>
      </c>
    </row>
    <row r="19" spans="2:11">
      <c r="B19" s="78" t="s">
        <v>363</v>
      </c>
      <c r="C19" s="16"/>
      <c r="F19" s="79">
        <v>0</v>
      </c>
      <c r="H19" s="79">
        <v>0</v>
      </c>
      <c r="J19" s="79">
        <f t="shared" si="0"/>
        <v>0</v>
      </c>
      <c r="K19" s="79">
        <f>H19/'סכום נכסי הקרן'!$C$42*100</f>
        <v>0</v>
      </c>
    </row>
    <row r="20" spans="2:11">
      <c r="B20" t="s">
        <v>212</v>
      </c>
      <c r="C20" t="s">
        <v>212</v>
      </c>
      <c r="D20" t="s">
        <v>212</v>
      </c>
      <c r="F20" s="77">
        <v>0</v>
      </c>
      <c r="G20" s="77">
        <v>0</v>
      </c>
      <c r="H20" s="77">
        <v>0</v>
      </c>
      <c r="I20" s="77">
        <v>0</v>
      </c>
      <c r="J20" s="77">
        <f t="shared" si="0"/>
        <v>0</v>
      </c>
      <c r="K20" s="77">
        <f>H20/'סכום נכסי הקרן'!$C$42*100</f>
        <v>0</v>
      </c>
    </row>
    <row r="21" spans="2:11">
      <c r="B21" s="78" t="s">
        <v>217</v>
      </c>
      <c r="C21" s="16"/>
      <c r="F21" s="79">
        <v>6719.08</v>
      </c>
      <c r="H21" s="79">
        <f>H22+H24+H27+H29</f>
        <v>12377.559099528</v>
      </c>
      <c r="J21" s="79">
        <f t="shared" si="0"/>
        <v>100</v>
      </c>
      <c r="K21" s="79">
        <f>H21/'סכום נכסי הקרן'!$C$42*100</f>
        <v>62.448001812371878</v>
      </c>
    </row>
    <row r="22" spans="2:11">
      <c r="B22" s="78" t="s">
        <v>364</v>
      </c>
      <c r="C22" s="16"/>
      <c r="F22" s="79">
        <v>0</v>
      </c>
      <c r="H22" s="79">
        <v>0</v>
      </c>
      <c r="J22" s="79">
        <f t="shared" si="0"/>
        <v>0</v>
      </c>
      <c r="K22" s="79">
        <f>H22/'סכום נכסי הקרן'!$C$42*100</f>
        <v>0</v>
      </c>
    </row>
    <row r="23" spans="2:11">
      <c r="B23" t="s">
        <v>212</v>
      </c>
      <c r="C23" t="s">
        <v>212</v>
      </c>
      <c r="D23" t="s">
        <v>212</v>
      </c>
      <c r="F23" s="77">
        <v>0</v>
      </c>
      <c r="G23" s="77">
        <v>0</v>
      </c>
      <c r="H23" s="77">
        <v>0</v>
      </c>
      <c r="I23" s="77">
        <v>0</v>
      </c>
      <c r="J23" s="77">
        <f t="shared" si="0"/>
        <v>0</v>
      </c>
      <c r="K23" s="77">
        <f>H23/'סכום נכסי הקרן'!$C$42*100</f>
        <v>0</v>
      </c>
    </row>
    <row r="24" spans="2:11">
      <c r="B24" s="78" t="s">
        <v>365</v>
      </c>
      <c r="C24" s="16"/>
      <c r="F24" s="79">
        <v>6719.08</v>
      </c>
      <c r="H24" s="79">
        <f>SUM(H25:H26)</f>
        <v>12377.559099528</v>
      </c>
      <c r="J24" s="79">
        <f t="shared" si="0"/>
        <v>100</v>
      </c>
      <c r="K24" s="79">
        <f>H24/'סכום נכסי הקרן'!$C$42*100</f>
        <v>62.448001812371878</v>
      </c>
    </row>
    <row r="25" spans="2:11">
      <c r="B25" t="s">
        <v>366</v>
      </c>
      <c r="C25" t="s">
        <v>367</v>
      </c>
      <c r="D25" t="s">
        <v>105</v>
      </c>
      <c r="E25" t="s">
        <v>368</v>
      </c>
      <c r="F25" s="77">
        <v>263.88</v>
      </c>
      <c r="G25" s="77">
        <v>267545.06</v>
      </c>
      <c r="H25" s="77">
        <v>705.997904328</v>
      </c>
      <c r="I25" s="77">
        <v>0</v>
      </c>
      <c r="J25" s="77">
        <f t="shared" si="0"/>
        <v>5.7038540365759367</v>
      </c>
      <c r="K25" s="77">
        <f>H25/'סכום נכסי הקרן'!$C$42*100</f>
        <v>3.5619428721359876</v>
      </c>
    </row>
    <row r="26" spans="2:11">
      <c r="B26" t="s">
        <v>369</v>
      </c>
      <c r="C26" t="s">
        <v>370</v>
      </c>
      <c r="D26" t="s">
        <v>105</v>
      </c>
      <c r="E26" t="s">
        <v>371</v>
      </c>
      <c r="F26" s="77">
        <v>6455.2</v>
      </c>
      <c r="G26" s="77">
        <v>180932.6</v>
      </c>
      <c r="H26" s="77">
        <f>11679.5611952-8</f>
        <v>11671.5611952</v>
      </c>
      <c r="I26" s="77">
        <v>0</v>
      </c>
      <c r="J26" s="77">
        <f t="shared" si="0"/>
        <v>94.296145963424067</v>
      </c>
      <c r="K26" s="77">
        <f>H26/'סכום נכסי הקרן'!$C$42*100</f>
        <v>58.886058940235884</v>
      </c>
    </row>
    <row r="27" spans="2:11">
      <c r="B27" s="78" t="s">
        <v>372</v>
      </c>
      <c r="C27" s="16"/>
      <c r="F27" s="79">
        <v>0</v>
      </c>
      <c r="H27" s="79">
        <v>0</v>
      </c>
      <c r="J27" s="79">
        <f t="shared" si="0"/>
        <v>0</v>
      </c>
      <c r="K27" s="79">
        <f>H27/'סכום נכסי הקרן'!$C$42*100</f>
        <v>0</v>
      </c>
    </row>
    <row r="28" spans="2:11">
      <c r="B28" t="s">
        <v>212</v>
      </c>
      <c r="C28" t="s">
        <v>212</v>
      </c>
      <c r="D28" t="s">
        <v>212</v>
      </c>
      <c r="F28" s="77">
        <v>0</v>
      </c>
      <c r="G28" s="77">
        <v>0</v>
      </c>
      <c r="H28" s="77">
        <v>0</v>
      </c>
      <c r="I28" s="77">
        <v>0</v>
      </c>
      <c r="J28" s="77">
        <f t="shared" si="0"/>
        <v>0</v>
      </c>
      <c r="K28" s="77">
        <f>H28/'סכום נכסי הקרן'!$C$42*100</f>
        <v>0</v>
      </c>
    </row>
    <row r="29" spans="2:11">
      <c r="B29" s="78" t="s">
        <v>373</v>
      </c>
      <c r="C29" s="16"/>
      <c r="F29" s="79">
        <v>0</v>
      </c>
      <c r="H29" s="79">
        <v>0</v>
      </c>
      <c r="J29" s="79">
        <f t="shared" si="0"/>
        <v>0</v>
      </c>
      <c r="K29" s="79">
        <f>H29/'סכום נכסי הקרן'!$C$42*100</f>
        <v>0</v>
      </c>
    </row>
    <row r="30" spans="2:11">
      <c r="B30" t="s">
        <v>212</v>
      </c>
      <c r="C30" t="s">
        <v>212</v>
      </c>
      <c r="D30" t="s">
        <v>212</v>
      </c>
      <c r="F30" s="77">
        <v>0</v>
      </c>
      <c r="G30" s="77">
        <v>0</v>
      </c>
      <c r="H30" s="77">
        <v>0</v>
      </c>
      <c r="I30" s="77">
        <v>0</v>
      </c>
      <c r="J30" s="77">
        <f t="shared" si="0"/>
        <v>0</v>
      </c>
      <c r="K30" s="77">
        <f>H30/'סכום נכסי הקרן'!$C$42*100</f>
        <v>0</v>
      </c>
    </row>
    <row r="31" spans="2:11">
      <c r="B31" t="s">
        <v>219</v>
      </c>
      <c r="C31" s="16"/>
    </row>
    <row r="32" spans="2:11">
      <c r="B32" t="s">
        <v>236</v>
      </c>
      <c r="C32" s="16"/>
    </row>
    <row r="33" spans="2:3">
      <c r="B33" t="s">
        <v>237</v>
      </c>
      <c r="C33" s="16"/>
    </row>
    <row r="34" spans="2:3">
      <c r="B34" t="s">
        <v>238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394</v>
      </c>
    </row>
    <row r="3" spans="2:59" s="1" customFormat="1">
      <c r="B3" s="2" t="s">
        <v>2</v>
      </c>
      <c r="C3" s="80" t="s">
        <v>198</v>
      </c>
    </row>
    <row r="4" spans="2:59" s="1" customFormat="1">
      <c r="B4" s="2" t="s">
        <v>3</v>
      </c>
      <c r="C4" s="80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374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338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212</v>
      </c>
      <c r="C15" t="s">
        <v>212</v>
      </c>
      <c r="D15" t="s">
        <v>212</v>
      </c>
      <c r="E15" t="s">
        <v>212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219</v>
      </c>
      <c r="C16" s="16"/>
      <c r="D16" s="16"/>
    </row>
    <row r="17" spans="2:4">
      <c r="B17" t="s">
        <v>236</v>
      </c>
      <c r="C17" s="16"/>
      <c r="D17" s="16"/>
    </row>
    <row r="18" spans="2:4">
      <c r="B18" t="s">
        <v>237</v>
      </c>
      <c r="C18" s="16"/>
      <c r="D18" s="16"/>
    </row>
    <row r="19" spans="2:4">
      <c r="B19" t="s">
        <v>238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394</v>
      </c>
    </row>
    <row r="3" spans="2:52" s="1" customFormat="1">
      <c r="B3" s="2" t="s">
        <v>2</v>
      </c>
      <c r="C3" s="80" t="s">
        <v>198</v>
      </c>
    </row>
    <row r="4" spans="2:52" s="1" customFormat="1">
      <c r="B4" s="2" t="s">
        <v>3</v>
      </c>
      <c r="C4" s="80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339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340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375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279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339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342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279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212</v>
      </c>
      <c r="C33" t="s">
        <v>212</v>
      </c>
      <c r="D33" t="s">
        <v>212</v>
      </c>
      <c r="E33" t="s">
        <v>212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219</v>
      </c>
      <c r="C34" s="16"/>
      <c r="D34" s="16"/>
    </row>
    <row r="35" spans="2:12">
      <c r="B35" t="s">
        <v>236</v>
      </c>
      <c r="C35" s="16"/>
      <c r="D35" s="16"/>
    </row>
    <row r="36" spans="2:12">
      <c r="B36" t="s">
        <v>237</v>
      </c>
      <c r="C36" s="16"/>
      <c r="D36" s="16"/>
    </row>
    <row r="37" spans="2:12">
      <c r="B37" t="s">
        <v>238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8" workbookViewId="0">
      <selection activeCell="L11" sqref="L11:L3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394</v>
      </c>
    </row>
    <row r="3" spans="2:13" s="1" customFormat="1">
      <c r="B3" s="2" t="s">
        <v>2</v>
      </c>
      <c r="C3" s="80" t="s">
        <v>198</v>
      </c>
    </row>
    <row r="4" spans="2:13" s="1" customFormat="1">
      <c r="B4" s="2" t="s">
        <v>3</v>
      </c>
      <c r="C4" s="80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5655.3594628399997</v>
      </c>
      <c r="K11" s="76">
        <v>100</v>
      </c>
      <c r="L11" s="76">
        <f>J11/'סכום נכסי הקרן'!$C$42*100</f>
        <v>28.532757965059059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5655.3594628399997</v>
      </c>
      <c r="K12" s="79">
        <v>100</v>
      </c>
      <c r="L12" s="79">
        <f>J12/'סכום נכסי הקרן'!$C$42*100</f>
        <v>28.532757965059059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5655.3868700000003</v>
      </c>
      <c r="K13" s="79">
        <v>100</v>
      </c>
      <c r="L13" s="79">
        <f>J13/'סכום נכסי הקרן'!$C$42*100</f>
        <v>28.532896241302669</v>
      </c>
    </row>
    <row r="14" spans="2:13">
      <c r="B14" s="81" t="s">
        <v>395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5655.3868700000003</v>
      </c>
      <c r="K14" s="77">
        <v>100</v>
      </c>
      <c r="L14" s="77">
        <f>J14/'סכום נכסי הקרן'!$C$42*100</f>
        <v>28.532896241302669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-2.740716E-2</v>
      </c>
      <c r="K15" s="79">
        <v>0</v>
      </c>
      <c r="L15" s="79">
        <f>J15/'סכום נכסי הקרן'!$C$42*100</f>
        <v>-1.3827624361068349E-4</v>
      </c>
    </row>
    <row r="16" spans="2:13">
      <c r="B16" s="81" t="s">
        <v>395</v>
      </c>
      <c r="C16" t="s">
        <v>210</v>
      </c>
      <c r="D16" t="s">
        <v>206</v>
      </c>
      <c r="E16" t="s">
        <v>207</v>
      </c>
      <c r="F16" t="s">
        <v>208</v>
      </c>
      <c r="G16" t="s">
        <v>113</v>
      </c>
      <c r="H16" s="77">
        <v>0</v>
      </c>
      <c r="I16" s="77">
        <v>0</v>
      </c>
      <c r="J16" s="77">
        <v>-2.740716E-2</v>
      </c>
      <c r="K16" s="77">
        <v>0</v>
      </c>
      <c r="L16" s="77">
        <f>J16/'סכום נכסי הקרן'!$C$42*100</f>
        <v>-1.3827624361068349E-4</v>
      </c>
    </row>
    <row r="17" spans="2:12">
      <c r="B17" s="78" t="s">
        <v>211</v>
      </c>
      <c r="D17" s="16"/>
      <c r="I17" s="79">
        <v>0</v>
      </c>
      <c r="J17" s="79">
        <v>0</v>
      </c>
      <c r="K17" s="79">
        <v>0</v>
      </c>
      <c r="L17" s="79">
        <f>J17/'סכום נכסי הקרן'!$C$42*100</f>
        <v>0</v>
      </c>
    </row>
    <row r="18" spans="2:12">
      <c r="B18" t="s">
        <v>212</v>
      </c>
      <c r="C18" t="s">
        <v>212</v>
      </c>
      <c r="D18" s="16"/>
      <c r="E18" t="s">
        <v>212</v>
      </c>
      <c r="G18" t="s">
        <v>212</v>
      </c>
      <c r="H18" s="77">
        <v>0</v>
      </c>
      <c r="I18" s="77">
        <v>0</v>
      </c>
      <c r="J18" s="77">
        <v>0</v>
      </c>
      <c r="K18" s="77">
        <v>0</v>
      </c>
      <c r="L18" s="77">
        <f>J18/'סכום נכסי הקרן'!$C$42*100</f>
        <v>0</v>
      </c>
    </row>
    <row r="19" spans="2:12">
      <c r="B19" s="78" t="s">
        <v>213</v>
      </c>
      <c r="D19" s="16"/>
      <c r="I19" s="79">
        <v>0</v>
      </c>
      <c r="J19" s="79">
        <v>0</v>
      </c>
      <c r="K19" s="79">
        <v>0</v>
      </c>
      <c r="L19" s="79">
        <f>J19/'סכום נכסי הקרן'!$C$42*100</f>
        <v>0</v>
      </c>
    </row>
    <row r="20" spans="2:12">
      <c r="B20" t="s">
        <v>212</v>
      </c>
      <c r="C20" t="s">
        <v>212</v>
      </c>
      <c r="D20" s="16"/>
      <c r="E20" t="s">
        <v>212</v>
      </c>
      <c r="G20" t="s">
        <v>212</v>
      </c>
      <c r="H20" s="77">
        <v>0</v>
      </c>
      <c r="I20" s="77">
        <v>0</v>
      </c>
      <c r="J20" s="77">
        <v>0</v>
      </c>
      <c r="K20" s="77">
        <v>0</v>
      </c>
      <c r="L20" s="77">
        <f>J20/'סכום נכסי הקרן'!$C$42*100</f>
        <v>0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f>J21/'סכום נכסי הקרן'!$C$42*100</f>
        <v>0</v>
      </c>
    </row>
    <row r="22" spans="2:12">
      <c r="B22" t="s">
        <v>212</v>
      </c>
      <c r="C22" t="s">
        <v>212</v>
      </c>
      <c r="D22" s="16"/>
      <c r="E22" t="s">
        <v>212</v>
      </c>
      <c r="G22" t="s">
        <v>212</v>
      </c>
      <c r="H22" s="77">
        <v>0</v>
      </c>
      <c r="I22" s="77">
        <v>0</v>
      </c>
      <c r="J22" s="77">
        <v>0</v>
      </c>
      <c r="K22" s="77">
        <v>0</v>
      </c>
      <c r="L22" s="77">
        <f>J22/'סכום נכסי הקרן'!$C$42*100</f>
        <v>0</v>
      </c>
    </row>
    <row r="23" spans="2:12">
      <c r="B23" s="78" t="s">
        <v>215</v>
      </c>
      <c r="D23" s="16"/>
      <c r="I23" s="79">
        <v>0</v>
      </c>
      <c r="J23" s="79">
        <v>0</v>
      </c>
      <c r="K23" s="79">
        <v>0</v>
      </c>
      <c r="L23" s="79">
        <f>J23/'סכום נכסי הקרן'!$C$42*100</f>
        <v>0</v>
      </c>
    </row>
    <row r="24" spans="2:12">
      <c r="B24" t="s">
        <v>212</v>
      </c>
      <c r="C24" t="s">
        <v>212</v>
      </c>
      <c r="D24" s="16"/>
      <c r="E24" t="s">
        <v>212</v>
      </c>
      <c r="G24" t="s">
        <v>212</v>
      </c>
      <c r="H24" s="77">
        <v>0</v>
      </c>
      <c r="I24" s="77">
        <v>0</v>
      </c>
      <c r="J24" s="77">
        <v>0</v>
      </c>
      <c r="K24" s="77">
        <v>0</v>
      </c>
      <c r="L24" s="77">
        <f>J24/'סכום נכסי הקרן'!$C$42*100</f>
        <v>0</v>
      </c>
    </row>
    <row r="25" spans="2:12">
      <c r="B25" s="78" t="s">
        <v>216</v>
      </c>
      <c r="D25" s="16"/>
      <c r="I25" s="79">
        <v>0</v>
      </c>
      <c r="J25" s="79">
        <v>0</v>
      </c>
      <c r="K25" s="79">
        <v>0</v>
      </c>
      <c r="L25" s="79">
        <f>J25/'סכום נכסי הקרן'!$C$42*100</f>
        <v>0</v>
      </c>
    </row>
    <row r="26" spans="2:12">
      <c r="B26" t="s">
        <v>212</v>
      </c>
      <c r="C26" t="s">
        <v>212</v>
      </c>
      <c r="D26" s="16"/>
      <c r="E26" t="s">
        <v>212</v>
      </c>
      <c r="G26" t="s">
        <v>212</v>
      </c>
      <c r="H26" s="77">
        <v>0</v>
      </c>
      <c r="I26" s="77">
        <v>0</v>
      </c>
      <c r="J26" s="77">
        <v>0</v>
      </c>
      <c r="K26" s="77">
        <v>0</v>
      </c>
      <c r="L26" s="77">
        <f>J26/'סכום נכסי הקרן'!$C$42*100</f>
        <v>0</v>
      </c>
    </row>
    <row r="27" spans="2:12">
      <c r="B27" s="78" t="s">
        <v>217</v>
      </c>
      <c r="D27" s="16"/>
      <c r="I27" s="79">
        <v>0</v>
      </c>
      <c r="J27" s="79">
        <v>0</v>
      </c>
      <c r="K27" s="79">
        <v>0</v>
      </c>
      <c r="L27" s="79">
        <f>J27/'סכום נכסי הקרן'!$C$42*100</f>
        <v>0</v>
      </c>
    </row>
    <row r="28" spans="2:12">
      <c r="B28" s="78" t="s">
        <v>218</v>
      </c>
      <c r="D28" s="16"/>
      <c r="I28" s="79">
        <v>0</v>
      </c>
      <c r="J28" s="79">
        <v>0</v>
      </c>
      <c r="K28" s="79">
        <v>0</v>
      </c>
      <c r="L28" s="79">
        <f>J28/'סכום נכסי הקרן'!$C$42*100</f>
        <v>0</v>
      </c>
    </row>
    <row r="29" spans="2:12">
      <c r="B29" t="s">
        <v>212</v>
      </c>
      <c r="C29" t="s">
        <v>212</v>
      </c>
      <c r="D29" s="16"/>
      <c r="E29" t="s">
        <v>212</v>
      </c>
      <c r="G29" t="s">
        <v>212</v>
      </c>
      <c r="H29" s="77">
        <v>0</v>
      </c>
      <c r="I29" s="77">
        <v>0</v>
      </c>
      <c r="J29" s="77">
        <v>0</v>
      </c>
      <c r="K29" s="77">
        <v>0</v>
      </c>
      <c r="L29" s="77">
        <f>J29/'סכום נכסי הקרן'!$C$42*100</f>
        <v>0</v>
      </c>
    </row>
    <row r="30" spans="2:12">
      <c r="B30" s="78" t="s">
        <v>216</v>
      </c>
      <c r="D30" s="16"/>
      <c r="I30" s="79">
        <v>0</v>
      </c>
      <c r="J30" s="79">
        <v>0</v>
      </c>
      <c r="K30" s="79">
        <v>0</v>
      </c>
      <c r="L30" s="79">
        <f>J30/'סכום נכסי הקרן'!$C$42*100</f>
        <v>0</v>
      </c>
    </row>
    <row r="31" spans="2:12">
      <c r="B31" t="s">
        <v>212</v>
      </c>
      <c r="C31" t="s">
        <v>212</v>
      </c>
      <c r="D31" s="16"/>
      <c r="E31" t="s">
        <v>212</v>
      </c>
      <c r="G31" t="s">
        <v>212</v>
      </c>
      <c r="H31" s="77">
        <v>0</v>
      </c>
      <c r="I31" s="77">
        <v>0</v>
      </c>
      <c r="J31" s="77">
        <v>0</v>
      </c>
      <c r="K31" s="77">
        <v>0</v>
      </c>
      <c r="L31" s="77">
        <f>J31/'סכום נכסי הקרן'!$C$42*100</f>
        <v>0</v>
      </c>
    </row>
    <row r="32" spans="2:12">
      <c r="B32" t="s">
        <v>219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394</v>
      </c>
    </row>
    <row r="3" spans="2:49" s="1" customFormat="1">
      <c r="B3" s="2" t="s">
        <v>2</v>
      </c>
      <c r="C3" s="80" t="s">
        <v>198</v>
      </c>
    </row>
    <row r="4" spans="2:49" s="1" customFormat="1">
      <c r="B4" s="2" t="s">
        <v>3</v>
      </c>
      <c r="C4" s="80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339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340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212</v>
      </c>
      <c r="C16" t="s">
        <v>212</v>
      </c>
      <c r="D16" t="s">
        <v>212</v>
      </c>
      <c r="E16" t="s">
        <v>212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375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212</v>
      </c>
      <c r="C18" t="s">
        <v>212</v>
      </c>
      <c r="D18" t="s">
        <v>212</v>
      </c>
      <c r="E18" t="s">
        <v>212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341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212</v>
      </c>
      <c r="C20" t="s">
        <v>212</v>
      </c>
      <c r="D20" t="s">
        <v>212</v>
      </c>
      <c r="E20" t="s">
        <v>212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279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212</v>
      </c>
      <c r="C22" t="s">
        <v>212</v>
      </c>
      <c r="D22" t="s">
        <v>212</v>
      </c>
      <c r="E22" t="s">
        <v>212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217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339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212</v>
      </c>
      <c r="C25" t="s">
        <v>212</v>
      </c>
      <c r="D25" t="s">
        <v>212</v>
      </c>
      <c r="E25" t="s">
        <v>212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342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212</v>
      </c>
      <c r="C27" t="s">
        <v>212</v>
      </c>
      <c r="D27" t="s">
        <v>212</v>
      </c>
      <c r="E27" t="s">
        <v>212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341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212</v>
      </c>
      <c r="C29" t="s">
        <v>212</v>
      </c>
      <c r="D29" t="s">
        <v>212</v>
      </c>
      <c r="E29" t="s">
        <v>212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279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212</v>
      </c>
      <c r="C31" t="s">
        <v>212</v>
      </c>
      <c r="D31" t="s">
        <v>212</v>
      </c>
      <c r="E31" t="s">
        <v>212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219</v>
      </c>
      <c r="C32" s="16"/>
      <c r="D32" s="16"/>
    </row>
    <row r="33" spans="2:4">
      <c r="B33" t="s">
        <v>236</v>
      </c>
      <c r="C33" s="16"/>
      <c r="D33" s="16"/>
    </row>
    <row r="34" spans="2:4">
      <c r="B34" t="s">
        <v>237</v>
      </c>
      <c r="C34" s="16"/>
      <c r="D34" s="16"/>
    </row>
    <row r="35" spans="2:4">
      <c r="B35" t="s">
        <v>238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394</v>
      </c>
    </row>
    <row r="3" spans="2:78" s="1" customFormat="1">
      <c r="B3" s="2" t="s">
        <v>2</v>
      </c>
      <c r="C3" s="80" t="s">
        <v>198</v>
      </c>
    </row>
    <row r="4" spans="2:78" s="1" customFormat="1">
      <c r="B4" s="2" t="s">
        <v>3</v>
      </c>
      <c r="C4" s="80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344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345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212</v>
      </c>
      <c r="C16" t="s">
        <v>212</v>
      </c>
      <c r="D16" s="16"/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347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212</v>
      </c>
      <c r="C19" t="s">
        <v>212</v>
      </c>
      <c r="D19" s="16"/>
      <c r="E19" t="s">
        <v>212</v>
      </c>
      <c r="H19" s="77">
        <v>0</v>
      </c>
      <c r="I19" t="s">
        <v>212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348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212</v>
      </c>
      <c r="C21" t="s">
        <v>212</v>
      </c>
      <c r="D21" s="16"/>
      <c r="E21" t="s">
        <v>212</v>
      </c>
      <c r="H21" s="77">
        <v>0</v>
      </c>
      <c r="I21" t="s">
        <v>212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349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212</v>
      </c>
      <c r="C23" t="s">
        <v>212</v>
      </c>
      <c r="D23" s="16"/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350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212</v>
      </c>
      <c r="C25" t="s">
        <v>212</v>
      </c>
      <c r="D25" s="16"/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344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345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212</v>
      </c>
      <c r="C30" t="s">
        <v>212</v>
      </c>
      <c r="D30" s="16"/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346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347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7">
        <v>0</v>
      </c>
      <c r="I33" t="s">
        <v>212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348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212</v>
      </c>
      <c r="C35" t="s">
        <v>212</v>
      </c>
      <c r="D35" s="16"/>
      <c r="E35" t="s">
        <v>212</v>
      </c>
      <c r="H35" s="77">
        <v>0</v>
      </c>
      <c r="I35" t="s">
        <v>212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349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212</v>
      </c>
      <c r="C37" t="s">
        <v>212</v>
      </c>
      <c r="D37" s="16"/>
      <c r="E37" t="s">
        <v>212</v>
      </c>
      <c r="H37" s="77">
        <v>0</v>
      </c>
      <c r="I37" t="s">
        <v>212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350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212</v>
      </c>
      <c r="C39" t="s">
        <v>212</v>
      </c>
      <c r="D39" s="16"/>
      <c r="E39" t="s">
        <v>212</v>
      </c>
      <c r="H39" s="77">
        <v>0</v>
      </c>
      <c r="I39" t="s">
        <v>212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  <c r="D40" s="16"/>
    </row>
    <row r="41" spans="2:17">
      <c r="B41" t="s">
        <v>236</v>
      </c>
      <c r="D41" s="16"/>
    </row>
    <row r="42" spans="2:17">
      <c r="B42" t="s">
        <v>237</v>
      </c>
      <c r="D42" s="16"/>
    </row>
    <row r="43" spans="2:17">
      <c r="B43" t="s">
        <v>238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394</v>
      </c>
    </row>
    <row r="3" spans="2:59" s="1" customFormat="1">
      <c r="B3" s="2" t="s">
        <v>2</v>
      </c>
      <c r="C3" s="80" t="s">
        <v>198</v>
      </c>
    </row>
    <row r="4" spans="2:59" s="1" customFormat="1">
      <c r="B4" s="2" t="s">
        <v>3</v>
      </c>
      <c r="C4" s="80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376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212</v>
      </c>
      <c r="D14" t="s">
        <v>212</v>
      </c>
      <c r="F14" t="s">
        <v>212</v>
      </c>
      <c r="I14" s="77">
        <v>0</v>
      </c>
      <c r="J14" t="s">
        <v>212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377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212</v>
      </c>
      <c r="D16" t="s">
        <v>212</v>
      </c>
      <c r="F16" t="s">
        <v>212</v>
      </c>
      <c r="I16" s="77">
        <v>0</v>
      </c>
      <c r="J16" t="s">
        <v>212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378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212</v>
      </c>
      <c r="D18" t="s">
        <v>212</v>
      </c>
      <c r="F18" t="s">
        <v>212</v>
      </c>
      <c r="I18" s="77">
        <v>0</v>
      </c>
      <c r="J18" t="s">
        <v>212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379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212</v>
      </c>
      <c r="D20" t="s">
        <v>212</v>
      </c>
      <c r="F20" t="s">
        <v>212</v>
      </c>
      <c r="I20" s="77">
        <v>0</v>
      </c>
      <c r="J20" t="s">
        <v>212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380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212</v>
      </c>
      <c r="D22" t="s">
        <v>212</v>
      </c>
      <c r="F22" t="s">
        <v>212</v>
      </c>
      <c r="I22" s="77">
        <v>0</v>
      </c>
      <c r="J22" t="s">
        <v>212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381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382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212</v>
      </c>
      <c r="D25" t="s">
        <v>212</v>
      </c>
      <c r="F25" t="s">
        <v>212</v>
      </c>
      <c r="I25" s="77">
        <v>0</v>
      </c>
      <c r="J25" t="s">
        <v>212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383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212</v>
      </c>
      <c r="D27" t="s">
        <v>212</v>
      </c>
      <c r="F27" t="s">
        <v>212</v>
      </c>
      <c r="I27" s="77">
        <v>0</v>
      </c>
      <c r="J27" t="s">
        <v>212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384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212</v>
      </c>
      <c r="D29" t="s">
        <v>212</v>
      </c>
      <c r="F29" t="s">
        <v>212</v>
      </c>
      <c r="I29" s="77">
        <v>0</v>
      </c>
      <c r="J29" t="s">
        <v>212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385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212</v>
      </c>
      <c r="D31" t="s">
        <v>212</v>
      </c>
      <c r="F31" t="s">
        <v>212</v>
      </c>
      <c r="I31" s="77">
        <v>0</v>
      </c>
      <c r="J31" t="s">
        <v>212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386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212</v>
      </c>
      <c r="D34" t="s">
        <v>212</v>
      </c>
      <c r="F34" t="s">
        <v>212</v>
      </c>
      <c r="I34" s="77">
        <v>0</v>
      </c>
      <c r="J34" t="s">
        <v>212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378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212</v>
      </c>
      <c r="D36" t="s">
        <v>212</v>
      </c>
      <c r="F36" t="s">
        <v>212</v>
      </c>
      <c r="I36" s="77">
        <v>0</v>
      </c>
      <c r="J36" t="s">
        <v>212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379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212</v>
      </c>
      <c r="D38" t="s">
        <v>212</v>
      </c>
      <c r="F38" t="s">
        <v>212</v>
      </c>
      <c r="I38" s="77">
        <v>0</v>
      </c>
      <c r="J38" t="s">
        <v>212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385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  <c r="D40" t="s">
        <v>212</v>
      </c>
      <c r="F40" t="s">
        <v>212</v>
      </c>
      <c r="I40" s="77">
        <v>0</v>
      </c>
      <c r="J40" t="s">
        <v>212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219</v>
      </c>
    </row>
    <row r="42" spans="2:17">
      <c r="B42" t="s">
        <v>236</v>
      </c>
    </row>
    <row r="43" spans="2:17">
      <c r="B43" t="s">
        <v>237</v>
      </c>
    </row>
    <row r="44" spans="2:17">
      <c r="B44" t="s">
        <v>238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394</v>
      </c>
    </row>
    <row r="3" spans="2:64" s="1" customFormat="1">
      <c r="B3" s="2" t="s">
        <v>2</v>
      </c>
      <c r="C3" s="80" t="s">
        <v>198</v>
      </c>
    </row>
    <row r="4" spans="2:64" s="1" customFormat="1">
      <c r="B4" s="2" t="s">
        <v>3</v>
      </c>
      <c r="C4" s="80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356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212</v>
      </c>
      <c r="C14" t="s">
        <v>212</v>
      </c>
      <c r="E14" t="s">
        <v>212</v>
      </c>
      <c r="G14" s="77">
        <v>0</v>
      </c>
      <c r="H14" t="s">
        <v>212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357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212</v>
      </c>
      <c r="C16" t="s">
        <v>212</v>
      </c>
      <c r="E16" t="s">
        <v>212</v>
      </c>
      <c r="G16" s="77">
        <v>0</v>
      </c>
      <c r="H16" t="s">
        <v>212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387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t="s">
        <v>212</v>
      </c>
      <c r="G18" s="77">
        <v>0</v>
      </c>
      <c r="H18" t="s">
        <v>212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388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t="s">
        <v>212</v>
      </c>
      <c r="G20" s="77">
        <v>0</v>
      </c>
      <c r="H20" t="s">
        <v>212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279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212</v>
      </c>
      <c r="C22" t="s">
        <v>212</v>
      </c>
      <c r="E22" t="s">
        <v>212</v>
      </c>
      <c r="G22" s="77">
        <v>0</v>
      </c>
      <c r="H22" t="s">
        <v>212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212</v>
      </c>
      <c r="C24" t="s">
        <v>212</v>
      </c>
      <c r="E24" t="s">
        <v>212</v>
      </c>
      <c r="G24" s="77">
        <v>0</v>
      </c>
      <c r="H24" t="s">
        <v>212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219</v>
      </c>
    </row>
    <row r="26" spans="2:15">
      <c r="B26" t="s">
        <v>236</v>
      </c>
    </row>
    <row r="27" spans="2:15">
      <c r="B27" t="s">
        <v>237</v>
      </c>
    </row>
    <row r="28" spans="2:15">
      <c r="B28" t="s">
        <v>238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394</v>
      </c>
    </row>
    <row r="3" spans="2:55" s="1" customFormat="1">
      <c r="B3" s="2" t="s">
        <v>2</v>
      </c>
      <c r="C3" s="80" t="s">
        <v>198</v>
      </c>
    </row>
    <row r="4" spans="2:55" s="1" customFormat="1">
      <c r="B4" s="2" t="s">
        <v>3</v>
      </c>
      <c r="C4" s="80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389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212</v>
      </c>
      <c r="E14" s="77">
        <v>0</v>
      </c>
      <c r="F14" t="s">
        <v>212</v>
      </c>
      <c r="G14" s="77">
        <v>0</v>
      </c>
      <c r="H14" s="77">
        <v>0</v>
      </c>
      <c r="I14" s="77">
        <v>0</v>
      </c>
    </row>
    <row r="15" spans="2:55">
      <c r="B15" s="78" t="s">
        <v>390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212</v>
      </c>
      <c r="E16" s="77">
        <v>0</v>
      </c>
      <c r="F16" t="s">
        <v>212</v>
      </c>
      <c r="G16" s="77">
        <v>0</v>
      </c>
      <c r="H16" s="77">
        <v>0</v>
      </c>
      <c r="I16" s="77">
        <v>0</v>
      </c>
    </row>
    <row r="17" spans="2:9">
      <c r="B17" s="78" t="s">
        <v>217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389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212</v>
      </c>
      <c r="E19" s="77">
        <v>0</v>
      </c>
      <c r="F19" t="s">
        <v>212</v>
      </c>
      <c r="G19" s="77">
        <v>0</v>
      </c>
      <c r="H19" s="77">
        <v>0</v>
      </c>
      <c r="I19" s="77">
        <v>0</v>
      </c>
    </row>
    <row r="20" spans="2:9">
      <c r="B20" s="78" t="s">
        <v>390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212</v>
      </c>
      <c r="E21" s="77">
        <v>0</v>
      </c>
      <c r="F21" t="s">
        <v>212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394</v>
      </c>
    </row>
    <row r="3" spans="2:60" s="1" customFormat="1">
      <c r="B3" s="2" t="s">
        <v>2</v>
      </c>
      <c r="C3" s="80" t="s">
        <v>198</v>
      </c>
    </row>
    <row r="4" spans="2:60" s="1" customFormat="1">
      <c r="B4" s="2" t="s">
        <v>3</v>
      </c>
      <c r="C4" s="80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212</v>
      </c>
      <c r="D13" t="s">
        <v>212</v>
      </c>
      <c r="E13" s="19"/>
      <c r="F13" s="77">
        <v>0</v>
      </c>
      <c r="G13" t="s">
        <v>212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394</v>
      </c>
    </row>
    <row r="3" spans="2:60" s="1" customFormat="1">
      <c r="B3" s="2" t="s">
        <v>2</v>
      </c>
      <c r="C3" s="80" t="s">
        <v>198</v>
      </c>
    </row>
    <row r="4" spans="2:60" s="1" customFormat="1">
      <c r="B4" s="2" t="s">
        <v>3</v>
      </c>
      <c r="C4" s="80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f>I12+I14</f>
        <v>-4.3996199999999988</v>
      </c>
      <c r="J11" s="76">
        <f>I11/$I$11*100</f>
        <v>100</v>
      </c>
      <c r="K11" s="76">
        <f>I11/'סכום נכסי הקרן'!$C$42*100</f>
        <v>-2.2197226086702715E-2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f>SUM(I13)</f>
        <v>-4.3996199999999988</v>
      </c>
      <c r="J12" s="79">
        <f t="shared" ref="J12:J15" si="0">I12/$I$11*100</f>
        <v>100</v>
      </c>
      <c r="K12" s="79">
        <f>I12/'סכום נכסי הקרן'!$C$42*100</f>
        <v>-2.2197226086702715E-2</v>
      </c>
    </row>
    <row r="13" spans="2:60">
      <c r="B13" t="s">
        <v>391</v>
      </c>
      <c r="C13" t="s">
        <v>392</v>
      </c>
      <c r="D13" t="s">
        <v>212</v>
      </c>
      <c r="E13" t="s">
        <v>393</v>
      </c>
      <c r="F13" s="77">
        <v>0</v>
      </c>
      <c r="G13" t="s">
        <v>105</v>
      </c>
      <c r="H13" s="77">
        <v>0</v>
      </c>
      <c r="I13" s="77">
        <f>-118.39962+114</f>
        <v>-4.3996199999999988</v>
      </c>
      <c r="J13" s="77">
        <f t="shared" si="0"/>
        <v>100</v>
      </c>
      <c r="K13" s="77">
        <f>I13/'סכום נכסי הקרן'!$C$42*100</f>
        <v>-2.2197226086702715E-2</v>
      </c>
    </row>
    <row r="14" spans="2:60">
      <c r="B14" s="78" t="s">
        <v>217</v>
      </c>
      <c r="D14" s="19"/>
      <c r="E14" s="19"/>
      <c r="F14" s="19"/>
      <c r="G14" s="19"/>
      <c r="H14" s="79">
        <v>0</v>
      </c>
      <c r="I14" s="79">
        <v>0</v>
      </c>
      <c r="J14" s="79">
        <f t="shared" si="0"/>
        <v>0</v>
      </c>
      <c r="K14" s="79">
        <f>I14/'סכום נכסי הקרן'!$C$42*100</f>
        <v>0</v>
      </c>
    </row>
    <row r="15" spans="2:60">
      <c r="B15" t="s">
        <v>212</v>
      </c>
      <c r="C15" t="s">
        <v>212</v>
      </c>
      <c r="D15" t="s">
        <v>212</v>
      </c>
      <c r="E15" s="19"/>
      <c r="F15" s="77">
        <v>0</v>
      </c>
      <c r="G15" t="s">
        <v>212</v>
      </c>
      <c r="H15" s="77">
        <v>0</v>
      </c>
      <c r="I15" s="77">
        <v>0</v>
      </c>
      <c r="J15" s="77">
        <f t="shared" si="0"/>
        <v>0</v>
      </c>
      <c r="K15" s="77">
        <f>I15/'סכום נכסי הקרן'!$C$42*100</f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394</v>
      </c>
    </row>
    <row r="3" spans="2:17" s="1" customFormat="1">
      <c r="B3" s="2" t="s">
        <v>2</v>
      </c>
      <c r="C3" s="80" t="s">
        <v>198</v>
      </c>
    </row>
    <row r="4" spans="2:17" s="1" customFormat="1">
      <c r="B4" s="2" t="s">
        <v>3</v>
      </c>
      <c r="C4" s="80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212</v>
      </c>
      <c r="C13" s="77">
        <v>0</v>
      </c>
    </row>
    <row r="14" spans="2:17">
      <c r="B14" s="78" t="s">
        <v>217</v>
      </c>
      <c r="C14" s="79">
        <v>0</v>
      </c>
    </row>
    <row r="15" spans="2:17">
      <c r="B15" t="s">
        <v>212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394</v>
      </c>
    </row>
    <row r="3" spans="2:18" s="1" customFormat="1">
      <c r="B3" s="2" t="s">
        <v>2</v>
      </c>
      <c r="C3" s="80" t="s">
        <v>198</v>
      </c>
    </row>
    <row r="4" spans="2:18" s="1" customFormat="1">
      <c r="B4" s="2" t="s">
        <v>3</v>
      </c>
      <c r="C4" s="80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236</v>
      </c>
      <c r="D27" s="16"/>
    </row>
    <row r="28" spans="2:16">
      <c r="B28" t="s">
        <v>238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394</v>
      </c>
    </row>
    <row r="3" spans="2:18" s="1" customFormat="1">
      <c r="B3" s="2" t="s">
        <v>2</v>
      </c>
      <c r="C3" s="80" t="s">
        <v>198</v>
      </c>
    </row>
    <row r="4" spans="2:18" s="1" customFormat="1">
      <c r="B4" s="2" t="s">
        <v>3</v>
      </c>
      <c r="C4" s="80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357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240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279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236</v>
      </c>
      <c r="D27" s="16"/>
    </row>
    <row r="28" spans="2:16">
      <c r="B28" t="s">
        <v>238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12" workbookViewId="0">
      <selection activeCell="R11" sqref="R11:R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394</v>
      </c>
    </row>
    <row r="3" spans="2:53" s="1" customFormat="1">
      <c r="B3" s="2" t="s">
        <v>2</v>
      </c>
      <c r="C3" s="80" t="s">
        <v>198</v>
      </c>
    </row>
    <row r="4" spans="2:53" s="1" customFormat="1">
      <c r="B4" s="2" t="s">
        <v>3</v>
      </c>
      <c r="C4" s="80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5.97</v>
      </c>
      <c r="I11" s="7"/>
      <c r="J11" s="7"/>
      <c r="K11" s="76">
        <v>0.91</v>
      </c>
      <c r="L11" s="76">
        <v>148961</v>
      </c>
      <c r="M11" s="7"/>
      <c r="N11" s="76">
        <v>0</v>
      </c>
      <c r="O11" s="76">
        <v>165.3626012</v>
      </c>
      <c r="P11" s="7"/>
      <c r="Q11" s="76">
        <v>100</v>
      </c>
      <c r="R11" s="76">
        <f>O11/'סכום נכסי הקרן'!$C$42*100</f>
        <v>0.83429729047546342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5.97</v>
      </c>
      <c r="K12" s="79">
        <v>0.91</v>
      </c>
      <c r="L12" s="79">
        <v>148961</v>
      </c>
      <c r="N12" s="79">
        <v>0</v>
      </c>
      <c r="O12" s="79">
        <v>165.3626012</v>
      </c>
      <c r="Q12" s="79">
        <v>100</v>
      </c>
      <c r="R12" s="79">
        <f>O12/'סכום נכסי הקרן'!$C$42*100</f>
        <v>0.83429729047546342</v>
      </c>
    </row>
    <row r="13" spans="2:53">
      <c r="B13" s="78" t="s">
        <v>220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f>O13/'סכום נכסי הקרן'!$C$42*100</f>
        <v>0</v>
      </c>
    </row>
    <row r="14" spans="2:53">
      <c r="B14" s="78" t="s">
        <v>221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f>O14/'סכום נכסי הקרן'!$C$42*100</f>
        <v>0</v>
      </c>
    </row>
    <row r="15" spans="2:53">
      <c r="B15" t="s">
        <v>212</v>
      </c>
      <c r="C15" t="s">
        <v>212</v>
      </c>
      <c r="D15" s="16"/>
      <c r="E15" t="s">
        <v>212</v>
      </c>
      <c r="H15" s="77">
        <v>0</v>
      </c>
      <c r="I15" t="s">
        <v>212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f>O15/'סכום נכסי הקרן'!$C$42*100</f>
        <v>0</v>
      </c>
    </row>
    <row r="16" spans="2:53">
      <c r="B16" s="78" t="s">
        <v>222</v>
      </c>
      <c r="C16" s="16"/>
      <c r="D16" s="16"/>
      <c r="H16" s="79">
        <v>5.97</v>
      </c>
      <c r="K16" s="79">
        <v>0.91</v>
      </c>
      <c r="L16" s="79">
        <v>148961</v>
      </c>
      <c r="N16" s="79">
        <v>0</v>
      </c>
      <c r="O16" s="79">
        <v>165.3626012</v>
      </c>
      <c r="Q16" s="79">
        <v>100</v>
      </c>
      <c r="R16" s="79">
        <f>O16/'סכום נכסי הקרן'!$C$42*100</f>
        <v>0.83429729047546342</v>
      </c>
    </row>
    <row r="17" spans="2:18">
      <c r="B17" s="78" t="s">
        <v>223</v>
      </c>
      <c r="C17" s="16"/>
      <c r="D17" s="16"/>
      <c r="H17" s="79">
        <v>0</v>
      </c>
      <c r="K17" s="79">
        <v>0</v>
      </c>
      <c r="L17" s="79">
        <v>0</v>
      </c>
      <c r="N17" s="79">
        <v>0</v>
      </c>
      <c r="O17" s="79">
        <v>0</v>
      </c>
      <c r="Q17" s="79">
        <v>0</v>
      </c>
      <c r="R17" s="79">
        <f>O17/'סכום נכסי הקרן'!$C$42*100</f>
        <v>0</v>
      </c>
    </row>
    <row r="18" spans="2:18">
      <c r="B18" t="s">
        <v>212</v>
      </c>
      <c r="C18" t="s">
        <v>212</v>
      </c>
      <c r="D18" s="16"/>
      <c r="E18" t="s">
        <v>212</v>
      </c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f>O18/'סכום נכסי הקרן'!$C$42*100</f>
        <v>0</v>
      </c>
    </row>
    <row r="19" spans="2:18">
      <c r="B19" s="78" t="s">
        <v>224</v>
      </c>
      <c r="C19" s="16"/>
      <c r="D19" s="16"/>
      <c r="H19" s="79">
        <v>5.97</v>
      </c>
      <c r="K19" s="79">
        <v>0.91</v>
      </c>
      <c r="L19" s="79">
        <v>148961</v>
      </c>
      <c r="N19" s="79">
        <v>0</v>
      </c>
      <c r="O19" s="79">
        <v>165.3626012</v>
      </c>
      <c r="Q19" s="79">
        <v>100</v>
      </c>
      <c r="R19" s="79">
        <f>O19/'סכום נכסי הקרן'!$C$42*100</f>
        <v>0.83429729047546342</v>
      </c>
    </row>
    <row r="20" spans="2:18">
      <c r="B20" t="s">
        <v>225</v>
      </c>
      <c r="C20" t="s">
        <v>226</v>
      </c>
      <c r="D20" t="s">
        <v>103</v>
      </c>
      <c r="E20" t="s">
        <v>227</v>
      </c>
      <c r="F20" t="s">
        <v>154</v>
      </c>
      <c r="G20" t="s">
        <v>228</v>
      </c>
      <c r="H20" s="77">
        <v>3.27</v>
      </c>
      <c r="I20" t="s">
        <v>105</v>
      </c>
      <c r="J20" s="77">
        <v>1</v>
      </c>
      <c r="K20" s="77">
        <v>0.39</v>
      </c>
      <c r="L20" s="77">
        <v>124815</v>
      </c>
      <c r="M20" s="77">
        <v>102.7</v>
      </c>
      <c r="N20" s="77">
        <v>0</v>
      </c>
      <c r="O20" s="77">
        <v>128.18500499999999</v>
      </c>
      <c r="P20" s="77">
        <v>0</v>
      </c>
      <c r="Q20" s="77">
        <v>77.52</v>
      </c>
      <c r="R20" s="77">
        <f>O20/'סכום נכסי הקרן'!$C$42*100</f>
        <v>0.64672665750908453</v>
      </c>
    </row>
    <row r="21" spans="2:18">
      <c r="B21" t="s">
        <v>229</v>
      </c>
      <c r="C21" t="s">
        <v>230</v>
      </c>
      <c r="D21" t="s">
        <v>103</v>
      </c>
      <c r="E21" t="s">
        <v>227</v>
      </c>
      <c r="F21" t="s">
        <v>154</v>
      </c>
      <c r="G21" t="s">
        <v>231</v>
      </c>
      <c r="H21" s="77">
        <v>15.27</v>
      </c>
      <c r="I21" t="s">
        <v>105</v>
      </c>
      <c r="J21" s="77">
        <v>5.5</v>
      </c>
      <c r="K21" s="77">
        <v>2.71</v>
      </c>
      <c r="L21" s="77">
        <v>24146</v>
      </c>
      <c r="M21" s="77">
        <v>153.97</v>
      </c>
      <c r="N21" s="77">
        <v>0</v>
      </c>
      <c r="O21" s="77">
        <v>37.177596200000004</v>
      </c>
      <c r="P21" s="77">
        <v>0</v>
      </c>
      <c r="Q21" s="77">
        <v>22.48</v>
      </c>
      <c r="R21" s="77">
        <f>O21/'סכום נכסי הקרן'!$C$42*100</f>
        <v>0.18757063296637894</v>
      </c>
    </row>
    <row r="22" spans="2:18">
      <c r="B22" s="78" t="s">
        <v>232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f>O22/'סכום נכסי הקרן'!$C$42*100</f>
        <v>0</v>
      </c>
    </row>
    <row r="23" spans="2:18">
      <c r="B23" t="s">
        <v>212</v>
      </c>
      <c r="C23" t="s">
        <v>212</v>
      </c>
      <c r="D23" s="16"/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f>O23/'סכום נכסי הקרן'!$C$42*100</f>
        <v>0</v>
      </c>
    </row>
    <row r="24" spans="2:18">
      <c r="B24" s="78" t="s">
        <v>233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f>O24/'סכום נכסי הקרן'!$C$42*100</f>
        <v>0</v>
      </c>
    </row>
    <row r="25" spans="2:18">
      <c r="B25" t="s">
        <v>212</v>
      </c>
      <c r="C25" t="s">
        <v>212</v>
      </c>
      <c r="D25" s="16"/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f>O25/'סכום נכסי הקרן'!$C$42*100</f>
        <v>0</v>
      </c>
    </row>
    <row r="26" spans="2:18">
      <c r="B26" s="78" t="s">
        <v>217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f>O26/'סכום נכסי הקרן'!$C$42*100</f>
        <v>0</v>
      </c>
    </row>
    <row r="27" spans="2:18">
      <c r="B27" s="78" t="s">
        <v>234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f>O27/'סכום נכסי הקרן'!$C$42*100</f>
        <v>0</v>
      </c>
    </row>
    <row r="28" spans="2:18">
      <c r="B28" t="s">
        <v>212</v>
      </c>
      <c r="C28" t="s">
        <v>212</v>
      </c>
      <c r="D28" s="16"/>
      <c r="E28" t="s">
        <v>212</v>
      </c>
      <c r="H28" s="77">
        <v>0</v>
      </c>
      <c r="I28" t="s">
        <v>212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f>O28/'סכום נכסי הקרן'!$C$42*100</f>
        <v>0</v>
      </c>
    </row>
    <row r="29" spans="2:18">
      <c r="B29" s="78" t="s">
        <v>235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f>O29/'סכום נכסי הקרן'!$C$42*100</f>
        <v>0</v>
      </c>
    </row>
    <row r="30" spans="2:18">
      <c r="B30" t="s">
        <v>212</v>
      </c>
      <c r="C30" t="s">
        <v>212</v>
      </c>
      <c r="D30" s="16"/>
      <c r="E30" t="s">
        <v>212</v>
      </c>
      <c r="H30" s="77">
        <v>0</v>
      </c>
      <c r="I30" t="s">
        <v>212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f>O30/'סכום נכסי הקרן'!$C$42*100</f>
        <v>0</v>
      </c>
    </row>
    <row r="31" spans="2:18">
      <c r="B31" t="s">
        <v>236</v>
      </c>
      <c r="C31" s="16"/>
      <c r="D31" s="16"/>
    </row>
    <row r="32" spans="2:18">
      <c r="B32" t="s">
        <v>237</v>
      </c>
      <c r="C32" s="16"/>
      <c r="D32" s="16"/>
    </row>
    <row r="33" spans="2:4">
      <c r="B33" t="s">
        <v>238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C1:C4 N5:N7 N9 N11:N1048576 A5:M1048576 O5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394</v>
      </c>
    </row>
    <row r="3" spans="2:23" s="1" customFormat="1">
      <c r="B3" s="2" t="s">
        <v>2</v>
      </c>
      <c r="C3" s="80" t="s">
        <v>198</v>
      </c>
    </row>
    <row r="4" spans="2:23" s="1" customFormat="1">
      <c r="B4" s="2" t="s">
        <v>3</v>
      </c>
      <c r="C4" s="80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356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7">
        <v>0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357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7">
        <v>0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240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7">
        <v>0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279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7">
        <v>0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241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212</v>
      </c>
      <c r="C23" t="s">
        <v>212</v>
      </c>
      <c r="D23" t="s">
        <v>212</v>
      </c>
      <c r="E23" t="s">
        <v>212</v>
      </c>
      <c r="H23" s="77">
        <v>0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242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212</v>
      </c>
      <c r="C25" t="s">
        <v>212</v>
      </c>
      <c r="D25" t="s">
        <v>212</v>
      </c>
      <c r="E25" t="s">
        <v>212</v>
      </c>
      <c r="H25" s="77">
        <v>0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219</v>
      </c>
      <c r="D26" s="16"/>
    </row>
    <row r="27" spans="2:23">
      <c r="B27" t="s">
        <v>236</v>
      </c>
      <c r="D27" s="16"/>
    </row>
    <row r="28" spans="2:23">
      <c r="B28" t="s">
        <v>237</v>
      </c>
      <c r="D28" s="16"/>
    </row>
    <row r="29" spans="2:23">
      <c r="B29" t="s">
        <v>238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394</v>
      </c>
    </row>
    <row r="3" spans="2:68" s="1" customFormat="1">
      <c r="B3" s="2" t="s">
        <v>2</v>
      </c>
      <c r="C3" s="80" t="s">
        <v>198</v>
      </c>
    </row>
    <row r="4" spans="2:68" s="1" customFormat="1">
      <c r="B4" s="2" t="s">
        <v>3</v>
      </c>
      <c r="C4" s="80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7">
        <v>0</v>
      </c>
      <c r="L14" t="s">
        <v>212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7">
        <v>0</v>
      </c>
      <c r="L16" t="s">
        <v>212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240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7">
        <v>0</v>
      </c>
      <c r="L18" t="s">
        <v>212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241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7">
        <v>0</v>
      </c>
      <c r="L21" t="s">
        <v>212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242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7">
        <v>0</v>
      </c>
      <c r="L23" t="s">
        <v>212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219</v>
      </c>
      <c r="C24" s="16"/>
      <c r="D24" s="16"/>
      <c r="E24" s="16"/>
      <c r="F24" s="16"/>
      <c r="G24" s="16"/>
    </row>
    <row r="25" spans="2:21">
      <c r="B25" t="s">
        <v>236</v>
      </c>
      <c r="C25" s="16"/>
      <c r="D25" s="16"/>
      <c r="E25" s="16"/>
      <c r="F25" s="16"/>
      <c r="G25" s="16"/>
    </row>
    <row r="26" spans="2:21">
      <c r="B26" t="s">
        <v>237</v>
      </c>
      <c r="C26" s="16"/>
      <c r="D26" s="16"/>
      <c r="E26" s="16"/>
      <c r="F26" s="16"/>
      <c r="G26" s="16"/>
    </row>
    <row r="27" spans="2:21">
      <c r="B27" t="s">
        <v>238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N4" workbookViewId="0">
      <selection activeCell="U11" sqref="U11:U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394</v>
      </c>
    </row>
    <row r="3" spans="2:66" s="1" customFormat="1">
      <c r="B3" s="2" t="s">
        <v>2</v>
      </c>
      <c r="C3" s="80" t="s">
        <v>198</v>
      </c>
    </row>
    <row r="4" spans="2:66" s="1" customFormat="1">
      <c r="B4" s="2" t="s">
        <v>3</v>
      </c>
      <c r="C4" s="80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4.2699999999999996</v>
      </c>
      <c r="L11" s="7"/>
      <c r="M11" s="7"/>
      <c r="N11" s="76">
        <v>2.23</v>
      </c>
      <c r="O11" s="76">
        <v>81104</v>
      </c>
      <c r="P11" s="33"/>
      <c r="Q11" s="76">
        <v>0.10755000000000001</v>
      </c>
      <c r="R11" s="76">
        <v>96.903233799999995</v>
      </c>
      <c r="S11" s="7"/>
      <c r="T11" s="76">
        <v>100</v>
      </c>
      <c r="U11" s="76">
        <f>R11/'סכום נכסי הקרן'!$C$42*100</f>
        <v>0.48890199362472503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4.2699999999999996</v>
      </c>
      <c r="N12" s="79">
        <v>2.23</v>
      </c>
      <c r="O12" s="79">
        <v>81104</v>
      </c>
      <c r="Q12" s="79">
        <v>0.10755000000000001</v>
      </c>
      <c r="R12" s="79">
        <v>96.903233799999995</v>
      </c>
      <c r="T12" s="79">
        <v>100</v>
      </c>
      <c r="U12" s="79">
        <f>R12/'סכום נכסי הקרן'!$C$42*100</f>
        <v>0.48890199362472503</v>
      </c>
    </row>
    <row r="13" spans="2:66">
      <c r="B13" s="78" t="s">
        <v>239</v>
      </c>
      <c r="C13" s="16"/>
      <c r="D13" s="16"/>
      <c r="E13" s="16"/>
      <c r="F13" s="16"/>
      <c r="K13" s="79">
        <v>3.78</v>
      </c>
      <c r="N13" s="79">
        <v>1.48</v>
      </c>
      <c r="O13" s="79">
        <v>59370</v>
      </c>
      <c r="Q13" s="79">
        <v>0.10755000000000001</v>
      </c>
      <c r="R13" s="79">
        <v>75.088818000000003</v>
      </c>
      <c r="T13" s="79">
        <v>77.489999999999995</v>
      </c>
      <c r="U13" s="79">
        <f>R13/'סכום נכסי הקרן'!$C$42*100</f>
        <v>0.37884259770827317</v>
      </c>
    </row>
    <row r="14" spans="2:66">
      <c r="B14" t="s">
        <v>243</v>
      </c>
      <c r="C14" t="s">
        <v>244</v>
      </c>
      <c r="D14" t="s">
        <v>103</v>
      </c>
      <c r="E14" t="s">
        <v>126</v>
      </c>
      <c r="F14" t="s">
        <v>245</v>
      </c>
      <c r="G14" t="s">
        <v>246</v>
      </c>
      <c r="H14" t="s">
        <v>247</v>
      </c>
      <c r="I14" t="s">
        <v>208</v>
      </c>
      <c r="J14" t="s">
        <v>248</v>
      </c>
      <c r="K14" s="77">
        <v>8.84</v>
      </c>
      <c r="L14" t="s">
        <v>105</v>
      </c>
      <c r="M14" s="77">
        <v>5.15</v>
      </c>
      <c r="N14" s="77">
        <v>2.19</v>
      </c>
      <c r="O14" s="77">
        <v>7300</v>
      </c>
      <c r="P14" s="77">
        <v>153.66999999999999</v>
      </c>
      <c r="Q14" s="77">
        <v>0</v>
      </c>
      <c r="R14" s="77">
        <v>11.21791</v>
      </c>
      <c r="S14" s="77">
        <v>0</v>
      </c>
      <c r="T14" s="77">
        <v>11.58</v>
      </c>
      <c r="U14" s="77">
        <f>R14/'סכום נכסי הקרן'!$C$42*100</f>
        <v>5.659727078481399E-2</v>
      </c>
    </row>
    <row r="15" spans="2:66">
      <c r="B15" t="s">
        <v>249</v>
      </c>
      <c r="C15" t="s">
        <v>250</v>
      </c>
      <c r="D15" t="s">
        <v>103</v>
      </c>
      <c r="E15" t="s">
        <v>126</v>
      </c>
      <c r="F15" t="s">
        <v>251</v>
      </c>
      <c r="G15" t="s">
        <v>252</v>
      </c>
      <c r="H15" t="s">
        <v>247</v>
      </c>
      <c r="I15" t="s">
        <v>208</v>
      </c>
      <c r="J15" t="s">
        <v>253</v>
      </c>
      <c r="K15" s="77">
        <v>2.21</v>
      </c>
      <c r="L15" t="s">
        <v>105</v>
      </c>
      <c r="M15" s="77">
        <v>5.0999999999999996</v>
      </c>
      <c r="N15" s="77">
        <v>0.92</v>
      </c>
      <c r="O15" s="77">
        <v>16260</v>
      </c>
      <c r="P15" s="77">
        <v>133.56</v>
      </c>
      <c r="Q15" s="77">
        <v>0</v>
      </c>
      <c r="R15" s="77">
        <v>21.716856</v>
      </c>
      <c r="S15" s="77">
        <v>0</v>
      </c>
      <c r="T15" s="77">
        <v>22.41</v>
      </c>
      <c r="U15" s="77">
        <f>R15/'סכום נכסי הקרן'!$C$42*100</f>
        <v>0.10956718137574756</v>
      </c>
    </row>
    <row r="16" spans="2:66">
      <c r="B16" t="s">
        <v>254</v>
      </c>
      <c r="C16" t="s">
        <v>255</v>
      </c>
      <c r="D16" t="s">
        <v>103</v>
      </c>
      <c r="E16" t="s">
        <v>126</v>
      </c>
      <c r="F16" t="s">
        <v>256</v>
      </c>
      <c r="G16" t="s">
        <v>257</v>
      </c>
      <c r="H16" t="s">
        <v>258</v>
      </c>
      <c r="I16" t="s">
        <v>208</v>
      </c>
      <c r="J16" t="s">
        <v>259</v>
      </c>
      <c r="K16" s="77">
        <v>3.71</v>
      </c>
      <c r="L16" t="s">
        <v>105</v>
      </c>
      <c r="M16" s="77">
        <v>4.5</v>
      </c>
      <c r="N16" s="77">
        <v>0.8</v>
      </c>
      <c r="O16" s="77">
        <v>8000</v>
      </c>
      <c r="P16" s="77">
        <v>136.91</v>
      </c>
      <c r="Q16" s="77">
        <v>0.10755000000000001</v>
      </c>
      <c r="R16" s="77">
        <v>11.06035</v>
      </c>
      <c r="S16" s="77">
        <v>0</v>
      </c>
      <c r="T16" s="77">
        <v>11.41</v>
      </c>
      <c r="U16" s="77">
        <f>R16/'סכום נכסי הקרן'!$C$42*100</f>
        <v>5.5802339644801691E-2</v>
      </c>
    </row>
    <row r="17" spans="2:21">
      <c r="B17" t="s">
        <v>260</v>
      </c>
      <c r="C17" t="s">
        <v>261</v>
      </c>
      <c r="D17" t="s">
        <v>103</v>
      </c>
      <c r="E17" t="s">
        <v>126</v>
      </c>
      <c r="F17" t="s">
        <v>262</v>
      </c>
      <c r="G17" t="s">
        <v>252</v>
      </c>
      <c r="H17" t="s">
        <v>263</v>
      </c>
      <c r="I17" t="s">
        <v>208</v>
      </c>
      <c r="J17" t="s">
        <v>264</v>
      </c>
      <c r="K17" s="77">
        <v>4.5599999999999996</v>
      </c>
      <c r="L17" t="s">
        <v>105</v>
      </c>
      <c r="M17" s="77">
        <v>4.34</v>
      </c>
      <c r="N17" s="77">
        <v>1.33</v>
      </c>
      <c r="O17" s="77">
        <v>10120</v>
      </c>
      <c r="P17" s="77">
        <v>114.47</v>
      </c>
      <c r="Q17" s="77">
        <v>0</v>
      </c>
      <c r="R17" s="77">
        <v>11.584364000000001</v>
      </c>
      <c r="S17" s="77">
        <v>0</v>
      </c>
      <c r="T17" s="77">
        <v>11.95</v>
      </c>
      <c r="U17" s="77">
        <f>R17/'סכום נכסי הקרן'!$C$42*100</f>
        <v>5.8446126433341954E-2</v>
      </c>
    </row>
    <row r="18" spans="2:21">
      <c r="B18" t="s">
        <v>265</v>
      </c>
      <c r="C18" t="s">
        <v>266</v>
      </c>
      <c r="D18" t="s">
        <v>103</v>
      </c>
      <c r="E18" t="s">
        <v>126</v>
      </c>
      <c r="F18" t="s">
        <v>267</v>
      </c>
      <c r="G18" t="s">
        <v>268</v>
      </c>
      <c r="H18" t="s">
        <v>263</v>
      </c>
      <c r="I18" t="s">
        <v>208</v>
      </c>
      <c r="J18" t="s">
        <v>253</v>
      </c>
      <c r="K18" s="77">
        <v>1.64</v>
      </c>
      <c r="L18" t="s">
        <v>105</v>
      </c>
      <c r="M18" s="77">
        <v>4.95</v>
      </c>
      <c r="N18" s="77">
        <v>0.77</v>
      </c>
      <c r="O18" s="77">
        <v>6840</v>
      </c>
      <c r="P18" s="77">
        <v>130.12</v>
      </c>
      <c r="Q18" s="77">
        <v>0</v>
      </c>
      <c r="R18" s="77">
        <v>8.9002079999999992</v>
      </c>
      <c r="S18" s="77">
        <v>0</v>
      </c>
      <c r="T18" s="77">
        <v>9.18</v>
      </c>
      <c r="U18" s="77">
        <f>R18/'סכום נכסי הקרן'!$C$42*100</f>
        <v>4.4903861968688258E-2</v>
      </c>
    </row>
    <row r="19" spans="2:21">
      <c r="B19" t="s">
        <v>269</v>
      </c>
      <c r="C19" t="s">
        <v>270</v>
      </c>
      <c r="D19" t="s">
        <v>103</v>
      </c>
      <c r="E19" t="s">
        <v>126</v>
      </c>
      <c r="F19" t="s">
        <v>271</v>
      </c>
      <c r="G19" t="s">
        <v>252</v>
      </c>
      <c r="H19" t="s">
        <v>272</v>
      </c>
      <c r="I19" t="s">
        <v>208</v>
      </c>
      <c r="J19" t="s">
        <v>248</v>
      </c>
      <c r="K19" s="77">
        <v>2.68</v>
      </c>
      <c r="L19" t="s">
        <v>105</v>
      </c>
      <c r="M19" s="77">
        <v>2.5</v>
      </c>
      <c r="N19" s="77">
        <v>3.31</v>
      </c>
      <c r="O19" s="77">
        <v>10850</v>
      </c>
      <c r="P19" s="77">
        <v>97.78</v>
      </c>
      <c r="Q19" s="77">
        <v>0</v>
      </c>
      <c r="R19" s="77">
        <v>10.60913</v>
      </c>
      <c r="S19" s="77">
        <v>0</v>
      </c>
      <c r="T19" s="77">
        <v>10.95</v>
      </c>
      <c r="U19" s="77">
        <f>R19/'סכום נכסי הקרן'!$C$42*100</f>
        <v>5.3525817500879723E-2</v>
      </c>
    </row>
    <row r="20" spans="2:21">
      <c r="B20" s="78" t="s">
        <v>222</v>
      </c>
      <c r="C20" s="16"/>
      <c r="D20" s="16"/>
      <c r="E20" s="16"/>
      <c r="F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f>R20/'סכום נכסי הקרן'!$C$42*100</f>
        <v>0</v>
      </c>
    </row>
    <row r="21" spans="2:21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7">
        <v>0</v>
      </c>
      <c r="L21" t="s">
        <v>212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f>R21/'סכום נכסי הקרן'!$C$42*100</f>
        <v>0</v>
      </c>
    </row>
    <row r="22" spans="2:21">
      <c r="B22" s="78" t="s">
        <v>240</v>
      </c>
      <c r="C22" s="16"/>
      <c r="D22" s="16"/>
      <c r="E22" s="16"/>
      <c r="F22" s="16"/>
      <c r="K22" s="79">
        <v>5.96</v>
      </c>
      <c r="N22" s="79">
        <v>4.82</v>
      </c>
      <c r="O22" s="79">
        <v>21734</v>
      </c>
      <c r="Q22" s="79">
        <v>0</v>
      </c>
      <c r="R22" s="79">
        <v>21.814415799999999</v>
      </c>
      <c r="T22" s="79">
        <v>22.51</v>
      </c>
      <c r="U22" s="79">
        <f>R22/'סכום נכסי הקרן'!$C$42*100</f>
        <v>0.11005939591645188</v>
      </c>
    </row>
    <row r="23" spans="2:21">
      <c r="B23" t="s">
        <v>273</v>
      </c>
      <c r="C23" t="s">
        <v>274</v>
      </c>
      <c r="D23" t="s">
        <v>103</v>
      </c>
      <c r="E23" t="s">
        <v>126</v>
      </c>
      <c r="F23" t="s">
        <v>275</v>
      </c>
      <c r="G23" t="s">
        <v>276</v>
      </c>
      <c r="H23" t="s">
        <v>277</v>
      </c>
      <c r="I23" t="s">
        <v>153</v>
      </c>
      <c r="J23" t="s">
        <v>278</v>
      </c>
      <c r="K23" s="77">
        <v>5.96</v>
      </c>
      <c r="L23" t="s">
        <v>105</v>
      </c>
      <c r="M23" s="77">
        <v>4.6900000000000004</v>
      </c>
      <c r="N23" s="77">
        <v>4.82</v>
      </c>
      <c r="O23" s="77">
        <v>21734</v>
      </c>
      <c r="P23" s="77">
        <v>100.37</v>
      </c>
      <c r="Q23" s="77">
        <v>0</v>
      </c>
      <c r="R23" s="77">
        <v>21.814415799999999</v>
      </c>
      <c r="S23" s="77">
        <v>0</v>
      </c>
      <c r="T23" s="77">
        <v>22.51</v>
      </c>
      <c r="U23" s="77">
        <f>R23/'סכום נכסי הקרן'!$C$42*100</f>
        <v>0.11005939591645188</v>
      </c>
    </row>
    <row r="24" spans="2:21">
      <c r="B24" s="78" t="s">
        <v>279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f>R24/'סכום נכסי הקרן'!$C$42*100</f>
        <v>0</v>
      </c>
    </row>
    <row r="25" spans="2:21">
      <c r="B25" t="s">
        <v>212</v>
      </c>
      <c r="C25" t="s">
        <v>212</v>
      </c>
      <c r="D25" s="16"/>
      <c r="E25" s="16"/>
      <c r="F25" s="16"/>
      <c r="G25" t="s">
        <v>212</v>
      </c>
      <c r="H25" t="s">
        <v>212</v>
      </c>
      <c r="K25" s="77">
        <v>0</v>
      </c>
      <c r="L25" t="s">
        <v>212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f>R25/'סכום נכסי הקרן'!$C$42*100</f>
        <v>0</v>
      </c>
    </row>
    <row r="26" spans="2:21">
      <c r="B26" s="78" t="s">
        <v>217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f>R26/'סכום נכסי הקרן'!$C$42*100</f>
        <v>0</v>
      </c>
    </row>
    <row r="27" spans="2:21">
      <c r="B27" s="78" t="s">
        <v>241</v>
      </c>
      <c r="C27" s="16"/>
      <c r="D27" s="16"/>
      <c r="E27" s="16"/>
      <c r="F27" s="16"/>
      <c r="K27" s="79">
        <v>0</v>
      </c>
      <c r="N27" s="79">
        <v>0</v>
      </c>
      <c r="O27" s="79">
        <v>0</v>
      </c>
      <c r="Q27" s="79">
        <v>0</v>
      </c>
      <c r="R27" s="79">
        <v>0</v>
      </c>
      <c r="T27" s="79">
        <v>0</v>
      </c>
      <c r="U27" s="79">
        <f>R27/'סכום נכסי הקרן'!$C$42*100</f>
        <v>0</v>
      </c>
    </row>
    <row r="28" spans="2:21">
      <c r="B28" t="s">
        <v>212</v>
      </c>
      <c r="C28" t="s">
        <v>212</v>
      </c>
      <c r="D28" s="16"/>
      <c r="E28" s="16"/>
      <c r="F28" s="16"/>
      <c r="G28" t="s">
        <v>212</v>
      </c>
      <c r="H28" t="s">
        <v>212</v>
      </c>
      <c r="K28" s="77">
        <v>0</v>
      </c>
      <c r="L28" t="s">
        <v>212</v>
      </c>
      <c r="M28" s="77">
        <v>0</v>
      </c>
      <c r="N28" s="77">
        <v>0</v>
      </c>
      <c r="O28" s="77">
        <v>0</v>
      </c>
      <c r="P28" s="77">
        <v>0</v>
      </c>
      <c r="R28" s="77">
        <v>0</v>
      </c>
      <c r="S28" s="77">
        <v>0</v>
      </c>
      <c r="T28" s="77">
        <v>0</v>
      </c>
      <c r="U28" s="77">
        <f>R28/'סכום נכסי הקרן'!$C$42*100</f>
        <v>0</v>
      </c>
    </row>
    <row r="29" spans="2:21">
      <c r="B29" s="78" t="s">
        <v>242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f>R29/'סכום נכסי הקרן'!$C$42*100</f>
        <v>0</v>
      </c>
    </row>
    <row r="30" spans="2:21">
      <c r="B30" t="s">
        <v>212</v>
      </c>
      <c r="C30" t="s">
        <v>212</v>
      </c>
      <c r="D30" s="16"/>
      <c r="E30" s="16"/>
      <c r="F30" s="16"/>
      <c r="G30" t="s">
        <v>212</v>
      </c>
      <c r="H30" t="s">
        <v>212</v>
      </c>
      <c r="K30" s="77">
        <v>0</v>
      </c>
      <c r="L30" t="s">
        <v>212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f>R30/'סכום נכסי הקרן'!$C$42*100</f>
        <v>0</v>
      </c>
    </row>
    <row r="31" spans="2:21">
      <c r="B31" t="s">
        <v>219</v>
      </c>
      <c r="C31" s="16"/>
      <c r="D31" s="16"/>
      <c r="E31" s="16"/>
      <c r="F31" s="16"/>
    </row>
    <row r="32" spans="2:21">
      <c r="B32" t="s">
        <v>236</v>
      </c>
      <c r="C32" s="16"/>
      <c r="D32" s="16"/>
      <c r="E32" s="16"/>
      <c r="F32" s="16"/>
    </row>
    <row r="33" spans="2:6">
      <c r="B33" t="s">
        <v>237</v>
      </c>
      <c r="C33" s="16"/>
      <c r="D33" s="16"/>
      <c r="E33" s="16"/>
      <c r="F33" s="16"/>
    </row>
    <row r="34" spans="2:6">
      <c r="B34" t="s">
        <v>238</v>
      </c>
      <c r="C34" s="16"/>
      <c r="D34" s="16"/>
      <c r="E34" s="16"/>
      <c r="F34" s="16"/>
    </row>
    <row r="35" spans="2:6">
      <c r="B35" t="s">
        <v>280</v>
      </c>
      <c r="C35" s="16"/>
      <c r="D35" s="16"/>
      <c r="E35" s="16"/>
      <c r="F35" s="16"/>
    </row>
    <row r="36" spans="2:6">
      <c r="C36" s="16"/>
      <c r="D36" s="16"/>
      <c r="E36" s="16"/>
      <c r="F36" s="16"/>
    </row>
    <row r="37" spans="2:6">
      <c r="C37" s="16"/>
      <c r="D37" s="16"/>
      <c r="E37" s="16"/>
      <c r="F37" s="16"/>
    </row>
    <row r="38" spans="2:6">
      <c r="C38" s="16"/>
      <c r="D38" s="16"/>
      <c r="E38" s="16"/>
      <c r="F38" s="16"/>
    </row>
    <row r="39" spans="2:6">
      <c r="C39" s="16"/>
      <c r="D39" s="16"/>
      <c r="E39" s="16"/>
      <c r="F39" s="16"/>
    </row>
    <row r="40" spans="2:6">
      <c r="C40" s="16"/>
      <c r="D40" s="16"/>
      <c r="E40" s="16"/>
      <c r="F40" s="16"/>
    </row>
    <row r="41" spans="2:6">
      <c r="C41" s="16"/>
      <c r="D41" s="16"/>
      <c r="E41" s="16"/>
      <c r="F41" s="16"/>
    </row>
    <row r="42" spans="2:6">
      <c r="C42" s="16"/>
      <c r="D42" s="16"/>
      <c r="E42" s="16"/>
      <c r="F42" s="16"/>
    </row>
    <row r="43" spans="2:6">
      <c r="C43" s="16"/>
      <c r="D43" s="16"/>
      <c r="E43" s="16"/>
      <c r="F43" s="16"/>
    </row>
    <row r="44" spans="2:6">
      <c r="C44" s="16"/>
      <c r="D44" s="16"/>
      <c r="E44" s="16"/>
      <c r="F44" s="16"/>
    </row>
    <row r="45" spans="2:6">
      <c r="C45" s="16"/>
      <c r="D45" s="16"/>
      <c r="E45" s="16"/>
      <c r="F45" s="16"/>
    </row>
    <row r="46" spans="2:6">
      <c r="C46" s="16"/>
      <c r="D46" s="16"/>
      <c r="E46" s="16"/>
      <c r="F46" s="16"/>
    </row>
    <row r="47" spans="2:6">
      <c r="C47" s="16"/>
      <c r="D47" s="16"/>
      <c r="E47" s="16"/>
      <c r="F47" s="16"/>
    </row>
    <row r="48" spans="2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394</v>
      </c>
    </row>
    <row r="3" spans="2:62" s="1" customFormat="1">
      <c r="B3" s="2" t="s">
        <v>2</v>
      </c>
      <c r="C3" s="80" t="s">
        <v>198</v>
      </c>
    </row>
    <row r="4" spans="2:62" s="1" customFormat="1">
      <c r="B4" s="2" t="s">
        <v>3</v>
      </c>
      <c r="C4" s="80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281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212</v>
      </c>
      <c r="C14" t="s">
        <v>212</v>
      </c>
      <c r="E14" s="16"/>
      <c r="F14" s="16"/>
      <c r="G14" t="s">
        <v>212</v>
      </c>
      <c r="H14" t="s">
        <v>212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282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212</v>
      </c>
      <c r="C16" t="s">
        <v>212</v>
      </c>
      <c r="E16" s="16"/>
      <c r="F16" s="16"/>
      <c r="G16" t="s">
        <v>212</v>
      </c>
      <c r="H16" t="s">
        <v>212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283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E18" s="16"/>
      <c r="F18" s="16"/>
      <c r="G18" t="s">
        <v>212</v>
      </c>
      <c r="H18" t="s">
        <v>212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284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E20" s="16"/>
      <c r="F20" s="16"/>
      <c r="G20" t="s">
        <v>212</v>
      </c>
      <c r="H20" t="s">
        <v>212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241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E23" s="16"/>
      <c r="F23" s="16"/>
      <c r="G23" t="s">
        <v>212</v>
      </c>
      <c r="H23" t="s">
        <v>212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242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E25" s="16"/>
      <c r="F25" s="16"/>
      <c r="G25" t="s">
        <v>212</v>
      </c>
      <c r="H25" t="s">
        <v>212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219</v>
      </c>
      <c r="E26" s="16"/>
      <c r="F26" s="16"/>
      <c r="G26" s="16"/>
    </row>
    <row r="27" spans="2:15">
      <c r="B27" t="s">
        <v>236</v>
      </c>
      <c r="E27" s="16"/>
      <c r="F27" s="16"/>
      <c r="G27" s="16"/>
    </row>
    <row r="28" spans="2:15">
      <c r="B28" t="s">
        <v>237</v>
      </c>
      <c r="E28" s="16"/>
      <c r="F28" s="16"/>
      <c r="G28" s="16"/>
    </row>
    <row r="29" spans="2:15">
      <c r="B29" t="s">
        <v>238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H7" workbookViewId="0">
      <selection activeCell="O14" sqref="O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394</v>
      </c>
    </row>
    <row r="3" spans="2:63" s="1" customFormat="1">
      <c r="B3" s="2" t="s">
        <v>2</v>
      </c>
      <c r="C3" s="80" t="s">
        <v>198</v>
      </c>
    </row>
    <row r="4" spans="2:63" s="1" customFormat="1">
      <c r="B4" s="2" t="s">
        <v>3</v>
      </c>
      <c r="C4" s="80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142456</v>
      </c>
      <c r="I11" s="7"/>
      <c r="J11" s="76">
        <v>0</v>
      </c>
      <c r="K11" s="76">
        <v>1529.7999336</v>
      </c>
      <c r="L11" s="7"/>
      <c r="M11" s="76">
        <v>100</v>
      </c>
      <c r="N11" s="76">
        <f>K11/'סכום נכסי הקרן'!$C$42*100</f>
        <v>7.7182381645555784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142456</v>
      </c>
      <c r="J12" s="79">
        <v>0</v>
      </c>
      <c r="K12" s="79">
        <v>1529.7999336</v>
      </c>
      <c r="M12" s="79">
        <v>100</v>
      </c>
      <c r="N12" s="79">
        <f>K12/'סכום נכסי הקרן'!$C$42*100</f>
        <v>7.7182381645555784</v>
      </c>
    </row>
    <row r="13" spans="2:63">
      <c r="B13" s="78" t="s">
        <v>285</v>
      </c>
      <c r="D13" s="16"/>
      <c r="E13" s="16"/>
      <c r="F13" s="16"/>
      <c r="G13" s="16"/>
      <c r="H13" s="79">
        <v>22545</v>
      </c>
      <c r="J13" s="79">
        <v>0</v>
      </c>
      <c r="K13" s="79">
        <v>270.91239000000002</v>
      </c>
      <c r="M13" s="79">
        <v>17.71</v>
      </c>
      <c r="N13" s="79">
        <f>K13/'סכום נכסי הקרן'!$C$42*100</f>
        <v>1.36682340077529</v>
      </c>
    </row>
    <row r="14" spans="2:63">
      <c r="B14" t="s">
        <v>286</v>
      </c>
      <c r="C14" t="s">
        <v>287</v>
      </c>
      <c r="D14" t="s">
        <v>103</v>
      </c>
      <c r="E14" t="s">
        <v>288</v>
      </c>
      <c r="F14" t="s">
        <v>131</v>
      </c>
      <c r="G14" t="s">
        <v>105</v>
      </c>
      <c r="H14" s="77">
        <v>11319</v>
      </c>
      <c r="I14" s="77">
        <v>1359</v>
      </c>
      <c r="J14" s="77">
        <v>0</v>
      </c>
      <c r="K14" s="77">
        <v>153.82521</v>
      </c>
      <c r="L14" s="77">
        <v>0.01</v>
      </c>
      <c r="M14" s="77">
        <v>10.06</v>
      </c>
      <c r="N14" s="77">
        <f>K14/'סכום נכסי הקרן'!$C$42*100</f>
        <v>0.77608815402342113</v>
      </c>
    </row>
    <row r="15" spans="2:63">
      <c r="B15" t="s">
        <v>289</v>
      </c>
      <c r="C15" t="s">
        <v>290</v>
      </c>
      <c r="D15" t="s">
        <v>103</v>
      </c>
      <c r="E15" t="s">
        <v>288</v>
      </c>
      <c r="F15" t="s">
        <v>131</v>
      </c>
      <c r="G15" t="s">
        <v>105</v>
      </c>
      <c r="H15" s="77">
        <v>11226</v>
      </c>
      <c r="I15" s="77">
        <v>1043</v>
      </c>
      <c r="J15" s="77">
        <v>0</v>
      </c>
      <c r="K15" s="77">
        <v>117.08718</v>
      </c>
      <c r="L15" s="77">
        <v>0</v>
      </c>
      <c r="M15" s="77">
        <v>7.65</v>
      </c>
      <c r="N15" s="77">
        <f>K15/'סכום נכסי הקרן'!$C$42*100</f>
        <v>0.59073524675186884</v>
      </c>
    </row>
    <row r="16" spans="2:63">
      <c r="B16" s="78" t="s">
        <v>291</v>
      </c>
      <c r="D16" s="16"/>
      <c r="E16" s="16"/>
      <c r="F16" s="16"/>
      <c r="G16" s="16"/>
      <c r="H16" s="79">
        <v>21009</v>
      </c>
      <c r="J16" s="79">
        <v>0</v>
      </c>
      <c r="K16" s="79">
        <v>389.11308600000001</v>
      </c>
      <c r="M16" s="79">
        <v>25.44</v>
      </c>
      <c r="N16" s="79">
        <f>K16/'סכום נכסי הקרן'!$C$42*100</f>
        <v>1.9631766250804841</v>
      </c>
    </row>
    <row r="17" spans="2:14">
      <c r="B17" t="s">
        <v>292</v>
      </c>
      <c r="C17" t="s">
        <v>293</v>
      </c>
      <c r="D17" t="s">
        <v>103</v>
      </c>
      <c r="E17" t="s">
        <v>294</v>
      </c>
      <c r="F17" t="s">
        <v>126</v>
      </c>
      <c r="G17" t="s">
        <v>105</v>
      </c>
      <c r="H17" s="77">
        <v>2044</v>
      </c>
      <c r="I17" s="77">
        <v>1533</v>
      </c>
      <c r="J17" s="77">
        <v>0</v>
      </c>
      <c r="K17" s="77">
        <v>31.334520000000001</v>
      </c>
      <c r="L17" s="77">
        <v>0</v>
      </c>
      <c r="M17" s="77">
        <v>2.0499999999999998</v>
      </c>
      <c r="N17" s="77">
        <f>K17/'סכום נכסי הקרן'!$C$42*100</f>
        <v>0.15809079528648115</v>
      </c>
    </row>
    <row r="18" spans="2:14">
      <c r="B18" t="s">
        <v>295</v>
      </c>
      <c r="C18" t="s">
        <v>296</v>
      </c>
      <c r="D18" t="s">
        <v>103</v>
      </c>
      <c r="E18" t="s">
        <v>294</v>
      </c>
      <c r="F18" t="s">
        <v>126</v>
      </c>
      <c r="G18" t="s">
        <v>105</v>
      </c>
      <c r="H18" s="77">
        <v>745</v>
      </c>
      <c r="I18" s="77">
        <v>4515</v>
      </c>
      <c r="J18" s="77">
        <v>0</v>
      </c>
      <c r="K18" s="77">
        <v>33.636749999999999</v>
      </c>
      <c r="L18" s="77">
        <v>0</v>
      </c>
      <c r="M18" s="77">
        <v>2.2000000000000002</v>
      </c>
      <c r="N18" s="77">
        <f>K18/'סכום נכסי הקרן'!$C$42*100</f>
        <v>0.16970614384239951</v>
      </c>
    </row>
    <row r="19" spans="2:14">
      <c r="B19" t="s">
        <v>297</v>
      </c>
      <c r="C19" t="s">
        <v>298</v>
      </c>
      <c r="D19" t="s">
        <v>103</v>
      </c>
      <c r="E19" t="s">
        <v>299</v>
      </c>
      <c r="F19" t="s">
        <v>126</v>
      </c>
      <c r="G19" t="s">
        <v>105</v>
      </c>
      <c r="H19" s="77">
        <v>389</v>
      </c>
      <c r="I19" s="77">
        <v>9213</v>
      </c>
      <c r="J19" s="77">
        <v>0</v>
      </c>
      <c r="K19" s="77">
        <v>35.838569999999997</v>
      </c>
      <c r="L19" s="77">
        <v>0.01</v>
      </c>
      <c r="M19" s="77">
        <v>2.34</v>
      </c>
      <c r="N19" s="77">
        <f>K19/'סכום נכסי הקרן'!$C$42*100</f>
        <v>0.18081489785802443</v>
      </c>
    </row>
    <row r="20" spans="2:14">
      <c r="B20" t="s">
        <v>300</v>
      </c>
      <c r="C20" t="s">
        <v>301</v>
      </c>
      <c r="D20" t="s">
        <v>103</v>
      </c>
      <c r="E20" t="s">
        <v>299</v>
      </c>
      <c r="F20" t="s">
        <v>126</v>
      </c>
      <c r="G20" t="s">
        <v>105</v>
      </c>
      <c r="H20" s="77">
        <v>1041</v>
      </c>
      <c r="I20" s="77">
        <v>3291</v>
      </c>
      <c r="J20" s="77">
        <v>0</v>
      </c>
      <c r="K20" s="77">
        <v>34.259309999999999</v>
      </c>
      <c r="L20" s="77">
        <v>0</v>
      </c>
      <c r="M20" s="77">
        <v>2.2400000000000002</v>
      </c>
      <c r="N20" s="77">
        <f>K20/'סכום נכסי הקרן'!$C$42*100</f>
        <v>0.1728471208068959</v>
      </c>
    </row>
    <row r="21" spans="2:14">
      <c r="B21" t="s">
        <v>302</v>
      </c>
      <c r="C21" t="s">
        <v>303</v>
      </c>
      <c r="D21" t="s">
        <v>103</v>
      </c>
      <c r="E21" t="s">
        <v>304</v>
      </c>
      <c r="F21" t="s">
        <v>126</v>
      </c>
      <c r="G21" t="s">
        <v>105</v>
      </c>
      <c r="H21" s="77">
        <v>10374</v>
      </c>
      <c r="I21" s="77">
        <v>326.39999999999998</v>
      </c>
      <c r="J21" s="77">
        <v>0</v>
      </c>
      <c r="K21" s="77">
        <v>33.860736000000003</v>
      </c>
      <c r="L21" s="77">
        <v>0.01</v>
      </c>
      <c r="M21" s="77">
        <v>2.21</v>
      </c>
      <c r="N21" s="77">
        <f>K21/'סכום נכסי הקרן'!$C$42*100</f>
        <v>0.17083621141238425</v>
      </c>
    </row>
    <row r="22" spans="2:14">
      <c r="B22" t="s">
        <v>305</v>
      </c>
      <c r="C22" t="s">
        <v>306</v>
      </c>
      <c r="D22" t="s">
        <v>103</v>
      </c>
      <c r="E22" t="s">
        <v>304</v>
      </c>
      <c r="F22" t="s">
        <v>126</v>
      </c>
      <c r="G22" t="s">
        <v>105</v>
      </c>
      <c r="H22" s="77">
        <v>3056</v>
      </c>
      <c r="I22" s="77">
        <v>1085</v>
      </c>
      <c r="J22" s="77">
        <v>0</v>
      </c>
      <c r="K22" s="77">
        <v>33.157600000000002</v>
      </c>
      <c r="L22" s="77">
        <v>0.01</v>
      </c>
      <c r="M22" s="77">
        <v>2.17</v>
      </c>
      <c r="N22" s="77">
        <f>K22/'סכום נכסי הקרן'!$C$42*100</f>
        <v>0.16728870759121339</v>
      </c>
    </row>
    <row r="23" spans="2:14">
      <c r="B23" t="s">
        <v>307</v>
      </c>
      <c r="C23" t="s">
        <v>308</v>
      </c>
      <c r="D23" t="s">
        <v>103</v>
      </c>
      <c r="E23" t="s">
        <v>309</v>
      </c>
      <c r="F23" t="s">
        <v>310</v>
      </c>
      <c r="G23" t="s">
        <v>105</v>
      </c>
      <c r="H23" s="77">
        <v>808</v>
      </c>
      <c r="I23" s="77">
        <v>5061</v>
      </c>
      <c r="J23" s="77">
        <v>0</v>
      </c>
      <c r="K23" s="77">
        <v>40.892879999999998</v>
      </c>
      <c r="L23" s="77">
        <v>0.01</v>
      </c>
      <c r="M23" s="77">
        <v>2.67</v>
      </c>
      <c r="N23" s="77">
        <f>K23/'סכום נכסי הקרן'!$C$42*100</f>
        <v>0.20631520510780565</v>
      </c>
    </row>
    <row r="24" spans="2:14">
      <c r="B24" t="s">
        <v>311</v>
      </c>
      <c r="C24" t="s">
        <v>312</v>
      </c>
      <c r="D24" t="s">
        <v>103</v>
      </c>
      <c r="E24" t="s">
        <v>294</v>
      </c>
      <c r="F24" t="s">
        <v>131</v>
      </c>
      <c r="G24" t="s">
        <v>105</v>
      </c>
      <c r="H24" s="77">
        <v>1329</v>
      </c>
      <c r="I24" s="77">
        <v>3932</v>
      </c>
      <c r="J24" s="77">
        <v>0</v>
      </c>
      <c r="K24" s="77">
        <v>52.256279999999997</v>
      </c>
      <c r="L24" s="77">
        <v>0.01</v>
      </c>
      <c r="M24" s="77">
        <v>3.42</v>
      </c>
      <c r="N24" s="77">
        <f>K24/'סכום נכסי הקרן'!$C$42*100</f>
        <v>0.26364651074639212</v>
      </c>
    </row>
    <row r="25" spans="2:14">
      <c r="B25" t="s">
        <v>313</v>
      </c>
      <c r="C25" t="s">
        <v>314</v>
      </c>
      <c r="D25" t="s">
        <v>103</v>
      </c>
      <c r="E25" t="s">
        <v>299</v>
      </c>
      <c r="F25" t="s">
        <v>131</v>
      </c>
      <c r="G25" t="s">
        <v>105</v>
      </c>
      <c r="H25" s="77">
        <v>628</v>
      </c>
      <c r="I25" s="77">
        <v>9548</v>
      </c>
      <c r="J25" s="77">
        <v>0</v>
      </c>
      <c r="K25" s="77">
        <v>59.961440000000003</v>
      </c>
      <c r="L25" s="77">
        <v>0</v>
      </c>
      <c r="M25" s="77">
        <v>3.92</v>
      </c>
      <c r="N25" s="77">
        <f>K25/'סכום נכסי הקרן'!$C$42*100</f>
        <v>0.30252104503667593</v>
      </c>
    </row>
    <row r="26" spans="2:14">
      <c r="B26" t="s">
        <v>315</v>
      </c>
      <c r="C26" t="s">
        <v>316</v>
      </c>
      <c r="D26" t="s">
        <v>103</v>
      </c>
      <c r="E26" t="s">
        <v>299</v>
      </c>
      <c r="F26" t="s">
        <v>131</v>
      </c>
      <c r="G26" t="s">
        <v>105</v>
      </c>
      <c r="H26" s="77">
        <v>595</v>
      </c>
      <c r="I26" s="77">
        <v>5700</v>
      </c>
      <c r="J26" s="77">
        <v>0</v>
      </c>
      <c r="K26" s="77">
        <v>33.914999999999999</v>
      </c>
      <c r="L26" s="77">
        <v>0</v>
      </c>
      <c r="M26" s="77">
        <v>2.2200000000000002</v>
      </c>
      <c r="N26" s="77">
        <f>K26/'סכום נכסי הקרן'!$C$42*100</f>
        <v>0.17110998739221178</v>
      </c>
    </row>
    <row r="27" spans="2:14">
      <c r="B27" s="78" t="s">
        <v>317</v>
      </c>
      <c r="D27" s="16"/>
      <c r="E27" s="16"/>
      <c r="F27" s="16"/>
      <c r="G27" s="16"/>
      <c r="H27" s="79">
        <v>98716</v>
      </c>
      <c r="J27" s="79">
        <v>0</v>
      </c>
      <c r="K27" s="79">
        <v>852.99854100000005</v>
      </c>
      <c r="M27" s="79">
        <v>55.76</v>
      </c>
      <c r="N27" s="79">
        <f>K27/'סכום נכסי הקרן'!$C$42*100</f>
        <v>4.3035992804388927</v>
      </c>
    </row>
    <row r="28" spans="2:14">
      <c r="B28" t="s">
        <v>318</v>
      </c>
      <c r="C28" t="s">
        <v>319</v>
      </c>
      <c r="D28" t="s">
        <v>103</v>
      </c>
      <c r="E28" t="s">
        <v>299</v>
      </c>
      <c r="F28" t="s">
        <v>126</v>
      </c>
      <c r="G28" t="s">
        <v>105</v>
      </c>
      <c r="H28" s="77">
        <v>1700</v>
      </c>
      <c r="I28" s="77">
        <v>3563.07</v>
      </c>
      <c r="J28" s="77">
        <v>0</v>
      </c>
      <c r="K28" s="77">
        <v>60.572189999999999</v>
      </c>
      <c r="L28" s="77">
        <v>0.01</v>
      </c>
      <c r="M28" s="77">
        <v>3.96</v>
      </c>
      <c r="N28" s="77">
        <f>K28/'סכום נכסי הקרן'!$C$42*100</f>
        <v>0.30560243748249027</v>
      </c>
    </row>
    <row r="29" spans="2:14">
      <c r="B29" t="s">
        <v>320</v>
      </c>
      <c r="C29" t="s">
        <v>321</v>
      </c>
      <c r="D29" t="s">
        <v>103</v>
      </c>
      <c r="E29" t="s">
        <v>304</v>
      </c>
      <c r="F29" t="s">
        <v>126</v>
      </c>
      <c r="G29" t="s">
        <v>105</v>
      </c>
      <c r="H29" s="77">
        <v>6842</v>
      </c>
      <c r="I29" s="77">
        <v>3670.4</v>
      </c>
      <c r="J29" s="77">
        <v>0</v>
      </c>
      <c r="K29" s="77">
        <v>251.12876800000001</v>
      </c>
      <c r="L29" s="77">
        <v>0.04</v>
      </c>
      <c r="M29" s="77">
        <v>16.420000000000002</v>
      </c>
      <c r="N29" s="77">
        <f>K29/'סכום נכסי הקרן'!$C$42*100</f>
        <v>1.2670098872564257</v>
      </c>
    </row>
    <row r="30" spans="2:14">
      <c r="B30" t="s">
        <v>322</v>
      </c>
      <c r="C30" t="s">
        <v>323</v>
      </c>
      <c r="D30" t="s">
        <v>103</v>
      </c>
      <c r="E30" t="s">
        <v>324</v>
      </c>
      <c r="F30" t="s">
        <v>126</v>
      </c>
      <c r="G30" t="s">
        <v>105</v>
      </c>
      <c r="H30" s="77">
        <v>5986</v>
      </c>
      <c r="I30" s="77">
        <v>3258.5</v>
      </c>
      <c r="J30" s="77">
        <v>0</v>
      </c>
      <c r="K30" s="77">
        <v>195.05381</v>
      </c>
      <c r="L30" s="77">
        <v>0</v>
      </c>
      <c r="M30" s="77">
        <v>12.75</v>
      </c>
      <c r="N30" s="77">
        <f>K30/'סכום נכסי הקרן'!$C$42*100</f>
        <v>0.98409715376390605</v>
      </c>
    </row>
    <row r="31" spans="2:14">
      <c r="B31" t="s">
        <v>325</v>
      </c>
      <c r="C31" t="s">
        <v>326</v>
      </c>
      <c r="D31" t="s">
        <v>103</v>
      </c>
      <c r="E31" t="s">
        <v>294</v>
      </c>
      <c r="F31" t="s">
        <v>131</v>
      </c>
      <c r="G31" t="s">
        <v>105</v>
      </c>
      <c r="H31" s="77">
        <v>405</v>
      </c>
      <c r="I31" s="77">
        <v>8846.36</v>
      </c>
      <c r="J31" s="77">
        <v>0</v>
      </c>
      <c r="K31" s="77">
        <v>35.827758000000003</v>
      </c>
      <c r="L31" s="77">
        <v>0.01</v>
      </c>
      <c r="M31" s="77">
        <v>2.34</v>
      </c>
      <c r="N31" s="77">
        <f>K31/'סכום נכסי הקרן'!$C$42*100</f>
        <v>0.18076034850866032</v>
      </c>
    </row>
    <row r="32" spans="2:14">
      <c r="B32" t="s">
        <v>327</v>
      </c>
      <c r="C32" t="s">
        <v>328</v>
      </c>
      <c r="D32" t="s">
        <v>103</v>
      </c>
      <c r="E32" t="s">
        <v>304</v>
      </c>
      <c r="F32" t="s">
        <v>131</v>
      </c>
      <c r="G32" t="s">
        <v>105</v>
      </c>
      <c r="H32" s="77">
        <v>83783</v>
      </c>
      <c r="I32" s="77">
        <v>370.5</v>
      </c>
      <c r="J32" s="77">
        <v>0</v>
      </c>
      <c r="K32" s="77">
        <v>310.41601500000002</v>
      </c>
      <c r="L32" s="77">
        <v>0.02</v>
      </c>
      <c r="M32" s="77">
        <v>20.29</v>
      </c>
      <c r="N32" s="77">
        <f>K32/'סכום נכסי הקרן'!$C$42*100</f>
        <v>1.5661294534274104</v>
      </c>
    </row>
    <row r="33" spans="2:14">
      <c r="B33" s="78" t="s">
        <v>329</v>
      </c>
      <c r="D33" s="16"/>
      <c r="E33" s="16"/>
      <c r="F33" s="16"/>
      <c r="G33" s="16"/>
      <c r="H33" s="79">
        <v>186</v>
      </c>
      <c r="J33" s="79">
        <v>0</v>
      </c>
      <c r="K33" s="79">
        <v>16.775916599999999</v>
      </c>
      <c r="M33" s="79">
        <v>1.1000000000000001</v>
      </c>
      <c r="N33" s="79">
        <f>K33/'סכום נכסי הקרן'!$C$42*100</f>
        <v>8.4638858260910985E-2</v>
      </c>
    </row>
    <row r="34" spans="2:14">
      <c r="B34" t="s">
        <v>330</v>
      </c>
      <c r="C34" t="s">
        <v>331</v>
      </c>
      <c r="D34" t="s">
        <v>103</v>
      </c>
      <c r="E34" t="s">
        <v>299</v>
      </c>
      <c r="F34" t="s">
        <v>126</v>
      </c>
      <c r="G34" t="s">
        <v>105</v>
      </c>
      <c r="H34" s="77">
        <v>186</v>
      </c>
      <c r="I34" s="77">
        <v>9019.31</v>
      </c>
      <c r="J34" s="77">
        <v>0</v>
      </c>
      <c r="K34" s="77">
        <v>16.775916599999999</v>
      </c>
      <c r="L34" s="77">
        <v>0</v>
      </c>
      <c r="M34" s="77">
        <v>1.1000000000000001</v>
      </c>
      <c r="N34" s="77">
        <f>K34/'סכום נכסי הקרן'!$C$42*100</f>
        <v>8.4638858260910985E-2</v>
      </c>
    </row>
    <row r="35" spans="2:14">
      <c r="B35" s="78" t="s">
        <v>279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f>K35/'סכום נכסי הקרן'!$C$42*100</f>
        <v>0</v>
      </c>
    </row>
    <row r="36" spans="2:14">
      <c r="B36" t="s">
        <v>212</v>
      </c>
      <c r="C36" t="s">
        <v>212</v>
      </c>
      <c r="D36" s="16"/>
      <c r="E36" s="16"/>
      <c r="F36" t="s">
        <v>212</v>
      </c>
      <c r="G36" t="s">
        <v>212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f>K36/'סכום נכסי הקרן'!$C$42*100</f>
        <v>0</v>
      </c>
    </row>
    <row r="37" spans="2:14">
      <c r="B37" s="78" t="s">
        <v>332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f>K37/'סכום נכסי הקרן'!$C$42*100</f>
        <v>0</v>
      </c>
    </row>
    <row r="38" spans="2:14">
      <c r="B38" t="s">
        <v>212</v>
      </c>
      <c r="C38" t="s">
        <v>212</v>
      </c>
      <c r="D38" s="16"/>
      <c r="E38" s="16"/>
      <c r="F38" t="s">
        <v>212</v>
      </c>
      <c r="G38" t="s">
        <v>212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f>K38/'סכום נכסי הקרן'!$C$42*100</f>
        <v>0</v>
      </c>
    </row>
    <row r="39" spans="2:14">
      <c r="B39" s="78" t="s">
        <v>217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f>K39/'סכום נכסי הקרן'!$C$42*100</f>
        <v>0</v>
      </c>
    </row>
    <row r="40" spans="2:14">
      <c r="B40" s="78" t="s">
        <v>333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f>K40/'סכום נכסי הקרן'!$C$42*100</f>
        <v>0</v>
      </c>
    </row>
    <row r="41" spans="2:14">
      <c r="B41" t="s">
        <v>212</v>
      </c>
      <c r="C41" t="s">
        <v>212</v>
      </c>
      <c r="D41" s="16"/>
      <c r="E41" s="16"/>
      <c r="F41" t="s">
        <v>212</v>
      </c>
      <c r="G41" t="s">
        <v>212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f>K41/'סכום נכסי הקרן'!$C$42*100</f>
        <v>0</v>
      </c>
    </row>
    <row r="42" spans="2:14">
      <c r="B42" s="78" t="s">
        <v>334</v>
      </c>
      <c r="D42" s="16"/>
      <c r="E42" s="16"/>
      <c r="F42" s="16"/>
      <c r="G42" s="16"/>
      <c r="H42" s="79">
        <v>0</v>
      </c>
      <c r="J42" s="79">
        <v>0</v>
      </c>
      <c r="K42" s="79">
        <v>0</v>
      </c>
      <c r="M42" s="79">
        <v>0</v>
      </c>
      <c r="N42" s="79">
        <f>K42/'סכום נכסי הקרן'!$C$42*100</f>
        <v>0</v>
      </c>
    </row>
    <row r="43" spans="2:14">
      <c r="B43" t="s">
        <v>212</v>
      </c>
      <c r="C43" t="s">
        <v>212</v>
      </c>
      <c r="D43" s="16"/>
      <c r="E43" s="16"/>
      <c r="F43" t="s">
        <v>212</v>
      </c>
      <c r="G43" t="s">
        <v>212</v>
      </c>
      <c r="H43" s="77">
        <v>0</v>
      </c>
      <c r="I43" s="77">
        <v>0</v>
      </c>
      <c r="K43" s="77">
        <v>0</v>
      </c>
      <c r="L43" s="77">
        <v>0</v>
      </c>
      <c r="M43" s="77">
        <v>0</v>
      </c>
      <c r="N43" s="77">
        <f>K43/'סכום נכסי הקרן'!$C$42*100</f>
        <v>0</v>
      </c>
    </row>
    <row r="44" spans="2:14">
      <c r="B44" s="78" t="s">
        <v>279</v>
      </c>
      <c r="D44" s="16"/>
      <c r="E44" s="16"/>
      <c r="F44" s="16"/>
      <c r="G44" s="16"/>
      <c r="H44" s="79">
        <v>0</v>
      </c>
      <c r="J44" s="79">
        <v>0</v>
      </c>
      <c r="K44" s="79">
        <v>0</v>
      </c>
      <c r="M44" s="79">
        <v>0</v>
      </c>
      <c r="N44" s="79">
        <f>K44/'סכום נכסי הקרן'!$C$42*100</f>
        <v>0</v>
      </c>
    </row>
    <row r="45" spans="2:14">
      <c r="B45" t="s">
        <v>212</v>
      </c>
      <c r="C45" t="s">
        <v>212</v>
      </c>
      <c r="D45" s="16"/>
      <c r="E45" s="16"/>
      <c r="F45" t="s">
        <v>212</v>
      </c>
      <c r="G45" t="s">
        <v>212</v>
      </c>
      <c r="H45" s="77">
        <v>0</v>
      </c>
      <c r="I45" s="77">
        <v>0</v>
      </c>
      <c r="K45" s="77">
        <v>0</v>
      </c>
      <c r="L45" s="77">
        <v>0</v>
      </c>
      <c r="M45" s="77">
        <v>0</v>
      </c>
      <c r="N45" s="77">
        <f>K45/'סכום נכסי הקרן'!$C$42*100</f>
        <v>0</v>
      </c>
    </row>
    <row r="46" spans="2:14">
      <c r="B46" s="78" t="s">
        <v>332</v>
      </c>
      <c r="D46" s="16"/>
      <c r="E46" s="16"/>
      <c r="F46" s="16"/>
      <c r="G46" s="16"/>
      <c r="H46" s="79">
        <v>0</v>
      </c>
      <c r="J46" s="79">
        <v>0</v>
      </c>
      <c r="K46" s="79">
        <v>0</v>
      </c>
      <c r="M46" s="79">
        <v>0</v>
      </c>
      <c r="N46" s="79">
        <f>K46/'סכום נכסי הקרן'!$C$42*100</f>
        <v>0</v>
      </c>
    </row>
    <row r="47" spans="2:14">
      <c r="B47" t="s">
        <v>212</v>
      </c>
      <c r="C47" t="s">
        <v>212</v>
      </c>
      <c r="D47" s="16"/>
      <c r="E47" s="16"/>
      <c r="F47" t="s">
        <v>212</v>
      </c>
      <c r="G47" t="s">
        <v>212</v>
      </c>
      <c r="H47" s="77">
        <v>0</v>
      </c>
      <c r="I47" s="77">
        <v>0</v>
      </c>
      <c r="K47" s="77">
        <v>0</v>
      </c>
      <c r="L47" s="77">
        <v>0</v>
      </c>
      <c r="M47" s="77">
        <v>0</v>
      </c>
      <c r="N47" s="77">
        <f>K47/'סכום נכסי הקרן'!$C$42*100</f>
        <v>0</v>
      </c>
    </row>
    <row r="48" spans="2:14">
      <c r="B48" t="s">
        <v>219</v>
      </c>
      <c r="D48" s="16"/>
      <c r="E48" s="16"/>
      <c r="F48" s="16"/>
      <c r="G48" s="16"/>
    </row>
    <row r="49" spans="2:7">
      <c r="B49" t="s">
        <v>236</v>
      </c>
      <c r="D49" s="16"/>
      <c r="E49" s="16"/>
      <c r="F49" s="16"/>
      <c r="G49" s="16"/>
    </row>
    <row r="50" spans="2:7">
      <c r="B50" t="s">
        <v>237</v>
      </c>
      <c r="D50" s="16"/>
      <c r="E50" s="16"/>
      <c r="F50" s="16"/>
      <c r="G50" s="16"/>
    </row>
    <row r="51" spans="2:7">
      <c r="B51" t="s">
        <v>238</v>
      </c>
      <c r="D51" s="16"/>
      <c r="E51" s="16"/>
      <c r="F51" s="16"/>
      <c r="G51" s="16"/>
    </row>
    <row r="52" spans="2:7">
      <c r="B52" t="s">
        <v>280</v>
      </c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C1:C4 J9:J1048576 J5:N7 A5:I1048576 O5:XFD1048576 K8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394</v>
      </c>
    </row>
    <row r="3" spans="2:65" s="1" customFormat="1">
      <c r="B3" s="2" t="s">
        <v>2</v>
      </c>
      <c r="C3" s="80" t="s">
        <v>198</v>
      </c>
    </row>
    <row r="4" spans="2:65" s="1" customFormat="1">
      <c r="B4" s="2" t="s">
        <v>3</v>
      </c>
      <c r="C4" s="80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335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I14" t="s">
        <v>212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336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I16" t="s">
        <v>212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I18" t="s">
        <v>212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I20" t="s">
        <v>212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335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I23" t="s">
        <v>212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336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I25" t="s">
        <v>212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I27" t="s">
        <v>212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279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I29" t="s">
        <v>212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219</v>
      </c>
      <c r="C30" s="16"/>
      <c r="D30" s="16"/>
      <c r="E30" s="16"/>
    </row>
    <row r="31" spans="2:15">
      <c r="B31" t="s">
        <v>236</v>
      </c>
      <c r="C31" s="16"/>
      <c r="D31" s="16"/>
      <c r="E31" s="16"/>
    </row>
    <row r="32" spans="2:15">
      <c r="B32" t="s">
        <v>237</v>
      </c>
      <c r="C32" s="16"/>
      <c r="D32" s="16"/>
      <c r="E32" s="16"/>
    </row>
    <row r="33" spans="2:5">
      <c r="B33" t="s">
        <v>238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394</v>
      </c>
    </row>
    <row r="3" spans="2:60" s="1" customFormat="1">
      <c r="B3" s="2" t="s">
        <v>2</v>
      </c>
      <c r="C3" s="80" t="s">
        <v>198</v>
      </c>
    </row>
    <row r="4" spans="2:60" s="1" customFormat="1">
      <c r="B4" s="2" t="s">
        <v>3</v>
      </c>
      <c r="C4" s="80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337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212</v>
      </c>
      <c r="C14" t="s">
        <v>212</v>
      </c>
      <c r="D14" s="16"/>
      <c r="E14" t="s">
        <v>212</v>
      </c>
      <c r="F14" t="s">
        <v>212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338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212</v>
      </c>
      <c r="C17" t="s">
        <v>212</v>
      </c>
      <c r="D17" s="16"/>
      <c r="E17" t="s">
        <v>212</v>
      </c>
      <c r="F17" t="s">
        <v>212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219</v>
      </c>
      <c r="D18" s="16"/>
      <c r="E18" s="16"/>
    </row>
    <row r="19" spans="2:12">
      <c r="B19" t="s">
        <v>236</v>
      </c>
      <c r="D19" s="16"/>
      <c r="E19" s="16"/>
    </row>
    <row r="20" spans="2:12">
      <c r="B20" t="s">
        <v>237</v>
      </c>
      <c r="D20" s="16"/>
      <c r="E20" s="16"/>
    </row>
    <row r="21" spans="2:12">
      <c r="B21" t="s">
        <v>238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C6CA8B4-1250-4ADB-B3DC-B256C3549909}"/>
</file>

<file path=customXml/itemProps2.xml><?xml version="1.0" encoding="utf-8"?>
<ds:datastoreItem xmlns:ds="http://schemas.openxmlformats.org/officeDocument/2006/customXml" ds:itemID="{0896EA22-1A10-4945-8D14-A6C4E098E065}"/>
</file>

<file path=customXml/itemProps3.xml><?xml version="1.0" encoding="utf-8"?>
<ds:datastoreItem xmlns:ds="http://schemas.openxmlformats.org/officeDocument/2006/customXml" ds:itemID="{FC261922-570F-4748-ADA5-B17382D0C6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