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'!$B$6:$K$15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מזומנים!$B$6:$K$35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37" i="88"/>
  <c r="I10" i="81"/>
  <c r="I11" i="81"/>
  <c r="J11" i="63" l="1"/>
  <c r="J19" i="63"/>
  <c r="J20" i="63"/>
  <c r="K148" i="62"/>
  <c r="K125" i="62" s="1"/>
  <c r="K11" i="62" s="1"/>
  <c r="J16" i="58" l="1"/>
  <c r="J12" i="58"/>
  <c r="C34" i="88"/>
  <c r="C31" i="88"/>
  <c r="C29" i="88"/>
  <c r="C21" i="88"/>
  <c r="C20" i="88"/>
  <c r="C19" i="88"/>
  <c r="C18" i="88"/>
  <c r="C17" i="88"/>
  <c r="C16" i="88"/>
  <c r="C13" i="88"/>
  <c r="C23" i="88" l="1"/>
  <c r="C12" i="88"/>
  <c r="J11" i="58"/>
  <c r="J10" i="58" s="1"/>
  <c r="K10" i="58" s="1"/>
  <c r="C11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16" i="58" l="1"/>
  <c r="K12" i="58"/>
  <c r="K33" i="58"/>
  <c r="K30" i="58"/>
  <c r="K32" i="58"/>
  <c r="K29" i="58"/>
  <c r="K13" i="58"/>
  <c r="K20" i="58"/>
  <c r="K17" i="58"/>
  <c r="K27" i="58"/>
  <c r="K18" i="58"/>
  <c r="K28" i="58"/>
  <c r="K11" i="58"/>
  <c r="K25" i="58"/>
  <c r="K23" i="58"/>
  <c r="K22" i="58"/>
  <c r="K26" i="58"/>
  <c r="K24" i="58"/>
  <c r="K31" i="58"/>
  <c r="K21" i="58"/>
  <c r="K14" i="58"/>
  <c r="K19" i="58"/>
  <c r="C42" i="88"/>
  <c r="K12" i="81" l="1"/>
  <c r="K10" i="81"/>
  <c r="K11" i="81"/>
  <c r="O10" i="79"/>
  <c r="K45" i="76"/>
  <c r="K41" i="76"/>
  <c r="K37" i="76"/>
  <c r="K33" i="76"/>
  <c r="K29" i="76"/>
  <c r="K25" i="76"/>
  <c r="K20" i="76"/>
  <c r="K16" i="76"/>
  <c r="K12" i="76"/>
  <c r="L11" i="74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K13" i="67"/>
  <c r="L14" i="66"/>
  <c r="L15" i="65"/>
  <c r="L11" i="65"/>
  <c r="O24" i="64"/>
  <c r="O20" i="64"/>
  <c r="O16" i="64"/>
  <c r="O12" i="64"/>
  <c r="N67" i="63"/>
  <c r="N63" i="63"/>
  <c r="N59" i="63"/>
  <c r="N55" i="63"/>
  <c r="N51" i="63"/>
  <c r="N47" i="63"/>
  <c r="N43" i="63"/>
  <c r="N39" i="63"/>
  <c r="N35" i="63"/>
  <c r="N31" i="63"/>
  <c r="N27" i="63"/>
  <c r="N23" i="63"/>
  <c r="N19" i="63"/>
  <c r="N14" i="63"/>
  <c r="O217" i="62"/>
  <c r="O213" i="62"/>
  <c r="O209" i="62"/>
  <c r="O205" i="62"/>
  <c r="O201" i="62"/>
  <c r="O197" i="62"/>
  <c r="O193" i="62"/>
  <c r="O189" i="62"/>
  <c r="O185" i="62"/>
  <c r="O181" i="62"/>
  <c r="O177" i="62"/>
  <c r="O173" i="62"/>
  <c r="O169" i="62"/>
  <c r="O165" i="62"/>
  <c r="O161" i="62"/>
  <c r="O157" i="62"/>
  <c r="O153" i="62"/>
  <c r="O149" i="62"/>
  <c r="O144" i="62"/>
  <c r="O140" i="62"/>
  <c r="O136" i="62"/>
  <c r="O132" i="62"/>
  <c r="O128" i="62"/>
  <c r="O123" i="62"/>
  <c r="O119" i="62"/>
  <c r="O115" i="62"/>
  <c r="O111" i="62"/>
  <c r="O107" i="62"/>
  <c r="O103" i="62"/>
  <c r="O99" i="62"/>
  <c r="O95" i="62"/>
  <c r="O91" i="62"/>
  <c r="O13" i="79"/>
  <c r="K48" i="76"/>
  <c r="K44" i="76"/>
  <c r="K40" i="76"/>
  <c r="K36" i="76"/>
  <c r="K32" i="76"/>
  <c r="K28" i="76"/>
  <c r="K24" i="76"/>
  <c r="K19" i="76"/>
  <c r="K15" i="76"/>
  <c r="K11" i="76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K12" i="67"/>
  <c r="L13" i="66"/>
  <c r="L14" i="65"/>
  <c r="O27" i="64"/>
  <c r="O23" i="64"/>
  <c r="O19" i="64"/>
  <c r="O15" i="64"/>
  <c r="O11" i="64"/>
  <c r="N66" i="63"/>
  <c r="N62" i="63"/>
  <c r="N58" i="63"/>
  <c r="N54" i="63"/>
  <c r="N50" i="63"/>
  <c r="N46" i="63"/>
  <c r="N42" i="63"/>
  <c r="N38" i="63"/>
  <c r="N34" i="63"/>
  <c r="N30" i="63"/>
  <c r="N26" i="63"/>
  <c r="N22" i="63"/>
  <c r="N17" i="63"/>
  <c r="N13" i="63"/>
  <c r="O216" i="62"/>
  <c r="O212" i="62"/>
  <c r="O208" i="62"/>
  <c r="O204" i="62"/>
  <c r="O200" i="62"/>
  <c r="O196" i="62"/>
  <c r="O192" i="62"/>
  <c r="O188" i="62"/>
  <c r="O184" i="62"/>
  <c r="O180" i="62"/>
  <c r="O176" i="62"/>
  <c r="O172" i="62"/>
  <c r="O168" i="62"/>
  <c r="O164" i="62"/>
  <c r="O160" i="62"/>
  <c r="O156" i="62"/>
  <c r="O152" i="62"/>
  <c r="O148" i="62"/>
  <c r="O143" i="62"/>
  <c r="O139" i="62"/>
  <c r="O135" i="62"/>
  <c r="O131" i="62"/>
  <c r="O127" i="62"/>
  <c r="O122" i="62"/>
  <c r="O118" i="62"/>
  <c r="O114" i="62"/>
  <c r="O110" i="62"/>
  <c r="O106" i="62"/>
  <c r="O102" i="62"/>
  <c r="O98" i="62"/>
  <c r="O94" i="62"/>
  <c r="O90" i="62"/>
  <c r="O85" i="62"/>
  <c r="K46" i="76"/>
  <c r="K38" i="76"/>
  <c r="K30" i="76"/>
  <c r="K21" i="76"/>
  <c r="K13" i="76"/>
  <c r="P81" i="69"/>
  <c r="P73" i="69"/>
  <c r="P65" i="69"/>
  <c r="P57" i="69"/>
  <c r="P49" i="69"/>
  <c r="P41" i="69"/>
  <c r="P33" i="69"/>
  <c r="P25" i="69"/>
  <c r="P17" i="69"/>
  <c r="K14" i="67"/>
  <c r="L11" i="66"/>
  <c r="O25" i="64"/>
  <c r="O17" i="64"/>
  <c r="N68" i="63"/>
  <c r="N60" i="63"/>
  <c r="N52" i="63"/>
  <c r="N44" i="63"/>
  <c r="N36" i="63"/>
  <c r="N28" i="63"/>
  <c r="N20" i="63"/>
  <c r="N11" i="63"/>
  <c r="O210" i="62"/>
  <c r="O202" i="62"/>
  <c r="O194" i="62"/>
  <c r="O186" i="62"/>
  <c r="O178" i="62"/>
  <c r="O170" i="62"/>
  <c r="O162" i="62"/>
  <c r="O154" i="62"/>
  <c r="O145" i="62"/>
  <c r="O137" i="62"/>
  <c r="O129" i="62"/>
  <c r="O120" i="62"/>
  <c r="O112" i="62"/>
  <c r="O104" i="62"/>
  <c r="O96" i="62"/>
  <c r="O87" i="62"/>
  <c r="O82" i="62"/>
  <c r="O78" i="62"/>
  <c r="O74" i="62"/>
  <c r="O70" i="62"/>
  <c r="O66" i="62"/>
  <c r="O62" i="62"/>
  <c r="O58" i="62"/>
  <c r="O54" i="62"/>
  <c r="O50" i="62"/>
  <c r="O46" i="62"/>
  <c r="O41" i="62"/>
  <c r="O37" i="62"/>
  <c r="O33" i="62"/>
  <c r="O29" i="62"/>
  <c r="O25" i="62"/>
  <c r="O21" i="62"/>
  <c r="O17" i="62"/>
  <c r="O13" i="62"/>
  <c r="O32" i="62"/>
  <c r="O16" i="62"/>
  <c r="K34" i="76"/>
  <c r="L12" i="74"/>
  <c r="P37" i="69"/>
  <c r="L15" i="66"/>
  <c r="O21" i="64"/>
  <c r="N64" i="63"/>
  <c r="N40" i="63"/>
  <c r="N15" i="63"/>
  <c r="O198" i="62"/>
  <c r="O174" i="62"/>
  <c r="O158" i="62"/>
  <c r="O125" i="62"/>
  <c r="O92" i="62"/>
  <c r="O76" i="62"/>
  <c r="O60" i="62"/>
  <c r="O48" i="62"/>
  <c r="O35" i="62"/>
  <c r="O19" i="62"/>
  <c r="O12" i="79"/>
  <c r="K43" i="76"/>
  <c r="K35" i="76"/>
  <c r="K27" i="76"/>
  <c r="K18" i="76"/>
  <c r="L13" i="74"/>
  <c r="P78" i="69"/>
  <c r="P70" i="69"/>
  <c r="P62" i="69"/>
  <c r="P54" i="69"/>
  <c r="P46" i="69"/>
  <c r="P38" i="69"/>
  <c r="P30" i="69"/>
  <c r="P22" i="69"/>
  <c r="P14" i="69"/>
  <c r="K11" i="67"/>
  <c r="L13" i="65"/>
  <c r="O22" i="64"/>
  <c r="O14" i="64"/>
  <c r="N65" i="63"/>
  <c r="N57" i="63"/>
  <c r="N49" i="63"/>
  <c r="N41" i="63"/>
  <c r="N33" i="63"/>
  <c r="N25" i="63"/>
  <c r="N16" i="63"/>
  <c r="O215" i="62"/>
  <c r="O207" i="62"/>
  <c r="O199" i="62"/>
  <c r="O191" i="62"/>
  <c r="O183" i="62"/>
  <c r="O175" i="62"/>
  <c r="O167" i="62"/>
  <c r="O159" i="62"/>
  <c r="O151" i="62"/>
  <c r="O142" i="62"/>
  <c r="O134" i="62"/>
  <c r="O126" i="62"/>
  <c r="O117" i="62"/>
  <c r="O109" i="62"/>
  <c r="O101" i="62"/>
  <c r="O93" i="62"/>
  <c r="O86" i="62"/>
  <c r="O81" i="62"/>
  <c r="O77" i="62"/>
  <c r="O73" i="62"/>
  <c r="O69" i="62"/>
  <c r="O65" i="62"/>
  <c r="O61" i="62"/>
  <c r="O57" i="62"/>
  <c r="O53" i="62"/>
  <c r="O49" i="62"/>
  <c r="O45" i="62"/>
  <c r="O40" i="62"/>
  <c r="O36" i="62"/>
  <c r="O28" i="62"/>
  <c r="O20" i="62"/>
  <c r="O11" i="79"/>
  <c r="K26" i="76"/>
  <c r="P69" i="69"/>
  <c r="P61" i="69"/>
  <c r="P45" i="69"/>
  <c r="P21" i="69"/>
  <c r="L12" i="65"/>
  <c r="N56" i="63"/>
  <c r="N32" i="63"/>
  <c r="O206" i="62"/>
  <c r="O182" i="62"/>
  <c r="O150" i="62"/>
  <c r="O133" i="62"/>
  <c r="O100" i="62"/>
  <c r="O80" i="62"/>
  <c r="O64" i="62"/>
  <c r="O52" i="62"/>
  <c r="O39" i="62"/>
  <c r="O23" i="62"/>
  <c r="O11" i="62"/>
  <c r="K47" i="76"/>
  <c r="K39" i="76"/>
  <c r="K31" i="76"/>
  <c r="K23" i="76"/>
  <c r="K14" i="76"/>
  <c r="P82" i="69"/>
  <c r="P74" i="69"/>
  <c r="P66" i="69"/>
  <c r="P58" i="69"/>
  <c r="P50" i="69"/>
  <c r="P42" i="69"/>
  <c r="P34" i="69"/>
  <c r="P26" i="69"/>
  <c r="P18" i="69"/>
  <c r="K15" i="67"/>
  <c r="L12" i="66"/>
  <c r="O26" i="64"/>
  <c r="O18" i="64"/>
  <c r="N69" i="63"/>
  <c r="N61" i="63"/>
  <c r="N53" i="63"/>
  <c r="N45" i="63"/>
  <c r="N37" i="63"/>
  <c r="N29" i="63"/>
  <c r="N21" i="63"/>
  <c r="N12" i="63"/>
  <c r="O211" i="62"/>
  <c r="O203" i="62"/>
  <c r="O195" i="62"/>
  <c r="O187" i="62"/>
  <c r="O179" i="62"/>
  <c r="O171" i="62"/>
  <c r="O163" i="62"/>
  <c r="O155" i="62"/>
  <c r="O146" i="62"/>
  <c r="O138" i="62"/>
  <c r="O130" i="62"/>
  <c r="O121" i="62"/>
  <c r="O113" i="62"/>
  <c r="O105" i="62"/>
  <c r="O97" i="62"/>
  <c r="O88" i="62"/>
  <c r="O83" i="62"/>
  <c r="O79" i="62"/>
  <c r="O75" i="62"/>
  <c r="O71" i="62"/>
  <c r="O67" i="62"/>
  <c r="O63" i="62"/>
  <c r="O59" i="62"/>
  <c r="O55" i="62"/>
  <c r="O51" i="62"/>
  <c r="O47" i="62"/>
  <c r="O42" i="62"/>
  <c r="O38" i="62"/>
  <c r="O34" i="62"/>
  <c r="O30" i="62"/>
  <c r="O26" i="62"/>
  <c r="O22" i="62"/>
  <c r="O18" i="62"/>
  <c r="O14" i="62"/>
  <c r="O24" i="62"/>
  <c r="O12" i="62"/>
  <c r="K42" i="76"/>
  <c r="K17" i="76"/>
  <c r="P77" i="69"/>
  <c r="P53" i="69"/>
  <c r="P29" i="69"/>
  <c r="P13" i="69"/>
  <c r="O13" i="64"/>
  <c r="N48" i="63"/>
  <c r="N24" i="63"/>
  <c r="O214" i="62"/>
  <c r="O190" i="62"/>
  <c r="O166" i="62"/>
  <c r="O141" i="62"/>
  <c r="O116" i="62"/>
  <c r="O108" i="62"/>
  <c r="O84" i="62"/>
  <c r="O72" i="62"/>
  <c r="O68" i="62"/>
  <c r="O56" i="62"/>
  <c r="O44" i="62"/>
  <c r="O31" i="62"/>
  <c r="O27" i="62"/>
  <c r="O15" i="62"/>
  <c r="R16" i="59"/>
  <c r="R12" i="59"/>
  <c r="L32" i="58"/>
  <c r="L28" i="58"/>
  <c r="L24" i="58"/>
  <c r="L20" i="58"/>
  <c r="L16" i="58"/>
  <c r="L11" i="58"/>
  <c r="R11" i="59"/>
  <c r="L27" i="58"/>
  <c r="L10" i="58"/>
  <c r="R15" i="59"/>
  <c r="L19" i="58"/>
  <c r="L22" i="58"/>
  <c r="L18" i="58"/>
  <c r="R13" i="59"/>
  <c r="L33" i="58"/>
  <c r="L29" i="58"/>
  <c r="L25" i="58"/>
  <c r="L21" i="58"/>
  <c r="L17" i="58"/>
  <c r="L12" i="58"/>
  <c r="L31" i="58"/>
  <c r="L23" i="58"/>
  <c r="L14" i="58"/>
  <c r="R14" i="59"/>
  <c r="L30" i="58"/>
  <c r="L26" i="58"/>
  <c r="L13" i="58"/>
  <c r="D39" i="88"/>
  <c r="D35" i="88"/>
  <c r="D31" i="88"/>
  <c r="D26" i="88"/>
  <c r="D21" i="88"/>
  <c r="D15" i="88"/>
  <c r="D25" i="88"/>
  <c r="D14" i="88"/>
  <c r="D33" i="88"/>
  <c r="D19" i="88"/>
  <c r="D27" i="88"/>
  <c r="D17" i="88"/>
  <c r="D42" i="88"/>
  <c r="D38" i="88"/>
  <c r="D34" i="88"/>
  <c r="D30" i="88"/>
  <c r="D20" i="88"/>
  <c r="D28" i="88"/>
  <c r="D13" i="88"/>
  <c r="D22" i="88"/>
  <c r="D41" i="88"/>
  <c r="D37" i="88"/>
  <c r="D24" i="88"/>
  <c r="D11" i="88"/>
  <c r="D40" i="88"/>
  <c r="D36" i="88"/>
  <c r="D32" i="88"/>
  <c r="D18" i="88"/>
  <c r="D16" i="88"/>
  <c r="D23" i="88"/>
  <c r="D12" i="88"/>
  <c r="D29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3">
    <s v="Migdal Hashkaot Neches Boded"/>
    <s v="{[Time].[Hie Time].[Yom].&amp;[20171231]}"/>
    <s v="{[Medida].[Medida].&amp;[2]}"/>
    <s v="{[Keren].[Keren].[All]}"/>
    <s v="{[Cheshbon KM].[Hie Peilut].[Peilut 7].&amp;[Kod_Peilut_L7_622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14]&amp;[NechesBoded_L2_103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13">
    <mdx n="0" f="s">
      <ms ns="1" c="0"/>
    </mdx>
    <mdx n="0" f="v">
      <t c="8" si="8">
        <n x="1" s="1"/>
        <n x="2" s="1"/>
        <n x="3" s="1"/>
        <n x="4" s="1"/>
        <n x="5" s="1"/>
        <n x="6" s="1"/>
        <n x="9"/>
        <n x="7"/>
      </t>
    </mdx>
    <mdx n="0" f="v">
      <t c="4" si="12">
        <n x="1" s="1"/>
        <n x="2" s="1"/>
        <n x="10"/>
        <n x="11"/>
      </t>
    </mdx>
    <mdx n="0" f="v">
      <t c="4" si="12">
        <n x="1" s="1"/>
        <n x="2" s="1"/>
        <n x="13"/>
        <n x="11"/>
      </t>
    </mdx>
    <mdx n="0" f="v">
      <t c="4" si="12">
        <n x="1" s="1"/>
        <n x="2" s="1"/>
        <n x="14"/>
        <n x="11"/>
      </t>
    </mdx>
    <mdx n="0" f="v">
      <t c="4" si="12">
        <n x="1" s="1"/>
        <n x="2" s="1"/>
        <n x="15"/>
        <n x="11"/>
      </t>
    </mdx>
    <mdx n="0" f="v">
      <t c="4" si="12">
        <n x="1" s="1"/>
        <n x="2" s="1"/>
        <n x="16"/>
        <n x="11"/>
      </t>
    </mdx>
    <mdx n="0" f="v">
      <t c="4" si="12">
        <n x="1" s="1"/>
        <n x="2" s="1"/>
        <n x="17"/>
        <n x="11"/>
      </t>
    </mdx>
    <mdx n="0" f="v">
      <t c="4" si="12">
        <n x="1" s="1"/>
        <n x="2" s="1"/>
        <n x="18"/>
        <n x="11"/>
      </t>
    </mdx>
    <mdx n="0" f="v">
      <t c="4" si="12">
        <n x="1" s="1"/>
        <n x="2" s="1"/>
        <n x="19"/>
        <n x="11"/>
      </t>
    </mdx>
    <mdx n="0" f="v">
      <t c="4" si="12">
        <n x="1" s="1"/>
        <n x="2" s="1"/>
        <n x="20"/>
        <n x="11"/>
      </t>
    </mdx>
    <mdx n="0" f="v">
      <t c="4" si="12">
        <n x="1" s="1"/>
        <n x="2" s="1"/>
        <n x="21"/>
        <n x="11"/>
      </t>
    </mdx>
    <mdx n="0" f="v">
      <t c="4" si="12">
        <n x="1" s="1"/>
        <n x="2" s="1"/>
        <n x="22"/>
        <n x="11"/>
      </t>
    </mdx>
  </mdxMetadata>
  <valueMetadata count="1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</valueMetadata>
</metadata>
</file>

<file path=xl/sharedStrings.xml><?xml version="1.0" encoding="utf-8"?>
<sst xmlns="http://schemas.openxmlformats.org/spreadsheetml/2006/main" count="3970" uniqueCount="1194">
  <si>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</si>
  <si>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</si>
  <si>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</si>
  <si>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</si>
  <si>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</si>
  <si>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</si>
  <si>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</si>
  <si>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</si>
  <si>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</si>
  <si>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</si>
  <si>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</si>
  <si>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</si>
  <si>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</si>
  <si>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</si>
  <si>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</si>
  <si>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</si>
  <si>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</si>
  <si>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</si>
  <si>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</si>
  <si>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</si>
  <si>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</si>
  <si>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</si>
  <si>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</si>
  <si>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</si>
  <si>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</si>
  <si>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</si>
  <si>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</si>
  <si>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</si>
  <si>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</si>
  <si>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</si>
  <si>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</si>
  <si>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</si>
  <si>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</si>
  <si>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</si>
  <si>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</si>
  <si>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</si>
  <si>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</si>
  <si>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</si>
  <si>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</si>
  <si>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</si>
  <si>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</si>
  <si>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סה"כ אופציות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</si>
  <si>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</si>
  <si>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</si>
  <si>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</si>
  <si>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</si>
  <si>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</si>
  <si>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</si>
  <si>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</si>
  <si>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</si>
  <si>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</si>
  <si>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</si>
  <si>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</si>
  <si>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</si>
  <si>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</si>
  <si>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</si>
  <si>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</si>
  <si>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</si>
  <si>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</si>
  <si>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</si>
  <si>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</si>
  <si>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</si>
  <si>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</si>
  <si>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</si>
  <si>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</si>
  <si>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</si>
  <si>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</si>
  <si>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</si>
  <si>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</si>
  <si>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</si>
  <si>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</si>
  <si>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</si>
  <si>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</si>
  <si>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</si>
  <si>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</si>
  <si>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</si>
  <si>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</si>
  <si>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</si>
  <si>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</si>
  <si>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</si>
  <si>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</si>
  <si>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</si>
  <si>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</si>
  <si>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</si>
  <si>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</si>
  <si>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</si>
  <si>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</si>
  <si>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</si>
  <si>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</si>
  <si>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</si>
  <si>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</si>
  <si>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</si>
  <si>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</si>
  <si>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</si>
  <si>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</si>
  <si>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</si>
  <si>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</si>
  <si>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</si>
  <si>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</si>
  <si>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</si>
  <si>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</si>
  <si>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</si>
  <si>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</si>
  <si>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</si>
  <si>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</si>
  <si>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</si>
  <si>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</si>
  <si>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</si>
  <si>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</si>
  <si>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</si>
  <si>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</si>
  <si>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</si>
  <si>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</si>
  <si>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</si>
  <si>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</si>
  <si>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</si>
  <si>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</si>
  <si>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</si>
  <si>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</si>
  <si>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</si>
  <si>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</si>
  <si>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</si>
  <si>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</si>
  <si>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</si>
  <si>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</si>
  <si>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</si>
  <si>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</si>
  <si>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</si>
  <si>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</si>
  <si>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</si>
  <si>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</si>
  <si>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</si>
  <si>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</si>
  <si>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</si>
  <si>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</si>
  <si>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</si>
  <si>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</si>
  <si>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</si>
  <si>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</si>
  <si>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</si>
  <si>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</si>
  <si>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</si>
  <si>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</si>
  <si>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</si>
  <si>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</si>
  <si>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</si>
  <si>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</si>
  <si>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</si>
  <si>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</si>
  <si>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</si>
  <si>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</si>
  <si>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</si>
  <si>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</si>
  <si>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</si>
  <si>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</si>
  <si>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</si>
  <si>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</si>
  <si>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</si>
  <si>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</si>
  <si>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</si>
  <si>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</si>
  <si>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</si>
  <si>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</si>
  <si>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</si>
  <si>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</si>
  <si>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</si>
  <si>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</si>
  <si>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</si>
  <si>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</si>
  <si>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</si>
  <si>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</si>
  <si>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</si>
  <si>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</si>
  <si>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</si>
  <si>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</si>
  <si>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</si>
  <si>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</si>
  <si>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</si>
  <si>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</si>
  <si>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</si>
  <si>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</si>
  <si>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</si>
  <si>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</si>
  <si>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</si>
  <si>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</si>
  <si>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</si>
  <si>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</si>
  <si>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</si>
  <si>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</si>
  <si>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</si>
  <si>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</si>
  <si>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</si>
  <si>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</si>
  <si>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</si>
  <si>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</si>
  <si>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</si>
  <si>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</si>
  <si>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</si>
  <si>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</si>
  <si>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</si>
  <si>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</si>
  <si>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</si>
  <si>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</si>
  <si>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</si>
  <si>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</si>
  <si>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</si>
  <si>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</si>
  <si>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</si>
  <si>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</si>
  <si>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</si>
  <si>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</si>
  <si>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</si>
  <si>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</si>
  <si>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</si>
  <si>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</si>
  <si>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</si>
  <si>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</si>
  <si>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</si>
  <si>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</si>
  <si>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</si>
  <si>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מט"ח/ מט"ח</t>
  </si>
  <si>
    <t>סה"כ בחו"ל:</t>
  </si>
  <si>
    <t>סה"כ בישראל:</t>
  </si>
  <si>
    <t>סה"כ כתבי אופציה בחו"ל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</si>
  <si>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</si>
  <si>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</si>
  <si>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</si>
  <si>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</si>
  <si>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</si>
  <si>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</si>
  <si>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</si>
  <si>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</si>
  <si>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</si>
  <si>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</si>
  <si>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</si>
  <si>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</si>
  <si>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</si>
  <si>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</si>
  <si>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</si>
  <si>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</si>
  <si>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</si>
  <si>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</si>
  <si>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</si>
  <si>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</si>
  <si>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</si>
  <si>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אישית - מסלול מניות</t>
  </si>
  <si>
    <t>ממשלתי שקלי 0519</t>
  </si>
  <si>
    <t>1131770</t>
  </si>
  <si>
    <t>RF</t>
  </si>
  <si>
    <t>ממשק0120</t>
  </si>
  <si>
    <t>1115773</t>
  </si>
  <si>
    <t>סה"כ תל אביב 35</t>
  </si>
  <si>
    <t>אורמת טכנולוגיות*</t>
  </si>
  <si>
    <t>1134402</t>
  </si>
  <si>
    <t>מגמה</t>
  </si>
  <si>
    <t>520036716</t>
  </si>
  <si>
    <t>UTILITIES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</si>
  <si>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</si>
  <si>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</si>
  <si>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</si>
  <si>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</si>
  <si>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</si>
  <si>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</si>
  <si>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</si>
  <si>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</si>
  <si>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אלוני חץ</t>
  </si>
  <si>
    <t>390013</t>
  </si>
  <si>
    <t>520038506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</si>
  <si>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</si>
  <si>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</si>
  <si>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</si>
  <si>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</si>
  <si>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</si>
  <si>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</si>
  <si>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</si>
  <si>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</si>
  <si>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</si>
  <si>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</si>
  <si>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</si>
  <si>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</si>
  <si>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</si>
  <si>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</si>
  <si>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</si>
  <si>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</si>
  <si>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</si>
  <si>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</si>
  <si>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</t>
  </si>
  <si>
    <t>475020</t>
  </si>
  <si>
    <t>550013098</t>
  </si>
  <si>
    <t>חיפוש נפט וגז</t>
  </si>
  <si>
    <t>הראל השקעות</t>
  </si>
  <si>
    <t>585018</t>
  </si>
  <si>
    <t>520033986</t>
  </si>
  <si>
    <t>ביטוח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</si>
  <si>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</si>
  <si>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</si>
  <si>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</si>
  <si>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</si>
  <si>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</si>
  <si>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</si>
  <si>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</si>
  <si>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</si>
  <si>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</si>
  <si>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</si>
  <si>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</si>
  <si>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</si>
  <si>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</si>
  <si>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</si>
  <si>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</si>
  <si>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</si>
  <si>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</si>
  <si>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</si>
  <si>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</si>
  <si>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מיילן</t>
  </si>
  <si>
    <t>1136704</t>
  </si>
  <si>
    <t>61036137</t>
  </si>
  <si>
    <t>Pharmaceuticals&amp; Biotechnology</t>
  </si>
  <si>
    <t>מליסרון*</t>
  </si>
  <si>
    <t>323014</t>
  </si>
  <si>
    <t>520037789</t>
  </si>
  <si>
    <t>נייס</t>
  </si>
  <si>
    <t>273011</t>
  </si>
  <si>
    <t>520036872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</si>
  <si>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</si>
  <si>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</si>
  <si>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</si>
  <si>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</si>
  <si>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</si>
  <si>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</si>
  <si>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</si>
  <si>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</si>
  <si>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</si>
  <si>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השקעה ואחזקות</t>
  </si>
  <si>
    <t>פרוטרום</t>
  </si>
  <si>
    <t>1081082</t>
  </si>
  <si>
    <t>520042805</t>
  </si>
  <si>
    <t>מזון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</si>
  <si>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</si>
  <si>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</si>
  <si>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</si>
  <si>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</si>
  <si>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</si>
  <si>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</si>
  <si>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</si>
  <si>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</si>
  <si>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</si>
  <si>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</si>
  <si>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</si>
  <si>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</si>
  <si>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</si>
  <si>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</si>
  <si>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</si>
  <si>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</si>
  <si>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</si>
  <si>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</si>
  <si>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</si>
  <si>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</si>
  <si>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</si>
  <si>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</si>
  <si>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</si>
  <si>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ENERGY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</si>
  <si>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</si>
  <si>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</si>
  <si>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</si>
  <si>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</si>
  <si>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</si>
  <si>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</si>
  <si>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</si>
  <si>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</si>
  <si>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</si>
  <si>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</si>
  <si>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אלון דור</t>
  </si>
  <si>
    <t>1093202</t>
  </si>
  <si>
    <t>520043878</t>
  </si>
  <si>
    <t>שרותים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</si>
  <si>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</si>
  <si>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</si>
  <si>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</si>
  <si>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</si>
  <si>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</si>
  <si>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</si>
  <si>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</si>
  <si>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</si>
  <si>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</si>
  <si>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</si>
  <si>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</si>
  <si>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</si>
  <si>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</si>
  <si>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</si>
  <si>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</si>
  <si>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</si>
  <si>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</si>
  <si>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</si>
  <si>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</si>
  <si>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</si>
  <si>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</si>
  <si>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</si>
  <si>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520001736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</si>
  <si>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</si>
  <si>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</si>
  <si>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</si>
  <si>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</si>
  <si>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</si>
  <si>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</si>
  <si>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</si>
  <si>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</si>
  <si>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</si>
  <si>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</si>
  <si>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</si>
  <si>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</si>
  <si>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</si>
  <si>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</si>
  <si>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520017450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</si>
  <si>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</si>
  <si>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</si>
  <si>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</si>
  <si>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</si>
  <si>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</si>
  <si>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</si>
  <si>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</si>
  <si>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</si>
  <si>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</si>
  <si>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</si>
  <si>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</si>
  <si>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</si>
  <si>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</si>
  <si>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</si>
  <si>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</si>
  <si>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</si>
  <si>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מזור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</si>
  <si>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</si>
  <si>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</si>
  <si>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</si>
  <si>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</si>
  <si>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</si>
  <si>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</si>
  <si>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</si>
  <si>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</si>
  <si>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</si>
  <si>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</si>
  <si>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</si>
  <si>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</si>
  <si>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</si>
  <si>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</si>
  <si>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</si>
  <si>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</si>
  <si>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</si>
  <si>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</si>
  <si>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</si>
  <si>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</si>
  <si>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</si>
  <si>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</si>
  <si>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</si>
  <si>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</si>
  <si>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</si>
  <si>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</si>
  <si>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</si>
  <si>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</si>
  <si>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</si>
  <si>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</si>
  <si>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</si>
  <si>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</si>
  <si>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</si>
  <si>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</si>
  <si>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</si>
  <si>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</si>
  <si>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</si>
  <si>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</si>
  <si>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</si>
  <si>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</si>
  <si>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</si>
  <si>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</si>
  <si>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</si>
  <si>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</si>
  <si>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</si>
  <si>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</si>
  <si>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</si>
  <si>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</si>
  <si>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</si>
  <si>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</si>
  <si>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</si>
  <si>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</si>
  <si>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</si>
  <si>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</si>
  <si>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</si>
  <si>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</si>
  <si>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</si>
  <si>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</si>
  <si>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</si>
  <si>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</si>
  <si>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</si>
  <si>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</si>
  <si>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</si>
  <si>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</si>
  <si>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</si>
  <si>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</si>
  <si>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</si>
  <si>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</si>
  <si>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</si>
  <si>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</si>
  <si>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</si>
  <si>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</si>
  <si>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</si>
  <si>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</si>
  <si>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</si>
  <si>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</si>
  <si>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</si>
  <si>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</si>
  <si>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</si>
  <si>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</si>
  <si>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</si>
  <si>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</si>
  <si>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</si>
  <si>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</si>
  <si>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</si>
  <si>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איתמר מדיקל*</t>
  </si>
  <si>
    <t>1102458</t>
  </si>
  <si>
    <t>512434218</t>
  </si>
  <si>
    <t>אלוט תקשורת*</t>
  </si>
  <si>
    <t>1099654</t>
  </si>
  <si>
    <t>512394776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</si>
  <si>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</si>
  <si>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</si>
  <si>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</si>
  <si>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</si>
  <si>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</si>
  <si>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</si>
  <si>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</si>
  <si>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</si>
  <si>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</si>
  <si>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</si>
  <si>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</si>
  <si>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</si>
  <si>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</si>
  <si>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</si>
  <si>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</si>
  <si>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</si>
  <si>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</si>
  <si>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</si>
  <si>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</si>
  <si>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</si>
  <si>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</si>
  <si>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</si>
  <si>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</si>
  <si>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</si>
  <si>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</si>
  <si>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</si>
  <si>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</si>
  <si>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</si>
  <si>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</si>
  <si>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</si>
  <si>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</si>
  <si>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</si>
  <si>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</si>
  <si>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</si>
  <si>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</si>
  <si>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</si>
  <si>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</si>
  <si>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</si>
  <si>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</si>
  <si>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</si>
  <si>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</si>
  <si>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</si>
  <si>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</si>
  <si>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</si>
  <si>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</si>
  <si>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</si>
  <si>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</si>
  <si>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</si>
  <si>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</si>
  <si>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</si>
  <si>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</si>
  <si>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</si>
  <si>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</si>
  <si>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</si>
  <si>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פריון נטוורק</t>
  </si>
  <si>
    <t>1095819</t>
  </si>
  <si>
    <t>512849498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</si>
  <si>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</si>
  <si>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</si>
  <si>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</si>
  <si>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</si>
  <si>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</si>
  <si>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</si>
  <si>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</si>
  <si>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</si>
  <si>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</si>
  <si>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</si>
  <si>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</si>
  <si>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</si>
  <si>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</si>
  <si>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</si>
  <si>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</si>
  <si>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</si>
  <si>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</si>
  <si>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</si>
  <si>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</si>
  <si>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</si>
  <si>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</si>
  <si>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</si>
  <si>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</si>
  <si>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</si>
  <si>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</si>
  <si>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</si>
  <si>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</si>
  <si>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</si>
  <si>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</si>
  <si>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</si>
  <si>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</si>
  <si>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</si>
  <si>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</si>
  <si>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</si>
  <si>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</si>
  <si>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</si>
  <si>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</si>
  <si>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mazor robotics ltd</t>
  </si>
  <si>
    <t>US57886P1030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</si>
  <si>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</si>
  <si>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</si>
  <si>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</si>
  <si>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</si>
  <si>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</si>
  <si>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</si>
  <si>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</si>
  <si>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</si>
  <si>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</si>
  <si>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</si>
  <si>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</si>
  <si>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</si>
  <si>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</si>
  <si>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</si>
  <si>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</si>
  <si>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</si>
  <si>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</si>
  <si>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</si>
  <si>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</si>
  <si>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</si>
  <si>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</si>
  <si>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</si>
  <si>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</si>
  <si>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</si>
  <si>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</si>
  <si>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</si>
  <si>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</si>
  <si>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</si>
  <si>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</si>
  <si>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</si>
  <si>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</si>
  <si>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</si>
  <si>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</si>
  <si>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</si>
  <si>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</si>
  <si>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</si>
  <si>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</si>
  <si>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</si>
  <si>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</si>
  <si>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</si>
  <si>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</si>
  <si>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</si>
  <si>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ALEXANDRIA REAL ESTATE EQUIT</t>
  </si>
  <si>
    <t>US0152711091</t>
  </si>
  <si>
    <t>Real Estate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</si>
  <si>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</si>
  <si>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</si>
  <si>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</si>
  <si>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</si>
  <si>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</si>
  <si>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</si>
  <si>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</si>
  <si>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</si>
  <si>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 MOLLER MAERSK A/S B</t>
  </si>
  <si>
    <t>DK0010244508</t>
  </si>
  <si>
    <t>Transportation</t>
  </si>
  <si>
    <t>APPLE INC</t>
  </si>
  <si>
    <t>US0378331005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</si>
  <si>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</si>
  <si>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</si>
  <si>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</si>
  <si>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</si>
  <si>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</si>
  <si>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</si>
  <si>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</si>
  <si>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</si>
  <si>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</si>
  <si>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</si>
  <si>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</si>
  <si>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</si>
  <si>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</si>
  <si>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</si>
  <si>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</si>
  <si>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</si>
  <si>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</si>
  <si>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</si>
  <si>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</si>
  <si>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</si>
  <si>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</si>
  <si>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</si>
  <si>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</si>
  <si>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</si>
  <si>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</si>
  <si>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</si>
  <si>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</si>
  <si>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</si>
  <si>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</si>
  <si>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</si>
  <si>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שרותים פיננסים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</si>
  <si>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</si>
  <si>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</si>
  <si>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</si>
  <si>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</si>
  <si>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</si>
  <si>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</si>
  <si>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</si>
  <si>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</si>
  <si>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</si>
  <si>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</si>
  <si>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</si>
  <si>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</si>
  <si>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</si>
  <si>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</si>
  <si>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</si>
  <si>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</si>
  <si>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</si>
  <si>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</si>
  <si>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</si>
  <si>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</si>
  <si>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</si>
  <si>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</si>
  <si>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</si>
  <si>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</si>
  <si>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</si>
  <si>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</si>
  <si>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</si>
  <si>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</si>
  <si>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</si>
  <si>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</si>
  <si>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</si>
  <si>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</si>
  <si>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</si>
  <si>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</si>
  <si>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</si>
  <si>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</si>
  <si>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</si>
  <si>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</si>
  <si>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</si>
  <si>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</si>
  <si>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</si>
  <si>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</si>
  <si>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</si>
  <si>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</si>
  <si>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</si>
  <si>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</si>
  <si>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</si>
  <si>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</si>
  <si>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</si>
  <si>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</si>
  <si>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NIKE INC CL B</t>
  </si>
  <si>
    <t>US6541061031</t>
  </si>
  <si>
    <t>ORACLE CORP</t>
  </si>
  <si>
    <t>US68389X1054</t>
  </si>
  <si>
    <t>PAYPAL HOLDINGS INC</t>
  </si>
  <si>
    <t>US70450Y1038</t>
  </si>
  <si>
    <t>PFIZER INC</t>
  </si>
  <si>
    <t>US7170811035</t>
  </si>
  <si>
    <t>PRICELINE GROUP INC</t>
  </si>
  <si>
    <t>US7415034039</t>
  </si>
  <si>
    <t>PROLOGIS INC</t>
  </si>
  <si>
    <t>US74340W1036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</si>
  <si>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</si>
  <si>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</si>
  <si>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</si>
  <si>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</si>
  <si>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</si>
  <si>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</si>
  <si>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</si>
  <si>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</si>
  <si>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</si>
  <si>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</si>
  <si>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</si>
  <si>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</si>
  <si>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</si>
  <si>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</si>
  <si>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</si>
  <si>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</si>
  <si>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</si>
  <si>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</si>
  <si>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</si>
  <si>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</si>
  <si>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</si>
  <si>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SYNCHRONY FINANCIAL</t>
  </si>
  <si>
    <t>US87165B1035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</si>
  <si>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</si>
  <si>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</si>
  <si>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</si>
  <si>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</si>
  <si>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</si>
  <si>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</si>
  <si>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</si>
  <si>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</si>
  <si>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</si>
  <si>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</si>
  <si>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</si>
  <si>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</si>
  <si>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</si>
  <si>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</si>
  <si>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</si>
  <si>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</si>
  <si>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</si>
  <si>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</si>
  <si>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</si>
  <si>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</si>
  <si>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</si>
  <si>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</si>
  <si>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</si>
  <si>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</si>
  <si>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</si>
  <si>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</si>
  <si>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</si>
  <si>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AMUNDI ETF MSCI EM ASIA UCIT</t>
  </si>
  <si>
    <t>FR0011018316</t>
  </si>
  <si>
    <t>AMUNDI ETF MSCI EUROPE TELEC</t>
  </si>
  <si>
    <t>FR0010713735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</si>
  <si>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</si>
  <si>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</si>
  <si>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</si>
  <si>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</si>
  <si>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</si>
  <si>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</si>
  <si>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NORDIC 1D</t>
  </si>
  <si>
    <t>IE00B9MRHC27</t>
  </si>
  <si>
    <t>DBX S&amp;P GLOBAL INFRASTRUC 1C</t>
  </si>
  <si>
    <t>LU0322253229</t>
  </si>
  <si>
    <t>DBX STXX EUROPE TECHNOLOGY 1C</t>
  </si>
  <si>
    <t>LU0292104469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</si>
  <si>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</si>
  <si>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</si>
  <si>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</si>
  <si>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</si>
  <si>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</si>
  <si>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</si>
  <si>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</si>
  <si>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</si>
  <si>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</si>
  <si>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</si>
  <si>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</si>
  <si>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</si>
  <si>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</si>
  <si>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</si>
  <si>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</si>
  <si>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</si>
  <si>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</si>
  <si>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</si>
  <si>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</si>
  <si>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</si>
  <si>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</si>
  <si>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</si>
  <si>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</si>
  <si>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</si>
  <si>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</si>
  <si>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</si>
  <si>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</si>
  <si>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</si>
  <si>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</si>
  <si>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</si>
  <si>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</si>
  <si>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</si>
  <si>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</si>
  <si>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</si>
  <si>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</si>
  <si>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</si>
  <si>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</si>
  <si>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</si>
  <si>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</si>
  <si>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</si>
  <si>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</si>
  <si>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</si>
  <si>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ISHR EUR600 IND GDS&amp;SERV (DE)</t>
  </si>
  <si>
    <t>DE000A0H08J9</t>
  </si>
  <si>
    <t>Lyxor ETF STOXX Europe 600 Banks</t>
  </si>
  <si>
    <t>FR0010345371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</si>
  <si>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</si>
  <si>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</si>
  <si>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</si>
  <si>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</si>
  <si>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</si>
  <si>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</si>
  <si>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</si>
  <si>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</si>
  <si>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</si>
  <si>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</si>
  <si>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</si>
  <si>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</si>
  <si>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</si>
  <si>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</si>
  <si>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</si>
  <si>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</si>
  <si>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</si>
  <si>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</si>
  <si>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</si>
  <si>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</si>
  <si>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</si>
  <si>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</si>
  <si>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</si>
  <si>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</si>
  <si>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</si>
  <si>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</si>
  <si>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</si>
  <si>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</si>
  <si>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</si>
  <si>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</si>
  <si>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</si>
  <si>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</si>
  <si>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</si>
  <si>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</si>
  <si>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</si>
  <si>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</si>
  <si>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</si>
  <si>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</si>
  <si>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</si>
  <si>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</si>
  <si>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</si>
  <si>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</si>
  <si>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</si>
  <si>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</si>
  <si>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</si>
  <si>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</si>
  <si>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</si>
  <si>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</si>
  <si>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</si>
  <si>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</si>
  <si>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</si>
  <si>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</si>
  <si>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</si>
  <si>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</si>
  <si>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</si>
  <si>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</si>
  <si>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</si>
  <si>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</si>
  <si>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</si>
  <si>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</si>
  <si>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</si>
  <si>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</si>
  <si>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</si>
  <si>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</si>
  <si>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</si>
  <si>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</si>
  <si>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4*</t>
  </si>
  <si>
    <t>1137017</t>
  </si>
  <si>
    <t>מדיגוס אופציה 9</t>
  </si>
  <si>
    <t>1135979</t>
  </si>
  <si>
    <t>BC 1800 JAN 2018</t>
  </si>
  <si>
    <t>82149543</t>
  </si>
  <si>
    <t>ל.ר.</t>
  </si>
  <si>
    <t>BP 1800 JAN 2018</t>
  </si>
  <si>
    <t>82150095</t>
  </si>
  <si>
    <t>EMINI RUSSELL 2000 MAR18</t>
  </si>
  <si>
    <t>RTYH8</t>
  </si>
  <si>
    <t>S&amp;P500 EMINI FUT MAR 18</t>
  </si>
  <si>
    <t>ESH8</t>
  </si>
  <si>
    <t>TOPIX INDX FUTR MAR18</t>
  </si>
  <si>
    <t>TPH8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</si>
  <si>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</si>
  <si>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</si>
  <si>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</si>
  <si>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</si>
  <si>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</si>
  <si>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</si>
  <si>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</si>
  <si>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</si>
  <si>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</si>
  <si>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</si>
  <si>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</si>
  <si>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</si>
  <si>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</si>
  <si>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</si>
  <si>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</si>
  <si>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</si>
  <si>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</si>
  <si>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</si>
  <si>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</si>
  <si>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</si>
  <si>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</si>
  <si>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</si>
  <si>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</si>
  <si>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</si>
  <si>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</si>
  <si>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</si>
  <si>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</si>
  <si>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</si>
  <si>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</si>
  <si>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</si>
  <si>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</si>
  <si>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</si>
  <si>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</si>
  <si>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</si>
  <si>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</si>
  <si>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</si>
  <si>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</si>
  <si>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</si>
  <si>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</si>
  <si>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</si>
  <si>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</si>
  <si>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</si>
  <si>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</si>
  <si>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</si>
  <si>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</si>
  <si>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</si>
  <si>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</si>
  <si>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</si>
  <si>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</si>
  <si>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</si>
  <si>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</si>
  <si>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</si>
  <si>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</si>
  <si>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</si>
  <si>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</si>
  <si>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</si>
  <si>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</si>
  <si>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</si>
  <si>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</si>
  <si>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</si>
  <si>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</si>
  <si>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</si>
  <si>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</si>
  <si>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</si>
  <si>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</si>
  <si>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</si>
  <si>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</si>
  <si>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</si>
  <si>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</si>
  <si>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</si>
  <si>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</si>
  <si>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</si>
  <si>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</si>
  <si>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</si>
  <si>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</si>
  <si>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</si>
  <si>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</si>
  <si>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</si>
  <si>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</si>
  <si>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</si>
  <si>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</si>
  <si>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</si>
  <si>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</si>
  <si>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</si>
  <si>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</si>
  <si>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</si>
  <si>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</si>
  <si>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</si>
  <si>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</si>
  <si>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</si>
  <si>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</si>
  <si>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</si>
  <si>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</si>
  <si>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</si>
  <si>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</si>
  <si>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</si>
  <si>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</si>
  <si>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</si>
  <si>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</si>
  <si>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</si>
  <si>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</si>
  <si>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</si>
  <si>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</si>
  <si>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</si>
  <si>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</si>
  <si>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</si>
  <si>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</si>
  <si>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</si>
  <si>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</si>
  <si>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</si>
  <si>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</si>
  <si>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</si>
  <si>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</si>
  <si>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</si>
  <si>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</si>
  <si>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</si>
  <si>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</si>
  <si>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</si>
  <si>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</si>
  <si>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</si>
  <si>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</si>
  <si>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</si>
  <si>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</si>
  <si>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</si>
  <si>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</si>
  <si>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</si>
  <si>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</si>
  <si>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</si>
  <si>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</si>
  <si>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</si>
  <si>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</si>
  <si>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</si>
  <si>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</si>
  <si>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</si>
  <si>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REDHILL WARRANT</t>
  </si>
  <si>
    <t>52290</t>
  </si>
  <si>
    <t>₪ / מט"ח</t>
  </si>
  <si>
    <t>+ILS/-EUR 4.0792 15-02-18 (10) +92</t>
  </si>
  <si>
    <t>10001569</t>
  </si>
  <si>
    <t>+ILS/-USD 3.4826 27-03-18 (10) --144</t>
  </si>
  <si>
    <t>10001629</t>
  </si>
  <si>
    <t>+ILS/-USD 3.4892 22-02-18 (10) --118</t>
  </si>
  <si>
    <t>10001598</t>
  </si>
  <si>
    <t>+ILS/-USD 3.49 04-01-18 (10) --89</t>
  </si>
  <si>
    <t>10001550</t>
  </si>
  <si>
    <t>+ILS/-USD 3.49 04-01-18 (10) --92</t>
  </si>
  <si>
    <t>10001553</t>
  </si>
  <si>
    <t>+ILS/-USD 3.5032 13-02-18 (10) --113</t>
  </si>
  <si>
    <t>10001583</t>
  </si>
  <si>
    <t>+USD/-ILS 3.4686 22-02-18 (10) --74</t>
  </si>
  <si>
    <t>10001638</t>
  </si>
  <si>
    <t>+USD/-ILS 3.5115 04-01-18 (10) --35</t>
  </si>
  <si>
    <t>10001607</t>
  </si>
  <si>
    <t>+JPY/-USD 111 10-01-18 (10) --28</t>
  </si>
  <si>
    <t>10001600</t>
  </si>
  <si>
    <t>+JPY/-USD 111.84 10-01-18 (10) --54</t>
  </si>
  <si>
    <t>10001543</t>
  </si>
  <si>
    <t>+JPY/-USD 111.865 26-02-18 (10) --58.5</t>
  </si>
  <si>
    <t>10001590</t>
  </si>
  <si>
    <t>+JPY/-USD 112.08 10-01-18 (10) --27</t>
  </si>
  <si>
    <t>10001605</t>
  </si>
  <si>
    <t>+USD/-EUR 1.1811 22-01-18 (10) +66</t>
  </si>
  <si>
    <t>10001532</t>
  </si>
  <si>
    <t>+USD/-EUR 1.1908 10-04-18 (10) +98.5</t>
  </si>
  <si>
    <t>10001612</t>
  </si>
  <si>
    <t>+USD/-EUR 1.1909 14-03-18 (10) +69</t>
  </si>
  <si>
    <t>10001631</t>
  </si>
  <si>
    <t>+USD/-EUR 1.1916 07-03-18 (10) +73.15</t>
  </si>
  <si>
    <t>10001594</t>
  </si>
  <si>
    <t>+USD/-EUR 1.1916 14-03-18 (10) +68</t>
  </si>
  <si>
    <t>10001634</t>
  </si>
  <si>
    <t>+USD/-EUR 1.1947 10-04-18 (10) +96.5</t>
  </si>
  <si>
    <t>10001603</t>
  </si>
  <si>
    <t>+USD/-EUR 1.195 07-03-18 (10) +62</t>
  </si>
  <si>
    <t>10001635</t>
  </si>
  <si>
    <t>+USD/-EUR 1.1954 07-03-18 (10) +73.2</t>
  </si>
  <si>
    <t>10001601</t>
  </si>
  <si>
    <t>+USD/-GBP 1.3206 05-03-18 (10) +45.8</t>
  </si>
  <si>
    <t>10001579</t>
  </si>
  <si>
    <t>+USD/-GBP 1.3276 12-02-18 (10) +37.5</t>
  </si>
  <si>
    <t>10001589</t>
  </si>
  <si>
    <t>+USD/-GBP 1.3379 12-03-18 (10) +46.1</t>
  </si>
  <si>
    <t>10001596</t>
  </si>
  <si>
    <t>+USD/-GBP 1.3435 17-01-18 (10) +44.6</t>
  </si>
  <si>
    <t>10001525</t>
  </si>
  <si>
    <t>+USD/-GBP 1.3454 12-03-18 (10) +55</t>
  </si>
  <si>
    <t>10001626</t>
  </si>
  <si>
    <t>+USD/-JPY 111.69 26-02-18 (10) --51</t>
  </si>
  <si>
    <t>10001610</t>
  </si>
  <si>
    <t>+USD/-JPY 112.179 10-01-18 (10) --62.1</t>
  </si>
  <si>
    <t>10001522</t>
  </si>
  <si>
    <t>+USD/-JPY 112.24 10-01-18 (10) --26</t>
  </si>
  <si>
    <t>10001627</t>
  </si>
  <si>
    <t>+USD/-JPY 112.507 26-02-18 (10) --53.3</t>
  </si>
  <si>
    <t>10001623</t>
  </si>
  <si>
    <t>+USD/-JPY 112.54 10-01-18 (10) --46</t>
  </si>
  <si>
    <t>10001547</t>
  </si>
  <si>
    <t>+USD/-JPY 112.678 26-02-18 (10) -0.572</t>
  </si>
  <si>
    <t>10001575</t>
  </si>
  <si>
    <t>+USD/-JPY 112.935 26-02-18 (10) --49.5</t>
  </si>
  <si>
    <t>10001637</t>
  </si>
  <si>
    <t>+USD/-JPY 113.21 10-01-18 (10) --37</t>
  </si>
  <si>
    <t>10001570</t>
  </si>
  <si>
    <t>דולר ניו-זילנד</t>
  </si>
  <si>
    <t>כתר נורבגי</t>
  </si>
  <si>
    <t>בנק לאומי לישראל בע"מ</t>
  </si>
  <si>
    <t>30110000</t>
  </si>
  <si>
    <t>AAA.IL</t>
  </si>
  <si>
    <t>מעלות S&amp;P</t>
  </si>
  <si>
    <t>יו בנק</t>
  </si>
  <si>
    <t>30026000</t>
  </si>
  <si>
    <t>AA+.IL</t>
  </si>
  <si>
    <t>32010000</t>
  </si>
  <si>
    <t>30310000</t>
  </si>
  <si>
    <t>32610000</t>
  </si>
  <si>
    <t>30210000</t>
  </si>
  <si>
    <t>31010000</t>
  </si>
  <si>
    <t>30810000</t>
  </si>
  <si>
    <t>31110000</t>
  </si>
  <si>
    <t>31210000</t>
  </si>
  <si>
    <t>31710000</t>
  </si>
  <si>
    <t>31726000</t>
  </si>
  <si>
    <t>30826000</t>
  </si>
  <si>
    <t>30226000</t>
  </si>
  <si>
    <t>31026000</t>
  </si>
  <si>
    <t>30326000</t>
  </si>
  <si>
    <t>31126000</t>
  </si>
  <si>
    <t>30726000</t>
  </si>
  <si>
    <t>32026000</t>
  </si>
  <si>
    <t>הבינלאומי 0.42 7.12.17</t>
  </si>
  <si>
    <t>491454</t>
  </si>
  <si>
    <t>סה"כ השקעות אחרות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</si>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</sst>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10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scheme val="minor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05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0" applyNumberFormat="0" applyFill="0" applyAlignment="0" applyProtection="0"/>
    <xf numFmtId="0" fontId="33" fillId="0" borderId="31" applyNumberFormat="0" applyFill="0" applyAlignment="0" applyProtection="0"/>
    <xf numFmtId="0" fontId="34" fillId="0" borderId="32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33" applyNumberFormat="0" applyAlignment="0" applyProtection="0"/>
    <xf numFmtId="0" fontId="39" fillId="12" borderId="34" applyNumberFormat="0" applyAlignment="0" applyProtection="0"/>
    <xf numFmtId="0" fontId="40" fillId="12" borderId="33" applyNumberFormat="0" applyAlignment="0" applyProtection="0"/>
    <xf numFmtId="0" fontId="41" fillId="0" borderId="35" applyNumberFormat="0" applyFill="0" applyAlignment="0" applyProtection="0"/>
    <xf numFmtId="0" fontId="42" fillId="13" borderId="36" applyNumberFormat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38" applyNumberFormat="0" applyFill="0" applyAlignment="0" applyProtection="0"/>
    <xf numFmtId="0" fontId="4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47" fillId="44" borderId="0" applyNumberFormat="0" applyBorder="0" applyAlignment="0" applyProtection="0"/>
    <xf numFmtId="0" fontId="48" fillId="16" borderId="0" applyNumberFormat="0" applyBorder="0" applyAlignment="0" applyProtection="0"/>
    <xf numFmtId="0" fontId="48" fillId="20" borderId="0" applyNumberFormat="0" applyBorder="0" applyAlignment="0" applyProtection="0"/>
    <xf numFmtId="0" fontId="48" fillId="24" borderId="0" applyNumberFormat="0" applyBorder="0" applyAlignment="0" applyProtection="0"/>
    <xf numFmtId="0" fontId="48" fillId="28" borderId="0" applyNumberFormat="0" applyBorder="0" applyAlignment="0" applyProtection="0"/>
    <xf numFmtId="0" fontId="48" fillId="32" borderId="0" applyNumberFormat="0" applyBorder="0" applyAlignment="0" applyProtection="0"/>
    <xf numFmtId="0" fontId="48" fillId="36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2" borderId="0" applyNumberFormat="0" applyBorder="0" applyAlignment="0" applyProtection="0"/>
    <xf numFmtId="0" fontId="47" fillId="45" borderId="0" applyNumberFormat="0" applyBorder="0" applyAlignment="0" applyProtection="0"/>
    <xf numFmtId="0" fontId="47" fillId="48" borderId="0" applyNumberFormat="0" applyBorder="0" applyAlignment="0" applyProtection="0"/>
    <xf numFmtId="0" fontId="48" fillId="17" borderId="0" applyNumberFormat="0" applyBorder="0" applyAlignment="0" applyProtection="0"/>
    <xf numFmtId="0" fontId="48" fillId="21" borderId="0" applyNumberFormat="0" applyBorder="0" applyAlignment="0" applyProtection="0"/>
    <xf numFmtId="0" fontId="48" fillId="25" borderId="0" applyNumberFormat="0" applyBorder="0" applyAlignment="0" applyProtection="0"/>
    <xf numFmtId="0" fontId="48" fillId="29" borderId="0" applyNumberFormat="0" applyBorder="0" applyAlignment="0" applyProtection="0"/>
    <xf numFmtId="0" fontId="48" fillId="33" borderId="0" applyNumberFormat="0" applyBorder="0" applyAlignment="0" applyProtection="0"/>
    <xf numFmtId="0" fontId="48" fillId="37" borderId="0" applyNumberFormat="0" applyBorder="0" applyAlignment="0" applyProtection="0"/>
    <xf numFmtId="0" fontId="49" fillId="49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50" borderId="0" applyNumberFormat="0" applyBorder="0" applyAlignment="0" applyProtection="0"/>
    <xf numFmtId="0" fontId="49" fillId="51" borderId="0" applyNumberFormat="0" applyBorder="0" applyAlignment="0" applyProtection="0"/>
    <xf numFmtId="0" fontId="49" fillId="52" borderId="0" applyNumberFormat="0" applyBorder="0" applyAlignment="0" applyProtection="0"/>
    <xf numFmtId="0" fontId="49" fillId="53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9" fillId="56" borderId="0" applyNumberFormat="0" applyBorder="0" applyAlignment="0" applyProtection="0"/>
    <xf numFmtId="0" fontId="49" fillId="57" borderId="0" applyNumberFormat="0" applyBorder="0" applyAlignment="0" applyProtection="0"/>
    <xf numFmtId="0" fontId="49" fillId="58" borderId="0" applyNumberFormat="0" applyBorder="0" applyAlignment="0" applyProtection="0"/>
    <xf numFmtId="0" fontId="47" fillId="59" borderId="0" applyNumberFormat="0" applyBorder="0" applyAlignment="0" applyProtection="0"/>
    <xf numFmtId="0" fontId="47" fillId="60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3" borderId="0" applyNumberFormat="0" applyBorder="0" applyAlignment="0" applyProtection="0"/>
    <xf numFmtId="0" fontId="47" fillId="64" borderId="0" applyNumberFormat="0" applyBorder="0" applyAlignment="0" applyProtection="0"/>
    <xf numFmtId="0" fontId="47" fillId="65" borderId="0" applyNumberFormat="0" applyBorder="0" applyAlignment="0" applyProtection="0"/>
    <xf numFmtId="0" fontId="49" fillId="66" borderId="0" applyNumberFormat="0" applyBorder="0" applyAlignment="0" applyProtection="0"/>
    <xf numFmtId="0" fontId="49" fillId="61" borderId="0" applyNumberFormat="0" applyBorder="0" applyAlignment="0" applyProtection="0"/>
    <xf numFmtId="0" fontId="49" fillId="50" borderId="0" applyNumberFormat="0" applyBorder="0" applyAlignment="0" applyProtection="0"/>
    <xf numFmtId="0" fontId="47" fillId="65" borderId="0" applyNumberFormat="0" applyBorder="0" applyAlignment="0" applyProtection="0"/>
    <xf numFmtId="0" fontId="47" fillId="66" borderId="0" applyNumberFormat="0" applyBorder="0" applyAlignment="0" applyProtection="0"/>
    <xf numFmtId="0" fontId="49" fillId="66" borderId="0" applyNumberFormat="0" applyBorder="0" applyAlignment="0" applyProtection="0"/>
    <xf numFmtId="0" fontId="49" fillId="67" borderId="0" applyNumberFormat="0" applyBorder="0" applyAlignment="0" applyProtection="0"/>
    <xf numFmtId="0" fontId="49" fillId="51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68" borderId="0" applyNumberFormat="0" applyBorder="0" applyAlignment="0" applyProtection="0"/>
    <xf numFmtId="0" fontId="49" fillId="69" borderId="0" applyNumberFormat="0" applyBorder="0" applyAlignment="0" applyProtection="0"/>
    <xf numFmtId="0" fontId="47" fillId="70" borderId="0" applyNumberFormat="0" applyBorder="0" applyAlignment="0" applyProtection="0"/>
    <xf numFmtId="0" fontId="47" fillId="60" borderId="0" applyNumberFormat="0" applyBorder="0" applyAlignment="0" applyProtection="0"/>
    <xf numFmtId="0" fontId="49" fillId="71" borderId="0" applyNumberFormat="0" applyBorder="0" applyAlignment="0" applyProtection="0"/>
    <xf numFmtId="0" fontId="49" fillId="72" borderId="0" applyNumberFormat="0" applyBorder="0" applyAlignment="0" applyProtection="0"/>
    <xf numFmtId="0" fontId="50" fillId="40" borderId="0" applyNumberFormat="0" applyBorder="0" applyAlignment="0" applyProtection="0"/>
    <xf numFmtId="0" fontId="51" fillId="73" borderId="39" applyNumberFormat="0" applyAlignment="0" applyProtection="0"/>
    <xf numFmtId="0" fontId="52" fillId="74" borderId="40" applyNumberFormat="0" applyAlignment="0" applyProtection="0"/>
    <xf numFmtId="164" fontId="1" fillId="0" borderId="0" applyFont="0" applyFill="0" applyBorder="0" applyAlignment="0" applyProtection="0"/>
    <xf numFmtId="0" fontId="53" fillId="75" borderId="0" applyNumberFormat="0" applyBorder="0" applyAlignment="0" applyProtection="0"/>
    <xf numFmtId="0" fontId="53" fillId="76" borderId="0" applyNumberFormat="0" applyBorder="0" applyAlignment="0" applyProtection="0"/>
    <xf numFmtId="0" fontId="53" fillId="77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41" borderId="0" applyNumberFormat="0" applyBorder="0" applyAlignment="0" applyProtection="0"/>
    <xf numFmtId="0" fontId="56" fillId="0" borderId="41" applyNumberFormat="0" applyFill="0" applyAlignment="0" applyProtection="0"/>
    <xf numFmtId="0" fontId="57" fillId="0" borderId="42" applyNumberFormat="0" applyFill="0" applyAlignment="0" applyProtection="0"/>
    <xf numFmtId="0" fontId="58" fillId="0" borderId="43" applyNumberFormat="0" applyFill="0" applyAlignment="0" applyProtection="0"/>
    <xf numFmtId="0" fontId="58" fillId="0" borderId="0" applyNumberFormat="0" applyFill="0" applyBorder="0" applyAlignment="0" applyProtection="0"/>
    <xf numFmtId="0" fontId="59" fillId="44" borderId="39" applyNumberFormat="0" applyAlignment="0" applyProtection="0"/>
    <xf numFmtId="0" fontId="60" fillId="0" borderId="44" applyNumberFormat="0" applyFill="0" applyAlignment="0" applyProtection="0"/>
    <xf numFmtId="0" fontId="61" fillId="7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9" borderId="45" applyNumberFormat="0" applyFont="0" applyAlignment="0" applyProtection="0"/>
    <xf numFmtId="0" fontId="63" fillId="73" borderId="46" applyNumberFormat="0" applyAlignment="0" applyProtection="0"/>
    <xf numFmtId="4" fontId="64" fillId="78" borderId="47" applyNumberFormat="0" applyProtection="0">
      <alignment vertical="center"/>
    </xf>
    <xf numFmtId="4" fontId="65" fillId="78" borderId="47" applyNumberFormat="0" applyProtection="0">
      <alignment vertical="center"/>
    </xf>
    <xf numFmtId="4" fontId="64" fillId="78" borderId="47" applyNumberFormat="0" applyProtection="0">
      <alignment horizontal="left" vertical="center" indent="1"/>
    </xf>
    <xf numFmtId="0" fontId="64" fillId="78" borderId="47" applyNumberFormat="0" applyProtection="0">
      <alignment horizontal="left" vertical="top" indent="1"/>
    </xf>
    <xf numFmtId="4" fontId="64" fillId="80" borderId="0" applyNumberFormat="0" applyProtection="0">
      <alignment horizontal="left" vertical="center" indent="1"/>
    </xf>
    <xf numFmtId="4" fontId="66" fillId="40" borderId="47" applyNumberFormat="0" applyProtection="0">
      <alignment horizontal="right" vertical="center"/>
    </xf>
    <xf numFmtId="4" fontId="66" fillId="46" borderId="47" applyNumberFormat="0" applyProtection="0">
      <alignment horizontal="right" vertical="center"/>
    </xf>
    <xf numFmtId="4" fontId="66" fillId="58" borderId="47" applyNumberFormat="0" applyProtection="0">
      <alignment horizontal="right" vertical="center"/>
    </xf>
    <xf numFmtId="4" fontId="66" fillId="48" borderId="47" applyNumberFormat="0" applyProtection="0">
      <alignment horizontal="right" vertical="center"/>
    </xf>
    <xf numFmtId="4" fontId="66" fillId="52" borderId="47" applyNumberFormat="0" applyProtection="0">
      <alignment horizontal="right" vertical="center"/>
    </xf>
    <xf numFmtId="4" fontId="66" fillId="69" borderId="47" applyNumberFormat="0" applyProtection="0">
      <alignment horizontal="right" vertical="center"/>
    </xf>
    <xf numFmtId="4" fontId="66" fillId="63" borderId="47" applyNumberFormat="0" applyProtection="0">
      <alignment horizontal="right" vertical="center"/>
    </xf>
    <xf numFmtId="4" fontId="66" fillId="81" borderId="47" applyNumberFormat="0" applyProtection="0">
      <alignment horizontal="right" vertical="center"/>
    </xf>
    <xf numFmtId="4" fontId="66" fillId="47" borderId="47" applyNumberFormat="0" applyProtection="0">
      <alignment horizontal="right" vertical="center"/>
    </xf>
    <xf numFmtId="4" fontId="64" fillId="82" borderId="48" applyNumberFormat="0" applyProtection="0">
      <alignment horizontal="left" vertical="center" indent="1"/>
    </xf>
    <xf numFmtId="4" fontId="66" fillId="83" borderId="0" applyNumberFormat="0" applyProtection="0">
      <alignment horizontal="left" vertical="center" indent="1"/>
    </xf>
    <xf numFmtId="4" fontId="67" fillId="84" borderId="0" applyNumberFormat="0" applyProtection="0">
      <alignment horizontal="left" vertical="center" indent="1"/>
    </xf>
    <xf numFmtId="4" fontId="66" fillId="80" borderId="47" applyNumberFormat="0" applyProtection="0">
      <alignment horizontal="right" vertical="center"/>
    </xf>
    <xf numFmtId="4" fontId="66" fillId="83" borderId="0" applyNumberFormat="0" applyProtection="0">
      <alignment horizontal="left" vertical="center" indent="1"/>
    </xf>
    <xf numFmtId="4" fontId="66" fillId="80" borderId="0" applyNumberFormat="0" applyProtection="0">
      <alignment horizontal="left" vertical="center" indent="1"/>
    </xf>
    <xf numFmtId="0" fontId="2" fillId="84" borderId="47" applyNumberFormat="0" applyProtection="0">
      <alignment horizontal="left" vertical="center" indent="1"/>
    </xf>
    <xf numFmtId="0" fontId="2" fillId="84" borderId="47" applyNumberFormat="0" applyProtection="0">
      <alignment horizontal="left" vertical="top" indent="1"/>
    </xf>
    <xf numFmtId="0" fontId="2" fillId="80" borderId="47" applyNumberFormat="0" applyProtection="0">
      <alignment horizontal="left" vertical="center" indent="1"/>
    </xf>
    <xf numFmtId="0" fontId="2" fillId="80" borderId="47" applyNumberFormat="0" applyProtection="0">
      <alignment horizontal="left" vertical="top" indent="1"/>
    </xf>
    <xf numFmtId="0" fontId="2" fillId="45" borderId="47" applyNumberFormat="0" applyProtection="0">
      <alignment horizontal="left" vertical="center" indent="1"/>
    </xf>
    <xf numFmtId="0" fontId="2" fillId="45" borderId="47" applyNumberFormat="0" applyProtection="0">
      <alignment horizontal="left" vertical="top" indent="1"/>
    </xf>
    <xf numFmtId="0" fontId="2" fillId="83" borderId="47" applyNumberFormat="0" applyProtection="0">
      <alignment horizontal="left" vertical="center" indent="1"/>
    </xf>
    <xf numFmtId="0" fontId="2" fillId="83" borderId="47" applyNumberFormat="0" applyProtection="0">
      <alignment horizontal="left" vertical="top" indent="1"/>
    </xf>
    <xf numFmtId="0" fontId="2" fillId="85" borderId="49" applyNumberFormat="0">
      <protection locked="0"/>
    </xf>
    <xf numFmtId="4" fontId="66" fillId="79" borderId="47" applyNumberFormat="0" applyProtection="0">
      <alignment vertical="center"/>
    </xf>
    <xf numFmtId="4" fontId="68" fillId="79" borderId="47" applyNumberFormat="0" applyProtection="0">
      <alignment vertical="center"/>
    </xf>
    <xf numFmtId="4" fontId="66" fillId="79" borderId="47" applyNumberFormat="0" applyProtection="0">
      <alignment horizontal="left" vertical="center" indent="1"/>
    </xf>
    <xf numFmtId="0" fontId="66" fillId="79" borderId="47" applyNumberFormat="0" applyProtection="0">
      <alignment horizontal="left" vertical="top" indent="1"/>
    </xf>
    <xf numFmtId="4" fontId="66" fillId="83" borderId="47" applyNumberFormat="0" applyProtection="0">
      <alignment horizontal="right" vertical="center"/>
    </xf>
    <xf numFmtId="4" fontId="68" fillId="83" borderId="47" applyNumberFormat="0" applyProtection="0">
      <alignment horizontal="right" vertical="center"/>
    </xf>
    <xf numFmtId="4" fontId="66" fillId="80" borderId="47" applyNumberFormat="0" applyProtection="0">
      <alignment horizontal="left" vertical="center" indent="1"/>
    </xf>
    <xf numFmtId="0" fontId="66" fillId="80" borderId="47" applyNumberFormat="0" applyProtection="0">
      <alignment horizontal="left" vertical="top" indent="1"/>
    </xf>
    <xf numFmtId="4" fontId="69" fillId="86" borderId="0" applyNumberFormat="0" applyProtection="0">
      <alignment horizontal="left" vertical="center" indent="1"/>
    </xf>
    <xf numFmtId="4" fontId="70" fillId="83" borderId="47" applyNumberFormat="0" applyProtection="0">
      <alignment horizontal="right" vertical="center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8" fillId="14" borderId="37" applyNumberFormat="0" applyFont="0" applyAlignment="0" applyProtection="0"/>
    <xf numFmtId="0" fontId="48" fillId="14" borderId="37" applyNumberFormat="0" applyFont="0" applyAlignment="0" applyProtection="0"/>
    <xf numFmtId="0" fontId="62" fillId="0" borderId="0"/>
    <xf numFmtId="0" fontId="2" fillId="79" borderId="45" applyNumberFormat="0" applyFont="0" applyAlignment="0" applyProtection="0"/>
    <xf numFmtId="0" fontId="2" fillId="79" borderId="45" applyNumberFormat="0" applyFont="0" applyAlignment="0" applyProtection="0"/>
    <xf numFmtId="0" fontId="2" fillId="79" borderId="45" applyNumberFormat="0" applyFont="0" applyAlignment="0" applyProtection="0"/>
    <xf numFmtId="0" fontId="2" fillId="79" borderId="45" applyNumberFormat="0" applyFont="0" applyAlignment="0" applyProtection="0"/>
    <xf numFmtId="0" fontId="2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2" borderId="0" applyNumberFormat="0" applyBorder="0" applyAlignment="0" applyProtection="0"/>
    <xf numFmtId="0" fontId="74" fillId="43" borderId="0" applyNumberFormat="0" applyBorder="0" applyAlignment="0" applyProtection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6" borderId="0" applyNumberFormat="0" applyBorder="0" applyAlignment="0" applyProtection="0"/>
    <xf numFmtId="0" fontId="74" fillId="47" borderId="0" applyNumberFormat="0" applyBorder="0" applyAlignment="0" applyProtection="0"/>
    <xf numFmtId="0" fontId="74" fillId="42" borderId="0" applyNumberFormat="0" applyBorder="0" applyAlignment="0" applyProtection="0"/>
    <xf numFmtId="0" fontId="74" fillId="45" borderId="0" applyNumberFormat="0" applyBorder="0" applyAlignment="0" applyProtection="0"/>
    <xf numFmtId="0" fontId="74" fillId="48" borderId="0" applyNumberFormat="0" applyBorder="0" applyAlignment="0" applyProtection="0"/>
    <xf numFmtId="0" fontId="75" fillId="49" borderId="0" applyNumberFormat="0" applyBorder="0" applyAlignment="0" applyProtection="0"/>
    <xf numFmtId="0" fontId="75" fillId="46" borderId="0" applyNumberFormat="0" applyBorder="0" applyAlignment="0" applyProtection="0"/>
    <xf numFmtId="0" fontId="75" fillId="47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52" borderId="0" applyNumberFormat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76" fillId="40" borderId="0" applyNumberFormat="0" applyBorder="0" applyAlignment="0" applyProtection="0"/>
    <xf numFmtId="0" fontId="77" fillId="73" borderId="39" applyNumberFormat="0" applyAlignment="0" applyProtection="0"/>
    <xf numFmtId="0" fontId="78" fillId="74" borderId="40" applyNumberFormat="0" applyAlignment="0" applyProtection="0"/>
    <xf numFmtId="164" fontId="2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80" fillId="41" borderId="0" applyNumberFormat="0" applyBorder="0" applyAlignment="0" applyProtection="0"/>
    <xf numFmtId="0" fontId="81" fillId="0" borderId="41" applyNumberFormat="0" applyFill="0" applyAlignment="0" applyProtection="0"/>
    <xf numFmtId="0" fontId="82" fillId="0" borderId="42" applyNumberFormat="0" applyFill="0" applyAlignment="0" applyProtection="0"/>
    <xf numFmtId="0" fontId="83" fillId="0" borderId="43" applyNumberFormat="0" applyFill="0" applyAlignment="0" applyProtection="0"/>
    <xf numFmtId="0" fontId="83" fillId="0" borderId="0" applyNumberFormat="0" applyFill="0" applyBorder="0" applyAlignment="0" applyProtection="0"/>
    <xf numFmtId="0" fontId="84" fillId="44" borderId="39" applyNumberFormat="0" applyAlignment="0" applyProtection="0"/>
    <xf numFmtId="0" fontId="85" fillId="0" borderId="44" applyNumberFormat="0" applyFill="0" applyAlignment="0" applyProtection="0"/>
    <xf numFmtId="0" fontId="86" fillId="78" borderId="0" applyNumberFormat="0" applyBorder="0" applyAlignment="0" applyProtection="0"/>
    <xf numFmtId="0" fontId="87" fillId="73" borderId="46" applyNumberFormat="0" applyAlignment="0" applyProtection="0"/>
    <xf numFmtId="0" fontId="88" fillId="0" borderId="0" applyNumberFormat="0" applyFill="0" applyBorder="0" applyAlignment="0" applyProtection="0"/>
    <xf numFmtId="0" fontId="89" fillId="0" borderId="50" applyNumberFormat="0" applyFill="0" applyAlignment="0" applyProtection="0"/>
    <xf numFmtId="0" fontId="90" fillId="0" borderId="0" applyNumberFormat="0" applyFill="0" applyBorder="0" applyAlignment="0" applyProtection="0"/>
    <xf numFmtId="0" fontId="2" fillId="0" borderId="0"/>
    <xf numFmtId="0" fontId="66" fillId="80" borderId="0" applyNumberFormat="0" applyBorder="0" applyAlignment="0" applyProtection="0"/>
    <xf numFmtId="0" fontId="66" fillId="46" borderId="0" applyNumberFormat="0" applyBorder="0" applyAlignment="0" applyProtection="0"/>
    <xf numFmtId="0" fontId="66" fillId="79" borderId="0" applyNumberFormat="0" applyBorder="0" applyAlignment="0" applyProtection="0"/>
    <xf numFmtId="0" fontId="66" fillId="85" borderId="0" applyNumberFormat="0" applyBorder="0" applyAlignment="0" applyProtection="0"/>
    <xf numFmtId="0" fontId="66" fillId="45" borderId="0" applyNumberFormat="0" applyBorder="0" applyAlignment="0" applyProtection="0"/>
    <xf numFmtId="0" fontId="66" fillId="40" borderId="0" applyNumberFormat="0" applyBorder="0" applyAlignment="0" applyProtection="0"/>
    <xf numFmtId="0" fontId="66" fillId="84" borderId="0" applyNumberFormat="0" applyBorder="0" applyAlignment="0" applyProtection="0"/>
    <xf numFmtId="0" fontId="66" fillId="46" borderId="0" applyNumberFormat="0" applyBorder="0" applyAlignment="0" applyProtection="0"/>
    <xf numFmtId="0" fontId="66" fillId="63" borderId="0" applyNumberFormat="0" applyBorder="0" applyAlignment="0" applyProtection="0"/>
    <xf numFmtId="0" fontId="66" fillId="73" borderId="0" applyNumberFormat="0" applyBorder="0" applyAlignment="0" applyProtection="0"/>
    <xf numFmtId="0" fontId="66" fillId="84" borderId="0" applyNumberFormat="0" applyBorder="0" applyAlignment="0" applyProtection="0"/>
    <xf numFmtId="0" fontId="66" fillId="44" borderId="0" applyNumberFormat="0" applyBorder="0" applyAlignment="0" applyProtection="0"/>
    <xf numFmtId="0" fontId="91" fillId="84" borderId="0" applyNumberFormat="0" applyBorder="0" applyAlignment="0" applyProtection="0"/>
    <xf numFmtId="0" fontId="91" fillId="46" borderId="0" applyNumberFormat="0" applyBorder="0" applyAlignment="0" applyProtection="0"/>
    <xf numFmtId="0" fontId="91" fillId="63" borderId="0" applyNumberFormat="0" applyBorder="0" applyAlignment="0" applyProtection="0"/>
    <xf numFmtId="0" fontId="91" fillId="73" borderId="0" applyNumberFormat="0" applyBorder="0" applyAlignment="0" applyProtection="0"/>
    <xf numFmtId="0" fontId="91" fillId="84" borderId="0" applyNumberFormat="0" applyBorder="0" applyAlignment="0" applyProtection="0"/>
    <xf numFmtId="0" fontId="91" fillId="44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92" fillId="60" borderId="0" applyNumberFormat="0" applyBorder="0" applyAlignment="0" applyProtection="0"/>
    <xf numFmtId="0" fontId="93" fillId="87" borderId="39" applyNumberFormat="0" applyAlignment="0" applyProtection="0"/>
    <xf numFmtId="0" fontId="52" fillId="61" borderId="40" applyNumberFormat="0" applyAlignment="0" applyProtection="0"/>
    <xf numFmtId="170" fontId="2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55" fillId="88" borderId="0" applyNumberFormat="0" applyBorder="0" applyAlignment="0" applyProtection="0"/>
    <xf numFmtId="0" fontId="95" fillId="0" borderId="51" applyNumberFormat="0" applyFill="0" applyAlignment="0" applyProtection="0"/>
    <xf numFmtId="0" fontId="96" fillId="0" borderId="42" applyNumberFormat="0" applyFill="0" applyAlignment="0" applyProtection="0"/>
    <xf numFmtId="0" fontId="97" fillId="0" borderId="52" applyNumberFormat="0" applyFill="0" applyAlignment="0" applyProtection="0"/>
    <xf numFmtId="0" fontId="97" fillId="0" borderId="0" applyNumberFormat="0" applyFill="0" applyBorder="0" applyAlignment="0" applyProtection="0"/>
    <xf numFmtId="0" fontId="98" fillId="71" borderId="39" applyNumberFormat="0" applyAlignment="0" applyProtection="0"/>
    <xf numFmtId="0" fontId="99" fillId="0" borderId="53" applyNumberFormat="0" applyFill="0" applyAlignment="0" applyProtection="0"/>
    <xf numFmtId="0" fontId="61" fillId="71" borderId="0" applyNumberFormat="0" applyBorder="0" applyAlignment="0" applyProtection="0"/>
    <xf numFmtId="0" fontId="2" fillId="70" borderId="45" applyNumberFormat="0" applyFont="0" applyAlignment="0" applyProtection="0"/>
    <xf numFmtId="0" fontId="63" fillId="87" borderId="46" applyNumberFormat="0" applyAlignment="0" applyProtection="0"/>
    <xf numFmtId="0" fontId="71" fillId="0" borderId="0" applyNumberFormat="0" applyFill="0" applyBorder="0" applyAlignment="0" applyProtection="0"/>
    <xf numFmtId="0" fontId="53" fillId="0" borderId="54" applyNumberFormat="0" applyFill="0" applyAlignment="0" applyProtection="0"/>
    <xf numFmtId="0" fontId="73" fillId="0" borderId="0" applyNumberForma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1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9" fontId="2" fillId="0" borderId="0" applyFont="0" applyFill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2" fillId="0" borderId="0" applyFont="0" applyFill="0" applyBorder="0" applyAlignment="0" applyProtection="0"/>
    <xf numFmtId="0" fontId="46" fillId="18" borderId="0" applyNumberFormat="0" applyBorder="0" applyAlignment="0" applyProtection="0"/>
    <xf numFmtId="0" fontId="46" fillId="22" borderId="0" applyNumberFormat="0" applyBorder="0" applyAlignment="0" applyProtection="0"/>
    <xf numFmtId="0" fontId="46" fillId="26" borderId="0" applyNumberFormat="0" applyBorder="0" applyAlignment="0" applyProtection="0"/>
    <xf numFmtId="0" fontId="46" fillId="30" borderId="0" applyNumberFormat="0" applyBorder="0" applyAlignment="0" applyProtection="0"/>
    <xf numFmtId="0" fontId="46" fillId="34" borderId="0" applyNumberFormat="0" applyBorder="0" applyAlignment="0" applyProtection="0"/>
    <xf numFmtId="0" fontId="46" fillId="38" borderId="0" applyNumberFormat="0" applyBorder="0" applyAlignment="0" applyProtection="0"/>
    <xf numFmtId="0" fontId="77" fillId="73" borderId="39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4" fillId="44" borderId="39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79" borderId="45" applyNumberFormat="0" applyFont="0" applyAlignment="0" applyProtection="0"/>
    <xf numFmtId="0" fontId="87" fillId="73" borderId="46" applyNumberFormat="0" applyAlignment="0" applyProtection="0"/>
    <xf numFmtId="0" fontId="89" fillId="0" borderId="50" applyNumberFormat="0" applyFill="0" applyAlignment="0" applyProtection="0"/>
    <xf numFmtId="0" fontId="46" fillId="15" borderId="0" applyNumberFormat="0" applyBorder="0" applyAlignment="0" applyProtection="0"/>
    <xf numFmtId="0" fontId="46" fillId="19" borderId="0" applyNumberFormat="0" applyBorder="0" applyAlignment="0" applyProtection="0"/>
    <xf numFmtId="0" fontId="46" fillId="23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5" borderId="0" applyNumberFormat="0" applyBorder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1" fillId="14" borderId="37" applyNumberFormat="0" applyFont="0" applyAlignment="0" applyProtection="0"/>
    <xf numFmtId="0" fontId="74" fillId="79" borderId="45" applyNumberFormat="0" applyFont="0" applyAlignment="0" applyProtection="0"/>
    <xf numFmtId="0" fontId="1" fillId="14" borderId="37" applyNumberFormat="0" applyFont="0" applyAlignment="0" applyProtection="0"/>
    <xf numFmtId="0" fontId="40" fillId="12" borderId="33" applyNumberFormat="0" applyAlignment="0" applyProtection="0"/>
    <xf numFmtId="0" fontId="77" fillId="73" borderId="39" applyNumberFormat="0" applyAlignment="0" applyProtection="0"/>
    <xf numFmtId="0" fontId="35" fillId="8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2" fillId="0" borderId="30" applyNumberFormat="0" applyFill="0" applyAlignment="0" applyProtection="0"/>
    <xf numFmtId="0" fontId="33" fillId="0" borderId="31" applyNumberFormat="0" applyFill="0" applyAlignment="0" applyProtection="0"/>
    <xf numFmtId="0" fontId="34" fillId="0" borderId="32" applyNumberFormat="0" applyFill="0" applyAlignment="0" applyProtection="0"/>
    <xf numFmtId="0" fontId="3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10" borderId="0" applyNumberFormat="0" applyBorder="0" applyAlignment="0" applyProtection="0"/>
    <xf numFmtId="0" fontId="45" fillId="0" borderId="38" applyNumberFormat="0" applyFill="0" applyAlignment="0" applyProtection="0"/>
    <xf numFmtId="0" fontId="89" fillId="0" borderId="50" applyNumberFormat="0" applyFill="0" applyAlignment="0" applyProtection="0"/>
    <xf numFmtId="0" fontId="39" fillId="12" borderId="34" applyNumberFormat="0" applyAlignment="0" applyProtection="0"/>
    <xf numFmtId="0" fontId="87" fillId="73" borderId="46" applyNumberFormat="0" applyAlignment="0" applyProtection="0"/>
    <xf numFmtId="0" fontId="38" fillId="11" borderId="33" applyNumberFormat="0" applyAlignment="0" applyProtection="0"/>
    <xf numFmtId="0" fontId="84" fillId="44" borderId="39" applyNumberFormat="0" applyAlignment="0" applyProtection="0"/>
    <xf numFmtId="0" fontId="36" fillId="9" borderId="0" applyNumberFormat="0" applyBorder="0" applyAlignment="0" applyProtection="0"/>
    <xf numFmtId="0" fontId="42" fillId="13" borderId="36" applyNumberFormat="0" applyAlignment="0" applyProtection="0"/>
    <xf numFmtId="0" fontId="41" fillId="0" borderId="35" applyNumberFormat="0" applyFill="0" applyAlignment="0" applyProtection="0"/>
    <xf numFmtId="0" fontId="2" fillId="0" borderId="0"/>
    <xf numFmtId="0" fontId="2" fillId="14" borderId="37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89" fillId="0" borderId="50" applyNumberForma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76" fillId="40" borderId="0" applyNumberFormat="0" applyBorder="0" applyAlignment="0" applyProtection="0"/>
    <xf numFmtId="0" fontId="78" fillId="74" borderId="40" applyNumberFormat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74" fillId="39" borderId="0" applyNumberFormat="0" applyBorder="0" applyAlignment="0" applyProtection="0"/>
    <xf numFmtId="0" fontId="74" fillId="41" borderId="0" applyNumberFormat="0" applyBorder="0" applyAlignment="0" applyProtection="0"/>
    <xf numFmtId="0" fontId="74" fillId="43" borderId="0" applyNumberFormat="0" applyBorder="0" applyAlignment="0" applyProtection="0"/>
    <xf numFmtId="0" fontId="74" fillId="47" borderId="0" applyNumberFormat="0" applyBorder="0" applyAlignment="0" applyProtection="0"/>
    <xf numFmtId="0" fontId="75" fillId="49" borderId="0" applyNumberFormat="0" applyBorder="0" applyAlignment="0" applyProtection="0"/>
    <xf numFmtId="0" fontId="75" fillId="51" borderId="0" applyNumberFormat="0" applyBorder="0" applyAlignment="0" applyProtection="0"/>
    <xf numFmtId="0" fontId="75" fillId="63" borderId="0" applyNumberFormat="0" applyBorder="0" applyAlignment="0" applyProtection="0"/>
    <xf numFmtId="0" fontId="83" fillId="0" borderId="0" applyNumberFormat="0" applyFill="0" applyBorder="0" applyAlignment="0" applyProtection="0"/>
    <xf numFmtId="0" fontId="2" fillId="79" borderId="45" applyNumberFormat="0" applyFont="0" applyAlignment="0" applyProtection="0"/>
    <xf numFmtId="0" fontId="87" fillId="73" borderId="46" applyNumberFormat="0" applyAlignment="0" applyProtection="0"/>
    <xf numFmtId="0" fontId="82" fillId="0" borderId="42" applyNumberFormat="0" applyFill="0" applyAlignment="0" applyProtection="0"/>
    <xf numFmtId="0" fontId="2" fillId="0" borderId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74" fillId="40" borderId="0" applyNumberFormat="0" applyBorder="0" applyAlignment="0" applyProtection="0"/>
    <xf numFmtId="0" fontId="74" fillId="45" borderId="0" applyNumberFormat="0" applyBorder="0" applyAlignment="0" applyProtection="0"/>
    <xf numFmtId="0" fontId="74" fillId="45" borderId="0" applyNumberFormat="0" applyBorder="0" applyAlignment="0" applyProtection="0"/>
    <xf numFmtId="0" fontId="75" fillId="47" borderId="0" applyNumberFormat="0" applyBorder="0" applyAlignment="0" applyProtection="0"/>
    <xf numFmtId="0" fontId="75" fillId="53" borderId="0" applyNumberFormat="0" applyBorder="0" applyAlignment="0" applyProtection="0"/>
    <xf numFmtId="0" fontId="75" fillId="51" borderId="0" applyNumberFormat="0" applyBorder="0" applyAlignment="0" applyProtection="0"/>
    <xf numFmtId="0" fontId="80" fillId="41" borderId="0" applyNumberFormat="0" applyBorder="0" applyAlignment="0" applyProtection="0"/>
    <xf numFmtId="0" fontId="85" fillId="0" borderId="44" applyNumberFormat="0" applyFill="0" applyAlignment="0" applyProtection="0"/>
    <xf numFmtId="0" fontId="88" fillId="0" borderId="0" applyNumberFormat="0" applyFill="0" applyBorder="0" applyAlignment="0" applyProtection="0"/>
    <xf numFmtId="0" fontId="74" fillId="42" borderId="0" applyNumberFormat="0" applyBorder="0" applyAlignment="0" applyProtection="0"/>
    <xf numFmtId="0" fontId="74" fillId="44" borderId="0" applyNumberFormat="0" applyBorder="0" applyAlignment="0" applyProtection="0"/>
    <xf numFmtId="0" fontId="74" fillId="46" borderId="0" applyNumberFormat="0" applyBorder="0" applyAlignment="0" applyProtection="0"/>
    <xf numFmtId="0" fontId="74" fillId="42" borderId="0" applyNumberFormat="0" applyBorder="0" applyAlignment="0" applyProtection="0"/>
    <xf numFmtId="0" fontId="74" fillId="48" borderId="0" applyNumberFormat="0" applyBorder="0" applyAlignment="0" applyProtection="0"/>
    <xf numFmtId="0" fontId="75" fillId="46" borderId="0" applyNumberFormat="0" applyBorder="0" applyAlignment="0" applyProtection="0"/>
    <xf numFmtId="0" fontId="75" fillId="50" borderId="0" applyNumberFormat="0" applyBorder="0" applyAlignment="0" applyProtection="0"/>
    <xf numFmtId="0" fontId="75" fillId="52" borderId="0" applyNumberFormat="0" applyBorder="0" applyAlignment="0" applyProtection="0"/>
    <xf numFmtId="0" fontId="75" fillId="58" borderId="0" applyNumberFormat="0" applyBorder="0" applyAlignment="0" applyProtection="0"/>
    <xf numFmtId="0" fontId="75" fillId="50" borderId="0" applyNumberFormat="0" applyBorder="0" applyAlignment="0" applyProtection="0"/>
    <xf numFmtId="0" fontId="75" fillId="69" borderId="0" applyNumberFormat="0" applyBorder="0" applyAlignment="0" applyProtection="0"/>
    <xf numFmtId="0" fontId="77" fillId="73" borderId="39" applyNumberFormat="0" applyAlignment="0" applyProtection="0"/>
    <xf numFmtId="0" fontId="79" fillId="0" borderId="0" applyNumberFormat="0" applyFill="0" applyBorder="0" applyAlignment="0" applyProtection="0"/>
    <xf numFmtId="0" fontId="81" fillId="0" borderId="41" applyNumberFormat="0" applyFill="0" applyAlignment="0" applyProtection="0"/>
    <xf numFmtId="0" fontId="83" fillId="0" borderId="43" applyNumberFormat="0" applyFill="0" applyAlignment="0" applyProtection="0"/>
    <xf numFmtId="0" fontId="84" fillId="44" borderId="39" applyNumberFormat="0" applyAlignment="0" applyProtection="0"/>
    <xf numFmtId="0" fontId="86" fillId="78" borderId="0" applyNumberFormat="0" applyBorder="0" applyAlignment="0" applyProtection="0"/>
    <xf numFmtId="0" fontId="89" fillId="0" borderId="50" applyNumberFormat="0" applyFill="0" applyAlignment="0" applyProtection="0"/>
    <xf numFmtId="0" fontId="90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2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2" borderId="0" applyNumberFormat="0" applyBorder="0" applyAlignment="0" applyProtection="0"/>
    <xf numFmtId="0" fontId="74" fillId="43" borderId="0" applyNumberFormat="0" applyBorder="0" applyAlignment="0" applyProtection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6" borderId="0" applyNumberFormat="0" applyBorder="0" applyAlignment="0" applyProtection="0"/>
    <xf numFmtId="0" fontId="74" fillId="47" borderId="0" applyNumberFormat="0" applyBorder="0" applyAlignment="0" applyProtection="0"/>
    <xf numFmtId="0" fontId="74" fillId="42" borderId="0" applyNumberFormat="0" applyBorder="0" applyAlignment="0" applyProtection="0"/>
    <xf numFmtId="0" fontId="74" fillId="45" borderId="0" applyNumberFormat="0" applyBorder="0" applyAlignment="0" applyProtection="0"/>
    <xf numFmtId="0" fontId="74" fillId="48" borderId="0" applyNumberFormat="0" applyBorder="0" applyAlignment="0" applyProtection="0"/>
    <xf numFmtId="0" fontId="75" fillId="49" borderId="0" applyNumberFormat="0" applyBorder="0" applyAlignment="0" applyProtection="0"/>
    <xf numFmtId="0" fontId="75" fillId="46" borderId="0" applyNumberFormat="0" applyBorder="0" applyAlignment="0" applyProtection="0"/>
    <xf numFmtId="0" fontId="75" fillId="47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5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71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49" fillId="57" borderId="0" applyNumberFormat="0" applyBorder="0" applyAlignment="0" applyProtection="0"/>
    <xf numFmtId="0" fontId="80" fillId="41" borderId="0" applyNumberFormat="0" applyBorder="0" applyAlignment="0" applyProtection="0"/>
    <xf numFmtId="0" fontId="9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1" fillId="0" borderId="41" applyNumberFormat="0" applyFill="0" applyAlignment="0" applyProtection="0"/>
    <xf numFmtId="0" fontId="82" fillId="0" borderId="42" applyNumberFormat="0" applyFill="0" applyAlignment="0" applyProtection="0"/>
    <xf numFmtId="0" fontId="83" fillId="0" borderId="43" applyNumberFormat="0" applyFill="0" applyAlignment="0" applyProtection="0"/>
    <xf numFmtId="0" fontId="83" fillId="0" borderId="0" applyNumberFormat="0" applyFill="0" applyBorder="0" applyAlignment="0" applyProtection="0"/>
    <xf numFmtId="0" fontId="86" fillId="78" borderId="0" applyNumberFormat="0" applyBorder="0" applyAlignment="0" applyProtection="0"/>
    <xf numFmtId="0" fontId="76" fillId="40" borderId="0" applyNumberFormat="0" applyBorder="0" applyAlignment="0" applyProtection="0"/>
    <xf numFmtId="0" fontId="78" fillId="74" borderId="40" applyNumberFormat="0" applyAlignment="0" applyProtection="0"/>
    <xf numFmtId="0" fontId="85" fillId="0" borderId="44" applyNumberFormat="0" applyFill="0" applyAlignment="0" applyProtection="0"/>
    <xf numFmtId="17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" fontId="66" fillId="83" borderId="0" applyNumberFormat="0" applyProtection="0">
      <alignment horizontal="left" vertical="center" indent="1"/>
    </xf>
    <xf numFmtId="4" fontId="66" fillId="80" borderId="0" applyNumberFormat="0" applyProtection="0">
      <alignment horizontal="left" vertical="center" indent="1"/>
    </xf>
    <xf numFmtId="0" fontId="2" fillId="84" borderId="47" applyNumberFormat="0" applyProtection="0">
      <alignment horizontal="left" vertical="center" indent="1"/>
    </xf>
    <xf numFmtId="0" fontId="2" fillId="84" borderId="47" applyNumberFormat="0" applyProtection="0">
      <alignment horizontal="left" vertical="top" indent="1"/>
    </xf>
    <xf numFmtId="0" fontId="2" fillId="80" borderId="47" applyNumberFormat="0" applyProtection="0">
      <alignment horizontal="left" vertical="center" indent="1"/>
    </xf>
    <xf numFmtId="0" fontId="2" fillId="80" borderId="47" applyNumberFormat="0" applyProtection="0">
      <alignment horizontal="left" vertical="top" indent="1"/>
    </xf>
    <xf numFmtId="0" fontId="2" fillId="45" borderId="47" applyNumberFormat="0" applyProtection="0">
      <alignment horizontal="left" vertical="center" indent="1"/>
    </xf>
    <xf numFmtId="0" fontId="2" fillId="45" borderId="47" applyNumberFormat="0" applyProtection="0">
      <alignment horizontal="left" vertical="top" indent="1"/>
    </xf>
    <xf numFmtId="0" fontId="2" fillId="83" borderId="47" applyNumberFormat="0" applyProtection="0">
      <alignment horizontal="left" vertical="center" indent="1"/>
    </xf>
    <xf numFmtId="0" fontId="2" fillId="83" borderId="47" applyNumberFormat="0" applyProtection="0">
      <alignment horizontal="left" vertical="top" indent="1"/>
    </xf>
    <xf numFmtId="0" fontId="2" fillId="85" borderId="49" applyNumberFormat="0">
      <protection locked="0"/>
    </xf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17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1" fillId="0" borderId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2" fillId="0" borderId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9" fontId="2" fillId="0" borderId="0" applyFont="0" applyFill="0" applyBorder="0" applyAlignment="0" applyProtection="0"/>
    <xf numFmtId="0" fontId="49" fillId="57" borderId="0" applyNumberFormat="0" applyBorder="0" applyAlignment="0" applyProtection="0"/>
    <xf numFmtId="164" fontId="2" fillId="0" borderId="0" applyFont="0" applyFill="0" applyBorder="0" applyAlignment="0" applyProtection="0"/>
    <xf numFmtId="0" fontId="89" fillId="0" borderId="50" applyNumberFormat="0" applyFill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89" fillId="0" borderId="50" applyNumberFormat="0" applyFill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72" borderId="0" applyNumberFormat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2" fillId="0" borderId="0"/>
    <xf numFmtId="0" fontId="49" fillId="67" borderId="0" applyNumberFormat="0" applyBorder="0" applyAlignment="0" applyProtection="0"/>
    <xf numFmtId="9" fontId="2" fillId="0" borderId="0" applyFont="0" applyFill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164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164" fontId="2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 readingOrder="2"/>
    </xf>
    <xf numFmtId="0" fontId="29" fillId="0" borderId="28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28" xfId="0" applyNumberFormat="1" applyFont="1" applyFill="1" applyBorder="1" applyAlignment="1">
      <alignment horizontal="right"/>
    </xf>
    <xf numFmtId="4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/>
    </xf>
    <xf numFmtId="167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29" xfId="13" applyFont="1" applyBorder="1" applyAlignment="1">
      <alignment horizontal="right"/>
    </xf>
    <xf numFmtId="10" fontId="6" fillId="0" borderId="29" xfId="14" applyNumberFormat="1" applyFont="1" applyBorder="1" applyAlignment="1">
      <alignment horizontal="center"/>
    </xf>
    <xf numFmtId="2" fontId="6" fillId="0" borderId="29" xfId="7" applyNumberFormat="1" applyFont="1" applyBorder="1" applyAlignment="1">
      <alignment horizontal="right"/>
    </xf>
    <xf numFmtId="169" fontId="6" fillId="0" borderId="29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64" fontId="6" fillId="0" borderId="29" xfId="13" applyFont="1" applyFill="1" applyBorder="1" applyAlignment="1">
      <alignment horizontal="right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19" fillId="0" borderId="0" xfId="0" applyFont="1" applyFill="1" applyAlignment="1">
      <alignment horizontal="center"/>
    </xf>
    <xf numFmtId="10" fontId="28" fillId="0" borderId="0" xfId="14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2" fillId="0" borderId="0" xfId="12"/>
    <xf numFmtId="0" fontId="7" fillId="0" borderId="0" xfId="12" applyFont="1" applyAlignment="1">
      <alignment horizontal="center" vertical="center" wrapText="1"/>
    </xf>
    <xf numFmtId="0" fontId="28" fillId="0" borderId="0" xfId="12" applyNumberFormat="1" applyFont="1" applyFill="1" applyBorder="1" applyAlignment="1">
      <alignment horizontal="right"/>
    </xf>
    <xf numFmtId="4" fontId="28" fillId="0" borderId="0" xfId="12" applyNumberFormat="1" applyFont="1" applyFill="1" applyBorder="1" applyAlignment="1">
      <alignment horizontal="right"/>
    </xf>
    <xf numFmtId="10" fontId="28" fillId="0" borderId="0" xfId="12" applyNumberFormat="1" applyFont="1" applyFill="1" applyBorder="1" applyAlignment="1">
      <alignment horizontal="right"/>
    </xf>
    <xf numFmtId="0" fontId="7" fillId="0" borderId="0" xfId="12" applyFont="1" applyAlignment="1">
      <alignment horizontal="center"/>
    </xf>
    <xf numFmtId="0" fontId="28" fillId="0" borderId="0" xfId="12" applyFont="1" applyFill="1" applyBorder="1" applyAlignment="1">
      <alignment horizontal="right"/>
    </xf>
    <xf numFmtId="0" fontId="30" fillId="0" borderId="0" xfId="12" applyNumberFormat="1" applyFont="1" applyFill="1" applyBorder="1" applyAlignment="1">
      <alignment horizontal="right"/>
    </xf>
    <xf numFmtId="4" fontId="30" fillId="0" borderId="0" xfId="12" applyNumberFormat="1" applyFont="1" applyFill="1" applyBorder="1" applyAlignment="1">
      <alignment horizontal="right"/>
    </xf>
    <xf numFmtId="10" fontId="30" fillId="0" borderId="0" xfId="12" applyNumberFormat="1" applyFont="1" applyFill="1" applyBorder="1" applyAlignment="1">
      <alignment horizontal="right"/>
    </xf>
    <xf numFmtId="0" fontId="30" fillId="0" borderId="0" xfId="12" applyFont="1" applyFill="1" applyBorder="1" applyAlignment="1">
      <alignment horizontal="right"/>
    </xf>
    <xf numFmtId="0" fontId="30" fillId="0" borderId="0" xfId="12" applyFont="1" applyFill="1" applyBorder="1" applyAlignment="1">
      <alignment horizontal="right" indent="1"/>
    </xf>
    <xf numFmtId="0" fontId="7" fillId="0" borderId="0" xfId="12" applyFont="1" applyFill="1" applyAlignment="1">
      <alignment horizontal="center"/>
    </xf>
    <xf numFmtId="0" fontId="9" fillId="0" borderId="0" xfId="12" applyFont="1" applyFill="1" applyAlignment="1">
      <alignment horizontal="center" wrapText="1"/>
    </xf>
    <xf numFmtId="0" fontId="7" fillId="0" borderId="0" xfId="12" applyFont="1" applyFill="1" applyAlignment="1">
      <alignment horizontal="center" vertical="center" wrapText="1"/>
    </xf>
    <xf numFmtId="0" fontId="28" fillId="0" borderId="0" xfId="196" applyFont="1" applyFill="1" applyBorder="1" applyAlignment="1">
      <alignment horizontal="right" indent="2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805">
    <cellStyle name="20% - Accent1" xfId="65"/>
    <cellStyle name="20% - Accent1 2" xfId="241"/>
    <cellStyle name="20% - Accent1 3" xfId="474"/>
    <cellStyle name="20% - Accent1 4" xfId="199"/>
    <cellStyle name="20% - Accent2" xfId="66"/>
    <cellStyle name="20% - Accent2 2" xfId="242"/>
    <cellStyle name="20% - Accent2 3" xfId="489"/>
    <cellStyle name="20% - Accent2 4" xfId="200"/>
    <cellStyle name="20% - Accent3" xfId="67"/>
    <cellStyle name="20% - Accent3 2" xfId="243"/>
    <cellStyle name="20% - Accent3 3" xfId="475"/>
    <cellStyle name="20% - Accent3 4" xfId="201"/>
    <cellStyle name="20% - Accent4" xfId="68"/>
    <cellStyle name="20% - Accent4 2" xfId="244"/>
    <cellStyle name="20% - Accent4 3" xfId="498"/>
    <cellStyle name="20% - Accent4 4" xfId="202"/>
    <cellStyle name="20% - Accent5" xfId="69"/>
    <cellStyle name="20% - Accent5 2" xfId="245"/>
    <cellStyle name="20% - Accent5 3" xfId="476"/>
    <cellStyle name="20% - Accent5 4" xfId="203"/>
    <cellStyle name="20% - Accent6" xfId="70"/>
    <cellStyle name="20% - Accent6 2" xfId="246"/>
    <cellStyle name="20% - Accent6 3" xfId="499"/>
    <cellStyle name="20% - Accent6 4" xfId="204"/>
    <cellStyle name="20% - הדגשה1" xfId="33" builtinId="30" customBuiltin="1"/>
    <cellStyle name="20% - הדגשה1 2" xfId="71"/>
    <cellStyle name="20% - הדגשה1 2 2" xfId="327"/>
    <cellStyle name="20% - הדגשה1 2 3" xfId="326"/>
    <cellStyle name="20% - הדגשה1 3" xfId="328"/>
    <cellStyle name="20% - הדגשה1 3 2" xfId="329"/>
    <cellStyle name="20% - הדגשה1 4" xfId="330"/>
    <cellStyle name="20% - הדגשה1 5" xfId="563"/>
    <cellStyle name="20% - הדגשה2" xfId="37" builtinId="34" customBuiltin="1"/>
    <cellStyle name="20% - הדגשה2 2" xfId="72"/>
    <cellStyle name="20% - הדגשה2 2 2" xfId="332"/>
    <cellStyle name="20% - הדגשה2 2 3" xfId="331"/>
    <cellStyle name="20% - הדגשה2 3" xfId="333"/>
    <cellStyle name="20% - הדגשה2 3 2" xfId="334"/>
    <cellStyle name="20% - הדגשה2 4" xfId="335"/>
    <cellStyle name="20% - הדגשה2 5" xfId="564"/>
    <cellStyle name="20% - הדגשה3" xfId="41" builtinId="38" customBuiltin="1"/>
    <cellStyle name="20% - הדגשה3 2" xfId="73"/>
    <cellStyle name="20% - הדגשה3 2 2" xfId="337"/>
    <cellStyle name="20% - הדגשה3 2 3" xfId="336"/>
    <cellStyle name="20% - הדגשה3 3" xfId="338"/>
    <cellStyle name="20% - הדגשה3 3 2" xfId="339"/>
    <cellStyle name="20% - הדגשה3 4" xfId="340"/>
    <cellStyle name="20% - הדגשה3 5" xfId="565"/>
    <cellStyle name="20% - הדגשה4" xfId="45" builtinId="42" customBuiltin="1"/>
    <cellStyle name="20% - הדגשה4 2" xfId="74"/>
    <cellStyle name="20% - הדגשה4 2 2" xfId="342"/>
    <cellStyle name="20% - הדגשה4 2 3" xfId="341"/>
    <cellStyle name="20% - הדגשה4 3" xfId="343"/>
    <cellStyle name="20% - הדגשה4 3 2" xfId="344"/>
    <cellStyle name="20% - הדגשה4 4" xfId="345"/>
    <cellStyle name="20% - הדגשה4 5" xfId="566"/>
    <cellStyle name="20% - הדגשה5" xfId="49" builtinId="46" customBuiltin="1"/>
    <cellStyle name="20% - הדגשה5 2" xfId="75"/>
    <cellStyle name="20% - הדגשה5 2 2" xfId="347"/>
    <cellStyle name="20% - הדגשה5 2 3" xfId="346"/>
    <cellStyle name="20% - הדגשה5 3" xfId="348"/>
    <cellStyle name="20% - הדגשה5 3 2" xfId="349"/>
    <cellStyle name="20% - הדגשה5 4" xfId="350"/>
    <cellStyle name="20% - הדגשה5 5" xfId="567"/>
    <cellStyle name="20% - הדגשה6" xfId="53" builtinId="50" customBuiltin="1"/>
    <cellStyle name="20% - הדגשה6 2" xfId="76"/>
    <cellStyle name="20% - הדגשה6 2 2" xfId="352"/>
    <cellStyle name="20% - הדגשה6 2 3" xfId="351"/>
    <cellStyle name="20% - הדגשה6 3" xfId="353"/>
    <cellStyle name="20% - הדגשה6 3 2" xfId="354"/>
    <cellStyle name="20% - הדגשה6 4" xfId="355"/>
    <cellStyle name="20% - הדגשה6 5" xfId="568"/>
    <cellStyle name="40% - Accent1" xfId="77"/>
    <cellStyle name="40% - Accent1 2" xfId="247"/>
    <cellStyle name="40% - Accent1 3" xfId="490"/>
    <cellStyle name="40% - Accent1 4" xfId="205"/>
    <cellStyle name="40% - Accent2" xfId="78"/>
    <cellStyle name="40% - Accent2 2" xfId="248"/>
    <cellStyle name="40% - Accent2 3" xfId="500"/>
    <cellStyle name="40% - Accent2 4" xfId="206"/>
    <cellStyle name="40% - Accent3" xfId="79"/>
    <cellStyle name="40% - Accent3 2" xfId="249"/>
    <cellStyle name="40% - Accent3 3" xfId="477"/>
    <cellStyle name="40% - Accent3 4" xfId="207"/>
    <cellStyle name="40% - Accent4" xfId="80"/>
    <cellStyle name="40% - Accent4 2" xfId="250"/>
    <cellStyle name="40% - Accent4 3" xfId="501"/>
    <cellStyle name="40% - Accent4 4" xfId="208"/>
    <cellStyle name="40% - Accent5" xfId="81"/>
    <cellStyle name="40% - Accent5 2" xfId="251"/>
    <cellStyle name="40% - Accent5 3" xfId="491"/>
    <cellStyle name="40% - Accent5 4" xfId="209"/>
    <cellStyle name="40% - Accent6" xfId="82"/>
    <cellStyle name="40% - Accent6 2" xfId="252"/>
    <cellStyle name="40% - Accent6 3" xfId="502"/>
    <cellStyle name="40% - Accent6 4" xfId="210"/>
    <cellStyle name="40% - הדגשה1" xfId="34" builtinId="31" customBuiltin="1"/>
    <cellStyle name="40% - הדגשה1 2" xfId="83"/>
    <cellStyle name="40% - הדגשה1 2 2" xfId="357"/>
    <cellStyle name="40% - הדגשה1 2 3" xfId="356"/>
    <cellStyle name="40% - הדגשה1 3" xfId="358"/>
    <cellStyle name="40% - הדגשה1 3 2" xfId="359"/>
    <cellStyle name="40% - הדגשה1 4" xfId="360"/>
    <cellStyle name="40% - הדגשה1 5" xfId="569"/>
    <cellStyle name="40% - הדגשה2" xfId="38" builtinId="35" customBuiltin="1"/>
    <cellStyle name="40% - הדגשה2 2" xfId="84"/>
    <cellStyle name="40% - הדגשה2 2 2" xfId="362"/>
    <cellStyle name="40% - הדגשה2 2 3" xfId="361"/>
    <cellStyle name="40% - הדגשה2 3" xfId="363"/>
    <cellStyle name="40% - הדגשה2 3 2" xfId="364"/>
    <cellStyle name="40% - הדגשה2 4" xfId="365"/>
    <cellStyle name="40% - הדגשה2 5" xfId="570"/>
    <cellStyle name="40% - הדגשה3" xfId="42" builtinId="39" customBuiltin="1"/>
    <cellStyle name="40% - הדגשה3 2" xfId="85"/>
    <cellStyle name="40% - הדגשה3 2 2" xfId="367"/>
    <cellStyle name="40% - הדגשה3 2 3" xfId="366"/>
    <cellStyle name="40% - הדגשה3 3" xfId="368"/>
    <cellStyle name="40% - הדגשה3 3 2" xfId="369"/>
    <cellStyle name="40% - הדגשה3 4" xfId="370"/>
    <cellStyle name="40% - הדגשה3 5" xfId="571"/>
    <cellStyle name="40% - הדגשה4" xfId="46" builtinId="43" customBuiltin="1"/>
    <cellStyle name="40% - הדגשה4 2" xfId="86"/>
    <cellStyle name="40% - הדגשה4 2 2" xfId="372"/>
    <cellStyle name="40% - הדגשה4 2 3" xfId="371"/>
    <cellStyle name="40% - הדגשה4 3" xfId="373"/>
    <cellStyle name="40% - הדגשה4 3 2" xfId="374"/>
    <cellStyle name="40% - הדגשה4 4" xfId="375"/>
    <cellStyle name="40% - הדגשה4 5" xfId="572"/>
    <cellStyle name="40% - הדגשה5" xfId="50" builtinId="47" customBuiltin="1"/>
    <cellStyle name="40% - הדגשה5 2" xfId="87"/>
    <cellStyle name="40% - הדגשה5 2 2" xfId="377"/>
    <cellStyle name="40% - הדגשה5 2 3" xfId="376"/>
    <cellStyle name="40% - הדגשה5 3" xfId="378"/>
    <cellStyle name="40% - הדגשה5 3 2" xfId="379"/>
    <cellStyle name="40% - הדגשה5 4" xfId="380"/>
    <cellStyle name="40% - הדגשה5 5" xfId="573"/>
    <cellStyle name="40% - הדגשה6" xfId="54" builtinId="51" customBuiltin="1"/>
    <cellStyle name="40% - הדגשה6 2" xfId="88"/>
    <cellStyle name="40% - הדגשה6 2 2" xfId="382"/>
    <cellStyle name="40% - הדגשה6 2 3" xfId="381"/>
    <cellStyle name="40% - הדגשה6 3" xfId="383"/>
    <cellStyle name="40% - הדגשה6 3 2" xfId="384"/>
    <cellStyle name="40% - הדגשה6 4" xfId="385"/>
    <cellStyle name="40% - הדגשה6 5" xfId="574"/>
    <cellStyle name="60% - Accent1" xfId="89"/>
    <cellStyle name="60% - Accent1 2" xfId="253"/>
    <cellStyle name="60% - Accent1 3" xfId="478"/>
    <cellStyle name="60% - Accent1 4" xfId="211"/>
    <cellStyle name="60% - Accent2" xfId="90"/>
    <cellStyle name="60% - Accent2 2" xfId="254"/>
    <cellStyle name="60% - Accent2 3" xfId="503"/>
    <cellStyle name="60% - Accent2 4" xfId="212"/>
    <cellStyle name="60% - Accent3" xfId="91"/>
    <cellStyle name="60% - Accent3 2" xfId="255"/>
    <cellStyle name="60% - Accent3 3" xfId="492"/>
    <cellStyle name="60% - Accent3 4" xfId="213"/>
    <cellStyle name="60% - Accent4" xfId="92"/>
    <cellStyle name="60% - Accent4 2" xfId="256"/>
    <cellStyle name="60% - Accent4 3" xfId="504"/>
    <cellStyle name="60% - Accent4 4" xfId="214"/>
    <cellStyle name="60% - Accent5" xfId="93"/>
    <cellStyle name="60% - Accent5 2" xfId="257"/>
    <cellStyle name="60% - Accent5 3" xfId="479"/>
    <cellStyle name="60% - Accent5 4" xfId="215"/>
    <cellStyle name="60% - Accent6" xfId="94"/>
    <cellStyle name="60% - Accent6 2" xfId="258"/>
    <cellStyle name="60% - Accent6 3" xfId="505"/>
    <cellStyle name="60% - Accent6 4" xfId="216"/>
    <cellStyle name="60% - הדגשה1" xfId="35" builtinId="32" customBuiltin="1"/>
    <cellStyle name="60% - הדגשה1 2" xfId="387"/>
    <cellStyle name="60% - הדגשה1 3" xfId="575"/>
    <cellStyle name="60% - הדגשה2" xfId="39" builtinId="36" customBuiltin="1"/>
    <cellStyle name="60% - הדגשה2 2" xfId="388"/>
    <cellStyle name="60% - הדגשה2 3" xfId="576"/>
    <cellStyle name="60% - הדגשה3" xfId="43" builtinId="40" customBuiltin="1"/>
    <cellStyle name="60% - הדגשה3 2" xfId="389"/>
    <cellStyle name="60% - הדגשה3 3" xfId="577"/>
    <cellStyle name="60% - הדגשה4" xfId="47" builtinId="44" customBuiltin="1"/>
    <cellStyle name="60% - הדגשה4 2" xfId="390"/>
    <cellStyle name="60% - הדגשה4 3" xfId="578"/>
    <cellStyle name="60% - הדגשה5" xfId="51" builtinId="48" customBuiltin="1"/>
    <cellStyle name="60% - הדגשה5 2" xfId="391"/>
    <cellStyle name="60% - הדגשה5 3" xfId="579"/>
    <cellStyle name="60% - הדגשה6" xfId="55" builtinId="52" customBuiltin="1"/>
    <cellStyle name="60% - הדגשה6 2" xfId="392"/>
    <cellStyle name="60% - הדגשה6 3" xfId="580"/>
    <cellStyle name="Accent1" xfId="95"/>
    <cellStyle name="Accent1 - 20%" xfId="96"/>
    <cellStyle name="Accent1 - 40%" xfId="97"/>
    <cellStyle name="Accent1 - 60%" xfId="98"/>
    <cellStyle name="Accent1 10" xfId="528"/>
    <cellStyle name="Accent1 11" xfId="550"/>
    <cellStyle name="Accent1 12" xfId="532"/>
    <cellStyle name="Accent1 13" xfId="546"/>
    <cellStyle name="Accent1 14" xfId="525"/>
    <cellStyle name="Accent1 15" xfId="581"/>
    <cellStyle name="Accent1 16" xfId="598"/>
    <cellStyle name="Accent1 17" xfId="626"/>
    <cellStyle name="Accent1 18" xfId="637"/>
    <cellStyle name="Accent1 19" xfId="641"/>
    <cellStyle name="Accent1 2" xfId="259"/>
    <cellStyle name="Accent1 20" xfId="658"/>
    <cellStyle name="Accent1 21" xfId="700"/>
    <cellStyle name="Accent1 22" xfId="706"/>
    <cellStyle name="Accent1 23" xfId="735"/>
    <cellStyle name="Accent1 24" xfId="713"/>
    <cellStyle name="Accent1 25" xfId="732"/>
    <cellStyle name="Accent1 26" xfId="712"/>
    <cellStyle name="Accent1 27" xfId="731"/>
    <cellStyle name="Accent1 28" xfId="742"/>
    <cellStyle name="Accent1 29" xfId="750"/>
    <cellStyle name="Accent1 3" xfId="283"/>
    <cellStyle name="Accent1 30" xfId="767"/>
    <cellStyle name="Accent1 31" xfId="748"/>
    <cellStyle name="Accent1 32" xfId="772"/>
    <cellStyle name="Accent1 33" xfId="790"/>
    <cellStyle name="Accent1 34" xfId="774"/>
    <cellStyle name="Accent1 35" xfId="792"/>
    <cellStyle name="Accent1 36" xfId="217"/>
    <cellStyle name="Accent1 4" xfId="298"/>
    <cellStyle name="Accent1 4 2" xfId="493"/>
    <cellStyle name="Accent1 5" xfId="316"/>
    <cellStyle name="Accent1 5 2" xfId="518"/>
    <cellStyle name="Accent1 6" xfId="305"/>
    <cellStyle name="Accent1 7" xfId="318"/>
    <cellStyle name="Accent1 8" xfId="463"/>
    <cellStyle name="Accent1 9" xfId="471"/>
    <cellStyle name="Accent1_30 6 11 (3)" xfId="99"/>
    <cellStyle name="Accent2" xfId="100"/>
    <cellStyle name="Accent2 - 20%" xfId="101"/>
    <cellStyle name="Accent2 - 40%" xfId="102"/>
    <cellStyle name="Accent2 - 60%" xfId="103"/>
    <cellStyle name="Accent2 10" xfId="529"/>
    <cellStyle name="Accent2 11" xfId="549"/>
    <cellStyle name="Accent2 12" xfId="535"/>
    <cellStyle name="Accent2 13" xfId="544"/>
    <cellStyle name="Accent2 14" xfId="526"/>
    <cellStyle name="Accent2 15" xfId="582"/>
    <cellStyle name="Accent2 16" xfId="625"/>
    <cellStyle name="Accent2 17" xfId="627"/>
    <cellStyle name="Accent2 18" xfId="636"/>
    <cellStyle name="Accent2 19" xfId="642"/>
    <cellStyle name="Accent2 2" xfId="260"/>
    <cellStyle name="Accent2 20" xfId="656"/>
    <cellStyle name="Accent2 21" xfId="701"/>
    <cellStyle name="Accent2 22" xfId="707"/>
    <cellStyle name="Accent2 23" xfId="729"/>
    <cellStyle name="Accent2 24" xfId="715"/>
    <cellStyle name="Accent2 25" xfId="736"/>
    <cellStyle name="Accent2 26" xfId="714"/>
    <cellStyle name="Accent2 27" xfId="738"/>
    <cellStyle name="Accent2 28" xfId="743"/>
    <cellStyle name="Accent2 29" xfId="751"/>
    <cellStyle name="Accent2 3" xfId="284"/>
    <cellStyle name="Accent2 30" xfId="766"/>
    <cellStyle name="Accent2 31" xfId="749"/>
    <cellStyle name="Accent2 32" xfId="773"/>
    <cellStyle name="Accent2 33" xfId="789"/>
    <cellStyle name="Accent2 34" xfId="776"/>
    <cellStyle name="Accent2 35" xfId="793"/>
    <cellStyle name="Accent2 36" xfId="218"/>
    <cellStyle name="Accent2 4" xfId="299"/>
    <cellStyle name="Accent2 4 2" xfId="506"/>
    <cellStyle name="Accent2 5" xfId="315"/>
    <cellStyle name="Accent2 5 2" xfId="519"/>
    <cellStyle name="Accent2 6" xfId="306"/>
    <cellStyle name="Accent2 7" xfId="319"/>
    <cellStyle name="Accent2 8" xfId="464"/>
    <cellStyle name="Accent2 9" xfId="472"/>
    <cellStyle name="Accent2_30 6 11 (3)" xfId="104"/>
    <cellStyle name="Accent3" xfId="105"/>
    <cellStyle name="Accent3 - 20%" xfId="106"/>
    <cellStyle name="Accent3 - 40%" xfId="107"/>
    <cellStyle name="Accent3 - 60%" xfId="108"/>
    <cellStyle name="Accent3 10" xfId="531"/>
    <cellStyle name="Accent3 11" xfId="548"/>
    <cellStyle name="Accent3 12" xfId="538"/>
    <cellStyle name="Accent3 13" xfId="553"/>
    <cellStyle name="Accent3 14" xfId="527"/>
    <cellStyle name="Accent3 15" xfId="583"/>
    <cellStyle name="Accent3 16" xfId="591"/>
    <cellStyle name="Accent3 17" xfId="628"/>
    <cellStyle name="Accent3 18" xfId="635"/>
    <cellStyle name="Accent3 19" xfId="643"/>
    <cellStyle name="Accent3 2" xfId="261"/>
    <cellStyle name="Accent3 20" xfId="655"/>
    <cellStyle name="Accent3 21" xfId="702"/>
    <cellStyle name="Accent3 22" xfId="708"/>
    <cellStyle name="Accent3 23" xfId="728"/>
    <cellStyle name="Accent3 24" xfId="717"/>
    <cellStyle name="Accent3 25" xfId="730"/>
    <cellStyle name="Accent3 26" xfId="716"/>
    <cellStyle name="Accent3 27" xfId="740"/>
    <cellStyle name="Accent3 28" xfId="744"/>
    <cellStyle name="Accent3 29" xfId="753"/>
    <cellStyle name="Accent3 3" xfId="285"/>
    <cellStyle name="Accent3 30" xfId="765"/>
    <cellStyle name="Accent3 31" xfId="752"/>
    <cellStyle name="Accent3 32" xfId="775"/>
    <cellStyle name="Accent3 33" xfId="788"/>
    <cellStyle name="Accent3 34" xfId="778"/>
    <cellStyle name="Accent3 35" xfId="794"/>
    <cellStyle name="Accent3 36" xfId="219"/>
    <cellStyle name="Accent3 4" xfId="300"/>
    <cellStyle name="Accent3 4 2" xfId="480"/>
    <cellStyle name="Accent3 5" xfId="311"/>
    <cellStyle name="Accent3 5 2" xfId="520"/>
    <cellStyle name="Accent3 6" xfId="302"/>
    <cellStyle name="Accent3 7" xfId="320"/>
    <cellStyle name="Accent3 8" xfId="465"/>
    <cellStyle name="Accent3 9" xfId="486"/>
    <cellStyle name="Accent3_30 6 11 (3)" xfId="109"/>
    <cellStyle name="Accent4" xfId="110"/>
    <cellStyle name="Accent4 - 20%" xfId="111"/>
    <cellStyle name="Accent4 - 40%" xfId="112"/>
    <cellStyle name="Accent4 - 60%" xfId="113"/>
    <cellStyle name="Accent4 10" xfId="534"/>
    <cellStyle name="Accent4 11" xfId="547"/>
    <cellStyle name="Accent4 12" xfId="540"/>
    <cellStyle name="Accent4 13" xfId="552"/>
    <cellStyle name="Accent4 14" xfId="530"/>
    <cellStyle name="Accent4 15" xfId="584"/>
    <cellStyle name="Accent4 16" xfId="590"/>
    <cellStyle name="Accent4 17" xfId="629"/>
    <cellStyle name="Accent4 18" xfId="634"/>
    <cellStyle name="Accent4 19" xfId="645"/>
    <cellStyle name="Accent4 2" xfId="262"/>
    <cellStyle name="Accent4 20" xfId="653"/>
    <cellStyle name="Accent4 21" xfId="703"/>
    <cellStyle name="Accent4 22" xfId="709"/>
    <cellStyle name="Accent4 23" xfId="727"/>
    <cellStyle name="Accent4 24" xfId="718"/>
    <cellStyle name="Accent4 25" xfId="737"/>
    <cellStyle name="Accent4 26" xfId="733"/>
    <cellStyle name="Accent4 27" xfId="723"/>
    <cellStyle name="Accent4 28" xfId="745"/>
    <cellStyle name="Accent4 29" xfId="755"/>
    <cellStyle name="Accent4 3" xfId="286"/>
    <cellStyle name="Accent4 30" xfId="763"/>
    <cellStyle name="Accent4 31" xfId="754"/>
    <cellStyle name="Accent4 32" xfId="777"/>
    <cellStyle name="Accent4 33" xfId="787"/>
    <cellStyle name="Accent4 34" xfId="781"/>
    <cellStyle name="Accent4 35" xfId="795"/>
    <cellStyle name="Accent4 36" xfId="220"/>
    <cellStyle name="Accent4 4" xfId="301"/>
    <cellStyle name="Accent4 4 2" xfId="507"/>
    <cellStyle name="Accent4 5" xfId="314"/>
    <cellStyle name="Accent4 5 2" xfId="521"/>
    <cellStyle name="Accent4 6" xfId="308"/>
    <cellStyle name="Accent4 7" xfId="321"/>
    <cellStyle name="Accent4 8" xfId="466"/>
    <cellStyle name="Accent4 9" xfId="473"/>
    <cellStyle name="Accent4_30 6 11 (3)" xfId="114"/>
    <cellStyle name="Accent5" xfId="115"/>
    <cellStyle name="Accent5 - 20%" xfId="116"/>
    <cellStyle name="Accent5 - 40%" xfId="117"/>
    <cellStyle name="Accent5 - 60%" xfId="118"/>
    <cellStyle name="Accent5 10" xfId="536"/>
    <cellStyle name="Accent5 11" xfId="545"/>
    <cellStyle name="Accent5 12" xfId="551"/>
    <cellStyle name="Accent5 13" xfId="524"/>
    <cellStyle name="Accent5 14" xfId="533"/>
    <cellStyle name="Accent5 15" xfId="585"/>
    <cellStyle name="Accent5 16" xfId="589"/>
    <cellStyle name="Accent5 17" xfId="630"/>
    <cellStyle name="Accent5 18" xfId="633"/>
    <cellStyle name="Accent5 19" xfId="646"/>
    <cellStyle name="Accent5 2" xfId="263"/>
    <cellStyle name="Accent5 20" xfId="652"/>
    <cellStyle name="Accent5 21" xfId="704"/>
    <cellStyle name="Accent5 22" xfId="710"/>
    <cellStyle name="Accent5 23" xfId="725"/>
    <cellStyle name="Accent5 24" xfId="719"/>
    <cellStyle name="Accent5 25" xfId="726"/>
    <cellStyle name="Accent5 26" xfId="734"/>
    <cellStyle name="Accent5 27" xfId="722"/>
    <cellStyle name="Accent5 28" xfId="746"/>
    <cellStyle name="Accent5 29" xfId="757"/>
    <cellStyle name="Accent5 3" xfId="287"/>
    <cellStyle name="Accent5 30" xfId="761"/>
    <cellStyle name="Accent5 31" xfId="756"/>
    <cellStyle name="Accent5 32" xfId="779"/>
    <cellStyle name="Accent5 33" xfId="786"/>
    <cellStyle name="Accent5 34" xfId="782"/>
    <cellStyle name="Accent5 35" xfId="796"/>
    <cellStyle name="Accent5 36" xfId="221"/>
    <cellStyle name="Accent5 4" xfId="303"/>
    <cellStyle name="Accent5 4 2" xfId="494"/>
    <cellStyle name="Accent5 5" xfId="313"/>
    <cellStyle name="Accent5 5 2" xfId="522"/>
    <cellStyle name="Accent5 6" xfId="309"/>
    <cellStyle name="Accent5 7" xfId="322"/>
    <cellStyle name="Accent5 8" xfId="467"/>
    <cellStyle name="Accent5 9" xfId="487"/>
    <cellStyle name="Accent5_30 6 11 (3)" xfId="119"/>
    <cellStyle name="Accent6" xfId="120"/>
    <cellStyle name="Accent6 - 20%" xfId="121"/>
    <cellStyle name="Accent6 - 40%" xfId="122"/>
    <cellStyle name="Accent6 - 60%" xfId="123"/>
    <cellStyle name="Accent6 10" xfId="539"/>
    <cellStyle name="Accent6 11" xfId="543"/>
    <cellStyle name="Accent6 12" xfId="541"/>
    <cellStyle name="Accent6 13" xfId="542"/>
    <cellStyle name="Accent6 14" xfId="537"/>
    <cellStyle name="Accent6 15" xfId="586"/>
    <cellStyle name="Accent6 16" xfId="588"/>
    <cellStyle name="Accent6 17" xfId="631"/>
    <cellStyle name="Accent6 18" xfId="632"/>
    <cellStyle name="Accent6 19" xfId="647"/>
    <cellStyle name="Accent6 2" xfId="264"/>
    <cellStyle name="Accent6 20" xfId="651"/>
    <cellStyle name="Accent6 21" xfId="705"/>
    <cellStyle name="Accent6 22" xfId="711"/>
    <cellStyle name="Accent6 23" xfId="724"/>
    <cellStyle name="Accent6 24" xfId="720"/>
    <cellStyle name="Accent6 25" xfId="739"/>
    <cellStyle name="Accent6 26" xfId="721"/>
    <cellStyle name="Accent6 27" xfId="741"/>
    <cellStyle name="Accent6 28" xfId="747"/>
    <cellStyle name="Accent6 29" xfId="758"/>
    <cellStyle name="Accent6 3" xfId="288"/>
    <cellStyle name="Accent6 30" xfId="760"/>
    <cellStyle name="Accent6 31" xfId="759"/>
    <cellStyle name="Accent6 32" xfId="780"/>
    <cellStyle name="Accent6 33" xfId="785"/>
    <cellStyle name="Accent6 34" xfId="784"/>
    <cellStyle name="Accent6 35" xfId="797"/>
    <cellStyle name="Accent6 36" xfId="222"/>
    <cellStyle name="Accent6 4" xfId="307"/>
    <cellStyle name="Accent6 4 2" xfId="508"/>
    <cellStyle name="Accent6 5" xfId="312"/>
    <cellStyle name="Accent6 5 2" xfId="523"/>
    <cellStyle name="Accent6 6" xfId="297"/>
    <cellStyle name="Accent6 7" xfId="323"/>
    <cellStyle name="Accent6 8" xfId="468"/>
    <cellStyle name="Accent6 9" xfId="488"/>
    <cellStyle name="Accent6_30 6 11 (3)" xfId="124"/>
    <cellStyle name="Bad" xfId="125"/>
    <cellStyle name="Bad 2" xfId="265"/>
    <cellStyle name="Bad 3" xfId="469"/>
    <cellStyle name="Bad 4" xfId="223"/>
    <cellStyle name="Calculation" xfId="126"/>
    <cellStyle name="Calculation 2" xfId="266"/>
    <cellStyle name="Calculation 2 2" xfId="393"/>
    <cellStyle name="Calculation 3" xfId="509"/>
    <cellStyle name="Calculation 4" xfId="224"/>
    <cellStyle name="Check Cell" xfId="127"/>
    <cellStyle name="Check Cell 2" xfId="267"/>
    <cellStyle name="Check Cell 3" xfId="470"/>
    <cellStyle name="Check Cell 4" xfId="225"/>
    <cellStyle name="Comma" xfId="13" builtinId="3"/>
    <cellStyle name="Comma 10" xfId="783"/>
    <cellStyle name="Comma 11" xfId="770"/>
    <cellStyle name="Comma 12" xfId="802"/>
    <cellStyle name="Comma 13" xfId="61"/>
    <cellStyle name="Comma 2" xfId="1"/>
    <cellStyle name="Comma 2 10" xfId="798"/>
    <cellStyle name="Comma 2 11" xfId="56"/>
    <cellStyle name="Comma 2 2" xfId="290"/>
    <cellStyle name="Comma 2 2 2" xfId="395"/>
    <cellStyle name="Comma 2 2 2 2" xfId="556"/>
    <cellStyle name="Comma 2 2 2 3" xfId="691"/>
    <cellStyle name="Comma 2 2 3" xfId="684"/>
    <cellStyle name="Comma 2 2 4" xfId="680"/>
    <cellStyle name="Comma 2 3" xfId="394"/>
    <cellStyle name="Comma 2 3 2" xfId="555"/>
    <cellStyle name="Comma 2 3 3" xfId="690"/>
    <cellStyle name="Comma 2 4" xfId="454"/>
    <cellStyle name="Comma 2 4 2" xfId="679"/>
    <cellStyle name="Comma 2 4 3" xfId="696"/>
    <cellStyle name="Comma 2 5" xfId="611"/>
    <cellStyle name="Comma 2 6" xfId="659"/>
    <cellStyle name="Comma 2 7" xfId="697"/>
    <cellStyle name="Comma 2 8" xfId="791"/>
    <cellStyle name="Comma 2 9" xfId="226"/>
    <cellStyle name="Comma 3" xfId="15"/>
    <cellStyle name="Comma 3 2" xfId="296"/>
    <cellStyle name="Comma 3 2 2" xfId="517"/>
    <cellStyle name="Comma 3 3" xfId="386"/>
    <cellStyle name="Comma 3 4" xfId="612"/>
    <cellStyle name="Comma 3 5" xfId="638"/>
    <cellStyle name="Comma 3 6" xfId="268"/>
    <cellStyle name="Comma 3 7" xfId="803"/>
    <cellStyle name="Comma 3 8" xfId="63"/>
    <cellStyle name="Comma 4" xfId="198"/>
    <cellStyle name="Comma 5" xfId="128"/>
    <cellStyle name="Comma 5 2" xfId="461"/>
    <cellStyle name="Comma 5 3" xfId="459"/>
    <cellStyle name="Comma 5 4" xfId="295"/>
    <cellStyle name="Comma 5 5" xfId="804"/>
    <cellStyle name="Comma 6" xfId="324"/>
    <cellStyle name="Comma 7" xfId="456"/>
    <cellStyle name="Comma 8" xfId="649"/>
    <cellStyle name="Comma 9" xfId="667"/>
    <cellStyle name="Currency [0] _1" xfId="2"/>
    <cellStyle name="Emphasis 1" xfId="129"/>
    <cellStyle name="Emphasis 2" xfId="130"/>
    <cellStyle name="Emphasis 3" xfId="131"/>
    <cellStyle name="Euro" xfId="587"/>
    <cellStyle name="Euro 2" xfId="613"/>
    <cellStyle name="Explanatory Text" xfId="132"/>
    <cellStyle name="Explanatory Text 2" xfId="269"/>
    <cellStyle name="Explanatory Text 3" xfId="510"/>
    <cellStyle name="Explanatory Text 4" xfId="227"/>
    <cellStyle name="Good" xfId="133"/>
    <cellStyle name="Good 2" xfId="270"/>
    <cellStyle name="Good 3" xfId="495"/>
    <cellStyle name="Good 4" xfId="228"/>
    <cellStyle name="Heading 1" xfId="134"/>
    <cellStyle name="Heading 1 2" xfId="271"/>
    <cellStyle name="Heading 1 3" xfId="511"/>
    <cellStyle name="Heading 1 4" xfId="229"/>
    <cellStyle name="Heading 2" xfId="135"/>
    <cellStyle name="Heading 2 2" xfId="272"/>
    <cellStyle name="Heading 2 3" xfId="484"/>
    <cellStyle name="Heading 2 4" xfId="230"/>
    <cellStyle name="Heading 3" xfId="136"/>
    <cellStyle name="Heading 3 2" xfId="273"/>
    <cellStyle name="Heading 3 3" xfId="512"/>
    <cellStyle name="Heading 3 4" xfId="231"/>
    <cellStyle name="Heading 4" xfId="137"/>
    <cellStyle name="Heading 4 2" xfId="274"/>
    <cellStyle name="Heading 4 3" xfId="481"/>
    <cellStyle name="Heading 4 4" xfId="232"/>
    <cellStyle name="Hyperlink 2" xfId="3"/>
    <cellStyle name="Input" xfId="138"/>
    <cellStyle name="Input 2" xfId="275"/>
    <cellStyle name="Input 2 2" xfId="396"/>
    <cellStyle name="Input 3" xfId="513"/>
    <cellStyle name="Input 4" xfId="233"/>
    <cellStyle name="Linked Cell" xfId="139"/>
    <cellStyle name="Linked Cell 2" xfId="276"/>
    <cellStyle name="Linked Cell 3" xfId="496"/>
    <cellStyle name="Linked Cell 4" xfId="234"/>
    <cellStyle name="Neutral" xfId="140"/>
    <cellStyle name="Neutral 2" xfId="277"/>
    <cellStyle name="Neutral 3" xfId="514"/>
    <cellStyle name="Neutral 4" xfId="235"/>
    <cellStyle name="Normal" xfId="0" builtinId="0"/>
    <cellStyle name="Normal 10" xfId="196"/>
    <cellStyle name="Normal 10 2" xfId="398"/>
    <cellStyle name="Normal 10 3" xfId="397"/>
    <cellStyle name="Normal 11" xfId="4"/>
    <cellStyle name="Normal 11 2" xfId="304"/>
    <cellStyle name="Normal 11 2 2" xfId="558"/>
    <cellStyle name="Normal 11 2 2 2" xfId="677"/>
    <cellStyle name="Normal 11 2 3" xfId="695"/>
    <cellStyle name="Normal 11 2 4" xfId="686"/>
    <cellStyle name="Normal 11 3" xfId="399"/>
    <cellStyle name="Normal 11 3 2" xfId="557"/>
    <cellStyle name="Normal 11 3 3" xfId="663"/>
    <cellStyle name="Normal 11 4" xfId="458"/>
    <cellStyle name="Normal 11 4 2" xfId="678"/>
    <cellStyle name="Normal 11 5" xfId="671"/>
    <cellStyle name="Normal 11 6" xfId="670"/>
    <cellStyle name="Normal 11 7" xfId="291"/>
    <cellStyle name="Normal 11 8" xfId="799"/>
    <cellStyle name="Normal 11 9" xfId="57"/>
    <cellStyle name="Normal 12" xfId="400"/>
    <cellStyle name="Normal 13" xfId="448"/>
    <cellStyle name="Normal 14" xfId="451"/>
    <cellStyle name="Normal 15" xfId="195"/>
    <cellStyle name="Normal 15 2" xfId="450"/>
    <cellStyle name="Normal 16" xfId="462"/>
    <cellStyle name="Normal 16 2" xfId="685"/>
    <cellStyle name="Normal 17" xfId="648"/>
    <cellStyle name="Normal 18" xfId="668"/>
    <cellStyle name="Normal 19" xfId="771"/>
    <cellStyle name="Normal 2" xfId="5"/>
    <cellStyle name="Normal 2 2" xfId="141"/>
    <cellStyle name="Normal 2 2 2" xfId="142"/>
    <cellStyle name="Normal 2 2 2 2" xfId="401"/>
    <cellStyle name="Normal 2 3" xfId="455"/>
    <cellStyle name="Normal 2 4" xfId="143"/>
    <cellStyle name="Normal 2 5" xfId="768"/>
    <cellStyle name="Normal 2 6" xfId="58"/>
    <cellStyle name="Normal 2_גיליון2" xfId="190"/>
    <cellStyle name="Normal 20" xfId="197"/>
    <cellStyle name="Normal 3" xfId="6"/>
    <cellStyle name="Normal 3 2" xfId="292"/>
    <cellStyle name="Normal 3 2 2" xfId="560"/>
    <cellStyle name="Normal 3 2 2 2" xfId="676"/>
    <cellStyle name="Normal 3 2 3" xfId="644"/>
    <cellStyle name="Normal 3 2 4" xfId="662"/>
    <cellStyle name="Normal 3 3" xfId="452"/>
    <cellStyle name="Normal 3 3 2" xfId="559"/>
    <cellStyle name="Normal 3 3 3" xfId="654"/>
    <cellStyle name="Normal 3 4" xfId="661"/>
    <cellStyle name="Normal 3 4 2" xfId="698"/>
    <cellStyle name="Normal 3 4 3" xfId="683"/>
    <cellStyle name="Normal 3 5" xfId="664"/>
    <cellStyle name="Normal 3 6" xfId="240"/>
    <cellStyle name="Normal 3 7" xfId="800"/>
    <cellStyle name="Normal 3 8" xfId="59"/>
    <cellStyle name="Normal 4" xfId="12"/>
    <cellStyle name="Normal 4 2" xfId="317"/>
    <cellStyle name="Normal 4 2 2" xfId="402"/>
    <cellStyle name="Normal 4 3" xfId="325"/>
    <cellStyle name="Normal 4 4" xfId="650"/>
    <cellStyle name="Normal 4 5" xfId="666"/>
    <cellStyle name="Normal 5" xfId="403"/>
    <cellStyle name="Normal 5 2" xfId="404"/>
    <cellStyle name="Normal 5 2 2" xfId="762"/>
    <cellStyle name="Normal 5 3" xfId="485"/>
    <cellStyle name="Normal 5 3 2" xfId="688"/>
    <cellStyle name="Normal 5 4" xfId="554"/>
    <cellStyle name="Normal 5 5" xfId="687"/>
    <cellStyle name="Normal 6" xfId="405"/>
    <cellStyle name="Normal 6 2" xfId="406"/>
    <cellStyle name="Normal 6 2 2" xfId="672"/>
    <cellStyle name="Normal 6 3" xfId="694"/>
    <cellStyle name="Normal 6 4" xfId="674"/>
    <cellStyle name="Normal 7" xfId="407"/>
    <cellStyle name="Normal 7 2" xfId="408"/>
    <cellStyle name="Normal 7 2 2" xfId="673"/>
    <cellStyle name="Normal 7 3" xfId="682"/>
    <cellStyle name="Normal 7 4" xfId="689"/>
    <cellStyle name="Normal 8" xfId="409"/>
    <cellStyle name="Normal 8 2" xfId="410"/>
    <cellStyle name="Normal 9" xfId="411"/>
    <cellStyle name="Normal 9 2" xfId="412"/>
    <cellStyle name="Normal_2007-16618" xfId="7"/>
    <cellStyle name="Note" xfId="144"/>
    <cellStyle name="Note 2" xfId="278"/>
    <cellStyle name="Note 2 2" xfId="413"/>
    <cellStyle name="Note 3" xfId="482"/>
    <cellStyle name="Output" xfId="145"/>
    <cellStyle name="Output 2" xfId="279"/>
    <cellStyle name="Output 2 2" xfId="414"/>
    <cellStyle name="Output 3" xfId="483"/>
    <cellStyle name="Output 4" xfId="236"/>
    <cellStyle name="Percent" xfId="14" builtinId="5"/>
    <cellStyle name="Percent 2" xfId="8"/>
    <cellStyle name="Percent 2 2" xfId="293"/>
    <cellStyle name="Percent 2 2 2" xfId="562"/>
    <cellStyle name="Percent 2 2 2 2" xfId="675"/>
    <cellStyle name="Percent 2 2 3" xfId="681"/>
    <cellStyle name="Percent 2 2 4" xfId="639"/>
    <cellStyle name="Percent 2 3" xfId="457"/>
    <cellStyle name="Percent 2 3 2" xfId="561"/>
    <cellStyle name="Percent 2 3 3" xfId="693"/>
    <cellStyle name="Percent 2 4" xfId="669"/>
    <cellStyle name="Percent 2 4 2" xfId="699"/>
    <cellStyle name="Percent 2 4 3" xfId="640"/>
    <cellStyle name="Percent 2 5" xfId="692"/>
    <cellStyle name="Percent 2 6" xfId="289"/>
    <cellStyle name="Percent 2 7" xfId="801"/>
    <cellStyle name="Percent 2 8" xfId="60"/>
    <cellStyle name="Percent 3" xfId="64"/>
    <cellStyle name="Percent 3 2" xfId="310"/>
    <cellStyle name="Percent 3 3" xfId="460"/>
    <cellStyle name="Percent 3 4" xfId="657"/>
    <cellStyle name="Percent 4" xfId="764"/>
    <cellStyle name="Percent 5" xfId="769"/>
    <cellStyle name="Percent 6" xfId="62"/>
    <cellStyle name="SAPBEXaggData" xfId="146"/>
    <cellStyle name="SAPBEXaggDataEmph" xfId="147"/>
    <cellStyle name="SAPBEXaggItem" xfId="148"/>
    <cellStyle name="SAPBEXaggItemX" xfId="149"/>
    <cellStyle name="SAPBEXchaText" xfId="150"/>
    <cellStyle name="SAPBEXexcBad7" xfId="151"/>
    <cellStyle name="SAPBEXexcBad8" xfId="152"/>
    <cellStyle name="SAPBEXexcBad9" xfId="153"/>
    <cellStyle name="SAPBEXexcCritical4" xfId="154"/>
    <cellStyle name="SAPBEXexcCritical5" xfId="155"/>
    <cellStyle name="SAPBEXexcCritical6" xfId="156"/>
    <cellStyle name="SAPBEXexcGood1" xfId="157"/>
    <cellStyle name="SAPBEXexcGood2" xfId="158"/>
    <cellStyle name="SAPBEXexcGood3" xfId="159"/>
    <cellStyle name="SAPBEXfilterDrill" xfId="160"/>
    <cellStyle name="SAPBEXfilterItem" xfId="161"/>
    <cellStyle name="SAPBEXfilterText" xfId="162"/>
    <cellStyle name="SAPBEXformats" xfId="163"/>
    <cellStyle name="SAPBEXheaderItem" xfId="164"/>
    <cellStyle name="SAPBEXheaderItem 2" xfId="614"/>
    <cellStyle name="SAPBEXheaderText" xfId="165"/>
    <cellStyle name="SAPBEXheaderText 2" xfId="615"/>
    <cellStyle name="SAPBEXHLevel0" xfId="166"/>
    <cellStyle name="SAPBEXHLevel0 2" xfId="616"/>
    <cellStyle name="SAPBEXHLevel0X" xfId="167"/>
    <cellStyle name="SAPBEXHLevel0X 2" xfId="617"/>
    <cellStyle name="SAPBEXHLevel1" xfId="168"/>
    <cellStyle name="SAPBEXHLevel1 2" xfId="618"/>
    <cellStyle name="SAPBEXHLevel1X" xfId="169"/>
    <cellStyle name="SAPBEXHLevel1X 2" xfId="619"/>
    <cellStyle name="SAPBEXHLevel2" xfId="170"/>
    <cellStyle name="SAPBEXHLevel2 2" xfId="620"/>
    <cellStyle name="SAPBEXHLevel2X" xfId="171"/>
    <cellStyle name="SAPBEXHLevel2X 2" xfId="621"/>
    <cellStyle name="SAPBEXHLevel3" xfId="172"/>
    <cellStyle name="SAPBEXHLevel3 2" xfId="622"/>
    <cellStyle name="SAPBEXHLevel3X" xfId="173"/>
    <cellStyle name="SAPBEXHLevel3X 2" xfId="623"/>
    <cellStyle name="SAPBEXinputData" xfId="174"/>
    <cellStyle name="SAPBEXinputData 2" xfId="624"/>
    <cellStyle name="SAPBEXresData" xfId="175"/>
    <cellStyle name="SAPBEXresDataEmph" xfId="176"/>
    <cellStyle name="SAPBEXresItem" xfId="177"/>
    <cellStyle name="SAPBEXresItemX" xfId="178"/>
    <cellStyle name="SAPBEXstdData" xfId="179"/>
    <cellStyle name="SAPBEXstdDataEmph" xfId="180"/>
    <cellStyle name="SAPBEXstdItem" xfId="181"/>
    <cellStyle name="SAPBEXstdItemX" xfId="182"/>
    <cellStyle name="SAPBEXtitle" xfId="183"/>
    <cellStyle name="SAPBEXundefined" xfId="184"/>
    <cellStyle name="Sheet Title" xfId="185"/>
    <cellStyle name="Text" xfId="9"/>
    <cellStyle name="Title" xfId="186"/>
    <cellStyle name="Title 2" xfId="280"/>
    <cellStyle name="Title 3" xfId="497"/>
    <cellStyle name="Title 4" xfId="237"/>
    <cellStyle name="Total" xfId="10"/>
    <cellStyle name="Total 2" xfId="281"/>
    <cellStyle name="Total 2 2" xfId="415"/>
    <cellStyle name="Total 3" xfId="294"/>
    <cellStyle name="Total 3 2" xfId="515"/>
    <cellStyle name="Total 4" xfId="453"/>
    <cellStyle name="Total 5" xfId="660"/>
    <cellStyle name="Total 6" xfId="665"/>
    <cellStyle name="Total 7" xfId="238"/>
    <cellStyle name="Warning Text" xfId="187"/>
    <cellStyle name="Warning Text 2" xfId="282"/>
    <cellStyle name="Warning Text 3" xfId="516"/>
    <cellStyle name="Warning Text 4" xfId="239"/>
    <cellStyle name="הדגשה1" xfId="32" builtinId="29" customBuiltin="1"/>
    <cellStyle name="הדגשה1 2" xfId="416"/>
    <cellStyle name="הדגשה1 3" xfId="592"/>
    <cellStyle name="הדגשה2" xfId="36" builtinId="33" customBuiltin="1"/>
    <cellStyle name="הדגשה2 2" xfId="417"/>
    <cellStyle name="הדגשה2 3" xfId="593"/>
    <cellStyle name="הדגשה3" xfId="40" builtinId="37" customBuiltin="1"/>
    <cellStyle name="הדגשה3 2" xfId="418"/>
    <cellStyle name="הדגשה3 3" xfId="594"/>
    <cellStyle name="הדגשה4" xfId="44" builtinId="41" customBuiltin="1"/>
    <cellStyle name="הדגשה4 2" xfId="419"/>
    <cellStyle name="הדגשה4 3" xfId="595"/>
    <cellStyle name="הדגשה5" xfId="48" builtinId="45" customBuiltin="1"/>
    <cellStyle name="הדגשה5 2" xfId="420"/>
    <cellStyle name="הדגשה5 3" xfId="596"/>
    <cellStyle name="הדגשה6" xfId="52" builtinId="49" customBuiltin="1"/>
    <cellStyle name="הדגשה6 2" xfId="421"/>
    <cellStyle name="הדגשה6 3" xfId="597"/>
    <cellStyle name="היפר-קישור" xfId="11" builtinId="8"/>
    <cellStyle name="הערה 2" xfId="188"/>
    <cellStyle name="הערה 2 2" xfId="191"/>
    <cellStyle name="הערה 2 2 2" xfId="423"/>
    <cellStyle name="הערה 2 3" xfId="192"/>
    <cellStyle name="הערה 2 4" xfId="193"/>
    <cellStyle name="הערה 2 5" xfId="422"/>
    <cellStyle name="הערה 3" xfId="189"/>
    <cellStyle name="הערה 3 2" xfId="425"/>
    <cellStyle name="הערה 3 3" xfId="424"/>
    <cellStyle name="הערה 4" xfId="194"/>
    <cellStyle name="הערה 4 2" xfId="426"/>
    <cellStyle name="הערה 5" xfId="427"/>
    <cellStyle name="הערה 6" xfId="449"/>
    <cellStyle name="חישוב" xfId="26" builtinId="22" customBuiltin="1"/>
    <cellStyle name="חישוב 2" xfId="428"/>
    <cellStyle name="חישוב 3" xfId="429"/>
    <cellStyle name="טוב" xfId="21" builtinId="26" customBuiltin="1"/>
    <cellStyle name="טוב 2" xfId="430"/>
    <cellStyle name="טוב 3" xfId="599"/>
    <cellStyle name="טקסט אזהרה" xfId="29" builtinId="11" customBuiltin="1"/>
    <cellStyle name="טקסט אזהרה 2" xfId="431"/>
    <cellStyle name="טקסט אזהרה 3" xfId="600"/>
    <cellStyle name="טקסט הסברי" xfId="30" builtinId="53" customBuiltin="1"/>
    <cellStyle name="טקסט הסברי 2" xfId="432"/>
    <cellStyle name="טקסט הסברי 3" xfId="601"/>
    <cellStyle name="כותרת" xfId="16" builtinId="15" customBuiltin="1"/>
    <cellStyle name="כותרת 1" xfId="17" builtinId="16" customBuiltin="1"/>
    <cellStyle name="כותרת 1 2" xfId="433"/>
    <cellStyle name="כותרת 1 3" xfId="603"/>
    <cellStyle name="כותרת 2" xfId="18" builtinId="17" customBuiltin="1"/>
    <cellStyle name="כותרת 2 2" xfId="434"/>
    <cellStyle name="כותרת 2 3" xfId="604"/>
    <cellStyle name="כותרת 3" xfId="19" builtinId="18" customBuiltin="1"/>
    <cellStyle name="כותרת 3 2" xfId="435"/>
    <cellStyle name="כותרת 3 3" xfId="605"/>
    <cellStyle name="כותרת 4" xfId="20" builtinId="19" customBuiltin="1"/>
    <cellStyle name="כותרת 4 2" xfId="436"/>
    <cellStyle name="כותרת 4 3" xfId="606"/>
    <cellStyle name="כותרת 5" xfId="437"/>
    <cellStyle name="כותרת 6" xfId="602"/>
    <cellStyle name="ניטראלי" xfId="23" builtinId="28" customBuiltin="1"/>
    <cellStyle name="ניטראלי 2" xfId="438"/>
    <cellStyle name="ניטראלי 3" xfId="607"/>
    <cellStyle name="סה&quot;כ" xfId="31" builtinId="25" customBuiltin="1"/>
    <cellStyle name="סה&quot;כ 2" xfId="439"/>
    <cellStyle name="סה&quot;כ 3" xfId="440"/>
    <cellStyle name="פלט" xfId="25" builtinId="21" customBuiltin="1"/>
    <cellStyle name="פלט 2" xfId="441"/>
    <cellStyle name="פלט 3" xfId="442"/>
    <cellStyle name="קלט" xfId="24" builtinId="20" customBuiltin="1"/>
    <cellStyle name="קלט 2" xfId="443"/>
    <cellStyle name="קלט 3" xfId="444"/>
    <cellStyle name="רע" xfId="22" builtinId="27" customBuiltin="1"/>
    <cellStyle name="רע 2" xfId="445"/>
    <cellStyle name="רע 3" xfId="608"/>
    <cellStyle name="תא מסומן" xfId="28" builtinId="23" customBuiltin="1"/>
    <cellStyle name="תא מסומן 2" xfId="446"/>
    <cellStyle name="תא מסומן 3" xfId="609"/>
    <cellStyle name="תא מקושר" xfId="27" builtinId="24" customBuiltin="1"/>
    <cellStyle name="תא מקושר 2" xfId="447"/>
    <cellStyle name="תא מקושר 3" xfId="610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D11" sqref="D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7" t="s">
        <v>171</v>
      </c>
      <c r="C1" s="78" t="s" vm="1">
        <v>243</v>
      </c>
    </row>
    <row r="2" spans="1:22">
      <c r="B2" s="57" t="s">
        <v>170</v>
      </c>
      <c r="C2" s="78" t="s">
        <v>244</v>
      </c>
    </row>
    <row r="3" spans="1:22">
      <c r="B3" s="57" t="s">
        <v>172</v>
      </c>
      <c r="C3" s="78" t="s">
        <v>245</v>
      </c>
    </row>
    <row r="4" spans="1:22">
      <c r="B4" s="57" t="s">
        <v>173</v>
      </c>
      <c r="C4" s="78">
        <v>2142</v>
      </c>
    </row>
    <row r="6" spans="1:22" ht="26.25" customHeight="1">
      <c r="B6" s="146" t="s">
        <v>187</v>
      </c>
      <c r="C6" s="147"/>
      <c r="D6" s="148"/>
    </row>
    <row r="7" spans="1:22" s="10" customFormat="1">
      <c r="B7" s="23"/>
      <c r="C7" s="24" t="s">
        <v>102</v>
      </c>
      <c r="D7" s="25" t="s">
        <v>100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3"/>
      <c r="C8" s="26" t="s">
        <v>230</v>
      </c>
      <c r="D8" s="27" t="s">
        <v>20</v>
      </c>
    </row>
    <row r="9" spans="1:22" s="11" customFormat="1" ht="18" customHeight="1">
      <c r="B9" s="37"/>
      <c r="C9" s="20" t="s">
        <v>1</v>
      </c>
      <c r="D9" s="28" t="s">
        <v>2</v>
      </c>
    </row>
    <row r="10" spans="1:22" s="11" customFormat="1" ht="18" customHeight="1">
      <c r="B10" s="67" t="s">
        <v>186</v>
      </c>
      <c r="C10" s="109">
        <f>C11+C12+C23+C33+C34+C37</f>
        <v>569645.05438999983</v>
      </c>
      <c r="D10" s="110">
        <f>C10/$C$42</f>
        <v>1</v>
      </c>
    </row>
    <row r="11" spans="1:22">
      <c r="A11" s="45" t="s">
        <v>133</v>
      </c>
      <c r="B11" s="29" t="s">
        <v>188</v>
      </c>
      <c r="C11" s="109">
        <f>מזומנים!J10</f>
        <v>83218.267420000004</v>
      </c>
      <c r="D11" s="110">
        <f t="shared" ref="D11:D42" si="0">C11/$C$42</f>
        <v>0.1460879310347277</v>
      </c>
    </row>
    <row r="12" spans="1:22">
      <c r="B12" s="29" t="s">
        <v>189</v>
      </c>
      <c r="C12" s="109">
        <f>C13+C14+C15+C16+C17+C18+C19+C20+C21+C22</f>
        <v>334586.39691999997</v>
      </c>
      <c r="D12" s="110">
        <f t="shared" si="0"/>
        <v>0.58735943433808857</v>
      </c>
    </row>
    <row r="13" spans="1:22">
      <c r="A13" s="55" t="s">
        <v>133</v>
      </c>
      <c r="B13" s="30" t="s">
        <v>59</v>
      </c>
      <c r="C13" s="109">
        <f>'תעודות התחייבות ממשלתיות'!O11</f>
        <v>33179.400720000005</v>
      </c>
      <c r="D13" s="110">
        <f t="shared" si="0"/>
        <v>5.8245745248380887E-2</v>
      </c>
    </row>
    <row r="14" spans="1:22">
      <c r="A14" s="55" t="s">
        <v>133</v>
      </c>
      <c r="B14" s="30" t="s">
        <v>60</v>
      </c>
      <c r="C14" s="109">
        <v>0</v>
      </c>
      <c r="D14" s="110">
        <f t="shared" si="0"/>
        <v>0</v>
      </c>
    </row>
    <row r="15" spans="1:22">
      <c r="A15" s="55" t="s">
        <v>133</v>
      </c>
      <c r="B15" s="30" t="s">
        <v>61</v>
      </c>
      <c r="C15" s="109">
        <v>0</v>
      </c>
      <c r="D15" s="110">
        <f t="shared" si="0"/>
        <v>0</v>
      </c>
    </row>
    <row r="16" spans="1:22">
      <c r="A16" s="55" t="s">
        <v>133</v>
      </c>
      <c r="B16" s="30" t="s">
        <v>62</v>
      </c>
      <c r="C16" s="109">
        <f>מניות!L11</f>
        <v>170175.71883999999</v>
      </c>
      <c r="D16" s="110">
        <f t="shared" si="0"/>
        <v>0.29873992151521683</v>
      </c>
    </row>
    <row r="17" spans="1:4">
      <c r="A17" s="55" t="s">
        <v>133</v>
      </c>
      <c r="B17" s="30" t="s">
        <v>63</v>
      </c>
      <c r="C17" s="109">
        <f>'תעודות סל'!K11</f>
        <v>104826.97273000001</v>
      </c>
      <c r="D17" s="110">
        <f t="shared" si="0"/>
        <v>0.18402156206245518</v>
      </c>
    </row>
    <row r="18" spans="1:4">
      <c r="A18" s="55" t="s">
        <v>133</v>
      </c>
      <c r="B18" s="30" t="s">
        <v>64</v>
      </c>
      <c r="C18" s="109">
        <f>'קרנות נאמנות'!L11</f>
        <v>24930.809379999999</v>
      </c>
      <c r="D18" s="110">
        <f t="shared" si="0"/>
        <v>4.3765515364119101E-2</v>
      </c>
    </row>
    <row r="19" spans="1:4">
      <c r="A19" s="55" t="s">
        <v>133</v>
      </c>
      <c r="B19" s="30" t="s">
        <v>65</v>
      </c>
      <c r="C19" s="109">
        <f>'כתבי אופציה'!I11</f>
        <v>2.0021999999999998</v>
      </c>
      <c r="D19" s="110">
        <f t="shared" si="0"/>
        <v>3.5148202983067072E-6</v>
      </c>
    </row>
    <row r="20" spans="1:4">
      <c r="A20" s="55" t="s">
        <v>133</v>
      </c>
      <c r="B20" s="30" t="s">
        <v>66</v>
      </c>
      <c r="C20" s="109">
        <f>אופציות!I11</f>
        <v>319.02</v>
      </c>
      <c r="D20" s="110">
        <f t="shared" si="0"/>
        <v>5.600329495384107E-4</v>
      </c>
    </row>
    <row r="21" spans="1:4">
      <c r="A21" s="55" t="s">
        <v>133</v>
      </c>
      <c r="B21" s="30" t="s">
        <v>67</v>
      </c>
      <c r="C21" s="109">
        <f>'חוזים עתידיים'!I11</f>
        <v>1152.4730499999998</v>
      </c>
      <c r="D21" s="110">
        <f t="shared" si="0"/>
        <v>2.0231423780798325E-3</v>
      </c>
    </row>
    <row r="22" spans="1:4">
      <c r="A22" s="55" t="s">
        <v>133</v>
      </c>
      <c r="B22" s="30" t="s">
        <v>68</v>
      </c>
      <c r="C22" s="109">
        <v>0</v>
      </c>
      <c r="D22" s="110">
        <f t="shared" si="0"/>
        <v>0</v>
      </c>
    </row>
    <row r="23" spans="1:4">
      <c r="B23" s="29" t="s">
        <v>190</v>
      </c>
      <c r="C23" s="109">
        <f>C24+C25+C26+C27+C28+C29+C30+C31+C32</f>
        <v>150491.74988000002</v>
      </c>
      <c r="D23" s="110">
        <f t="shared" si="0"/>
        <v>0.26418512496549801</v>
      </c>
    </row>
    <row r="24" spans="1:4">
      <c r="A24" s="55" t="s">
        <v>133</v>
      </c>
      <c r="B24" s="30" t="s">
        <v>69</v>
      </c>
      <c r="C24" s="109" vm="2">
        <v>150712.8205</v>
      </c>
      <c r="D24" s="110">
        <f t="shared" si="0"/>
        <v>0.26457320982342192</v>
      </c>
    </row>
    <row r="25" spans="1:4">
      <c r="A25" s="55" t="s">
        <v>133</v>
      </c>
      <c r="B25" s="30" t="s">
        <v>70</v>
      </c>
      <c r="C25" s="109">
        <v>0</v>
      </c>
      <c r="D25" s="110">
        <f t="shared" si="0"/>
        <v>0</v>
      </c>
    </row>
    <row r="26" spans="1:4">
      <c r="A26" s="55" t="s">
        <v>133</v>
      </c>
      <c r="B26" s="30" t="s">
        <v>61</v>
      </c>
      <c r="C26" s="109">
        <v>0</v>
      </c>
      <c r="D26" s="110">
        <f t="shared" si="0"/>
        <v>0</v>
      </c>
    </row>
    <row r="27" spans="1:4">
      <c r="A27" s="55" t="s">
        <v>133</v>
      </c>
      <c r="B27" s="30" t="s">
        <v>71</v>
      </c>
      <c r="C27" s="109">
        <v>0</v>
      </c>
      <c r="D27" s="110">
        <f t="shared" si="0"/>
        <v>0</v>
      </c>
    </row>
    <row r="28" spans="1:4">
      <c r="A28" s="55" t="s">
        <v>133</v>
      </c>
      <c r="B28" s="30" t="s">
        <v>72</v>
      </c>
      <c r="C28" s="109">
        <v>0</v>
      </c>
      <c r="D28" s="110">
        <f t="shared" si="0"/>
        <v>0</v>
      </c>
    </row>
    <row r="29" spans="1:4">
      <c r="A29" s="55" t="s">
        <v>133</v>
      </c>
      <c r="B29" s="30" t="s">
        <v>73</v>
      </c>
      <c r="C29" s="109">
        <f>'לא סחיר - כתבי אופציה'!I11</f>
        <v>1.0121599999999999</v>
      </c>
      <c r="D29" s="110">
        <f t="shared" si="0"/>
        <v>1.7768257482439903E-6</v>
      </c>
    </row>
    <row r="30" spans="1:4">
      <c r="A30" s="55" t="s">
        <v>133</v>
      </c>
      <c r="B30" s="30" t="s">
        <v>213</v>
      </c>
      <c r="C30" s="109">
        <v>0</v>
      </c>
      <c r="D30" s="110">
        <f t="shared" si="0"/>
        <v>0</v>
      </c>
    </row>
    <row r="31" spans="1:4">
      <c r="A31" s="55" t="s">
        <v>133</v>
      </c>
      <c r="B31" s="30" t="s">
        <v>96</v>
      </c>
      <c r="C31" s="109">
        <f>'לא סחיר - חוזים עתידיים'!I11</f>
        <v>-222.08277999999996</v>
      </c>
      <c r="D31" s="110">
        <f t="shared" si="0"/>
        <v>-3.8986168367215201E-4</v>
      </c>
    </row>
    <row r="32" spans="1:4">
      <c r="A32" s="55" t="s">
        <v>133</v>
      </c>
      <c r="B32" s="30" t="s">
        <v>74</v>
      </c>
      <c r="C32" s="109">
        <v>0</v>
      </c>
      <c r="D32" s="110">
        <f t="shared" si="0"/>
        <v>0</v>
      </c>
    </row>
    <row r="33" spans="1:4">
      <c r="A33" s="55" t="s">
        <v>133</v>
      </c>
      <c r="B33" s="29" t="s">
        <v>191</v>
      </c>
      <c r="C33" s="109">
        <v>0</v>
      </c>
      <c r="D33" s="110">
        <f t="shared" si="0"/>
        <v>0</v>
      </c>
    </row>
    <row r="34" spans="1:4">
      <c r="A34" s="55" t="s">
        <v>133</v>
      </c>
      <c r="B34" s="29" t="s">
        <v>192</v>
      </c>
      <c r="C34" s="109">
        <f>'פקדונות מעל 3 חודשים'!M10</f>
        <v>2199.5599400000001</v>
      </c>
      <c r="D34" s="110">
        <f t="shared" si="0"/>
        <v>3.8612815525193712E-3</v>
      </c>
    </row>
    <row r="35" spans="1:4">
      <c r="A35" s="55" t="s">
        <v>133</v>
      </c>
      <c r="B35" s="29" t="s">
        <v>193</v>
      </c>
      <c r="C35" s="109">
        <v>0</v>
      </c>
      <c r="D35" s="110">
        <f t="shared" si="0"/>
        <v>0</v>
      </c>
    </row>
    <row r="36" spans="1:4">
      <c r="A36" s="55" t="s">
        <v>133</v>
      </c>
      <c r="B36" s="56" t="s">
        <v>194</v>
      </c>
      <c r="C36" s="109">
        <v>0</v>
      </c>
      <c r="D36" s="110">
        <f t="shared" si="0"/>
        <v>0</v>
      </c>
    </row>
    <row r="37" spans="1:4">
      <c r="A37" s="55" t="s">
        <v>133</v>
      </c>
      <c r="B37" s="29" t="s">
        <v>195</v>
      </c>
      <c r="C37" s="109">
        <f>'השקעות אחרות '!I10</f>
        <v>-850.91976999999997</v>
      </c>
      <c r="D37" s="110">
        <f t="shared" si="0"/>
        <v>-1.4937718908333208E-3</v>
      </c>
    </row>
    <row r="38" spans="1:4">
      <c r="A38" s="55"/>
      <c r="B38" s="68" t="s">
        <v>197</v>
      </c>
      <c r="C38" s="109">
        <v>0</v>
      </c>
      <c r="D38" s="110">
        <f t="shared" si="0"/>
        <v>0</v>
      </c>
    </row>
    <row r="39" spans="1:4">
      <c r="A39" s="55" t="s">
        <v>133</v>
      </c>
      <c r="B39" s="69" t="s">
        <v>198</v>
      </c>
      <c r="C39" s="109">
        <v>0</v>
      </c>
      <c r="D39" s="110">
        <f t="shared" si="0"/>
        <v>0</v>
      </c>
    </row>
    <row r="40" spans="1:4">
      <c r="A40" s="55" t="s">
        <v>133</v>
      </c>
      <c r="B40" s="69" t="s">
        <v>228</v>
      </c>
      <c r="C40" s="109">
        <v>0</v>
      </c>
      <c r="D40" s="110">
        <f t="shared" si="0"/>
        <v>0</v>
      </c>
    </row>
    <row r="41" spans="1:4">
      <c r="A41" s="55" t="s">
        <v>133</v>
      </c>
      <c r="B41" s="69" t="s">
        <v>199</v>
      </c>
      <c r="C41" s="109">
        <v>0</v>
      </c>
      <c r="D41" s="110">
        <f t="shared" si="0"/>
        <v>0</v>
      </c>
    </row>
    <row r="42" spans="1:4">
      <c r="B42" s="69" t="s">
        <v>75</v>
      </c>
      <c r="C42" s="109">
        <f>C38+C10</f>
        <v>569645.05438999983</v>
      </c>
      <c r="D42" s="110">
        <f t="shared" si="0"/>
        <v>1</v>
      </c>
    </row>
    <row r="43" spans="1:4">
      <c r="A43" s="55" t="s">
        <v>133</v>
      </c>
      <c r="B43" s="69" t="s">
        <v>196</v>
      </c>
      <c r="C43" s="119"/>
      <c r="D43" s="110"/>
    </row>
    <row r="44" spans="1:4">
      <c r="B44" s="6" t="s">
        <v>101</v>
      </c>
    </row>
    <row r="45" spans="1:4">
      <c r="C45" s="75" t="s">
        <v>178</v>
      </c>
      <c r="D45" s="36" t="s">
        <v>95</v>
      </c>
    </row>
    <row r="46" spans="1:4">
      <c r="C46" s="76" t="s">
        <v>1</v>
      </c>
      <c r="D46" s="25" t="s">
        <v>2</v>
      </c>
    </row>
    <row r="47" spans="1:4">
      <c r="C47" s="111" t="s">
        <v>159</v>
      </c>
      <c r="D47" s="112" vm="3">
        <v>2.7078000000000002</v>
      </c>
    </row>
    <row r="48" spans="1:4">
      <c r="C48" s="111" t="s">
        <v>168</v>
      </c>
      <c r="D48" s="112">
        <v>1.0466415094339623</v>
      </c>
    </row>
    <row r="49" spans="2:4">
      <c r="C49" s="111" t="s">
        <v>164</v>
      </c>
      <c r="D49" s="112" vm="4">
        <v>2.7648000000000001</v>
      </c>
    </row>
    <row r="50" spans="2:4">
      <c r="B50" s="12"/>
      <c r="C50" s="111" t="s">
        <v>655</v>
      </c>
      <c r="D50" s="112" vm="5">
        <v>3.5546000000000002</v>
      </c>
    </row>
    <row r="51" spans="2:4">
      <c r="C51" s="111" t="s">
        <v>157</v>
      </c>
      <c r="D51" s="112" vm="6">
        <v>4.1525999999999996</v>
      </c>
    </row>
    <row r="52" spans="2:4">
      <c r="C52" s="111" t="s">
        <v>158</v>
      </c>
      <c r="D52" s="112" vm="7">
        <v>4.6818999999999997</v>
      </c>
    </row>
    <row r="53" spans="2:4">
      <c r="C53" s="111" t="s">
        <v>160</v>
      </c>
      <c r="D53" s="112">
        <v>0.44374760015359022</v>
      </c>
    </row>
    <row r="54" spans="2:4">
      <c r="C54" s="111" t="s">
        <v>165</v>
      </c>
      <c r="D54" s="112" vm="8">
        <v>3.0802999999999998</v>
      </c>
    </row>
    <row r="55" spans="2:4">
      <c r="C55" s="111" t="s">
        <v>166</v>
      </c>
      <c r="D55" s="112">
        <v>0.1764978389578126</v>
      </c>
    </row>
    <row r="56" spans="2:4">
      <c r="C56" s="111" t="s">
        <v>163</v>
      </c>
      <c r="D56" s="112" vm="9">
        <v>0.55769999999999997</v>
      </c>
    </row>
    <row r="57" spans="2:4">
      <c r="C57" s="111" t="s">
        <v>1164</v>
      </c>
      <c r="D57" s="112">
        <v>2.4577562999999998</v>
      </c>
    </row>
    <row r="58" spans="2:4">
      <c r="C58" s="111" t="s">
        <v>162</v>
      </c>
      <c r="D58" s="112" vm="10">
        <v>0.42209999999999998</v>
      </c>
    </row>
    <row r="59" spans="2:4">
      <c r="C59" s="111" t="s">
        <v>155</v>
      </c>
      <c r="D59" s="112" vm="11">
        <v>3.4670000000000001</v>
      </c>
    </row>
    <row r="60" spans="2:4">
      <c r="C60" s="111" t="s">
        <v>169</v>
      </c>
      <c r="D60" s="112" vm="12">
        <v>0.28129999999999999</v>
      </c>
    </row>
    <row r="61" spans="2:4">
      <c r="C61" s="111" t="s">
        <v>1165</v>
      </c>
      <c r="D61" s="112" vm="13">
        <v>0.42209999999999998</v>
      </c>
    </row>
    <row r="62" spans="2:4">
      <c r="C62" s="111" t="s">
        <v>156</v>
      </c>
      <c r="D62" s="112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243</v>
      </c>
    </row>
    <row r="2" spans="2:60">
      <c r="B2" s="57" t="s">
        <v>170</v>
      </c>
      <c r="C2" s="78" t="s">
        <v>244</v>
      </c>
    </row>
    <row r="3" spans="2:60">
      <c r="B3" s="57" t="s">
        <v>172</v>
      </c>
      <c r="C3" s="78" t="s">
        <v>245</v>
      </c>
    </row>
    <row r="4" spans="2:60">
      <c r="B4" s="57" t="s">
        <v>173</v>
      </c>
      <c r="C4" s="78">
        <v>2142</v>
      </c>
    </row>
    <row r="6" spans="2:60" ht="26.25" customHeight="1">
      <c r="B6" s="160" t="s">
        <v>201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0" ht="26.25" customHeight="1">
      <c r="B7" s="160" t="s">
        <v>84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H7" s="3"/>
    </row>
    <row r="8" spans="2:60" s="3" customFormat="1" ht="78.75">
      <c r="B8" s="23" t="s">
        <v>108</v>
      </c>
      <c r="C8" s="31" t="s">
        <v>37</v>
      </c>
      <c r="D8" s="31" t="s">
        <v>111</v>
      </c>
      <c r="E8" s="31" t="s">
        <v>54</v>
      </c>
      <c r="F8" s="31" t="s">
        <v>93</v>
      </c>
      <c r="G8" s="31" t="s">
        <v>227</v>
      </c>
      <c r="H8" s="31" t="s">
        <v>226</v>
      </c>
      <c r="I8" s="31" t="s">
        <v>51</v>
      </c>
      <c r="J8" s="31" t="s">
        <v>49</v>
      </c>
      <c r="K8" s="31" t="s">
        <v>174</v>
      </c>
      <c r="L8" s="31" t="s">
        <v>176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234</v>
      </c>
      <c r="H9" s="17"/>
      <c r="I9" s="17" t="s">
        <v>230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120" customFormat="1" ht="18" customHeight="1">
      <c r="B11" s="113" t="s">
        <v>39</v>
      </c>
      <c r="C11" s="114"/>
      <c r="D11" s="114"/>
      <c r="E11" s="114"/>
      <c r="F11" s="114"/>
      <c r="G11" s="115"/>
      <c r="H11" s="116"/>
      <c r="I11" s="115">
        <v>2.0021999999999998</v>
      </c>
      <c r="J11" s="114"/>
      <c r="K11" s="117">
        <v>1</v>
      </c>
      <c r="L11" s="117">
        <f>I11/'סכום נכסי הקרן'!$C$42</f>
        <v>3.5148202983067072E-6</v>
      </c>
      <c r="BC11" s="123"/>
      <c r="BD11" s="124"/>
      <c r="BE11" s="123"/>
      <c r="BG11" s="123"/>
    </row>
    <row r="12" spans="2:60" s="4" customFormat="1" ht="18" customHeight="1">
      <c r="B12" s="118" t="s">
        <v>24</v>
      </c>
      <c r="C12" s="114"/>
      <c r="D12" s="114"/>
      <c r="E12" s="114"/>
      <c r="F12" s="114"/>
      <c r="G12" s="115"/>
      <c r="H12" s="116"/>
      <c r="I12" s="115">
        <v>2.0021999999999998</v>
      </c>
      <c r="J12" s="114"/>
      <c r="K12" s="117">
        <v>1</v>
      </c>
      <c r="L12" s="117">
        <f>I12/'סכום נכסי הקרן'!$C$42</f>
        <v>3.5148202983067072E-6</v>
      </c>
      <c r="BC12" s="94"/>
      <c r="BD12" s="3"/>
      <c r="BE12" s="94"/>
      <c r="BG12" s="94"/>
    </row>
    <row r="13" spans="2:60">
      <c r="B13" s="97" t="s">
        <v>945</v>
      </c>
      <c r="C13" s="82"/>
      <c r="D13" s="82"/>
      <c r="E13" s="82"/>
      <c r="F13" s="82"/>
      <c r="G13" s="88"/>
      <c r="H13" s="90"/>
      <c r="I13" s="88">
        <v>2.0021999999999998</v>
      </c>
      <c r="J13" s="82"/>
      <c r="K13" s="89">
        <v>1</v>
      </c>
      <c r="L13" s="89">
        <f>I13/'סכום נכסי הקרן'!$C$42</f>
        <v>3.5148202983067072E-6</v>
      </c>
      <c r="BD13" s="3"/>
    </row>
    <row r="14" spans="2:60" ht="20.25">
      <c r="B14" s="84" t="s">
        <v>946</v>
      </c>
      <c r="C14" s="80" t="s">
        <v>947</v>
      </c>
      <c r="D14" s="91" t="s">
        <v>112</v>
      </c>
      <c r="E14" s="91" t="s">
        <v>432</v>
      </c>
      <c r="F14" s="91" t="s">
        <v>156</v>
      </c>
      <c r="G14" s="85">
        <v>1349</v>
      </c>
      <c r="H14" s="87">
        <v>136.69999999999999</v>
      </c>
      <c r="I14" s="85">
        <v>1.8440799999999999</v>
      </c>
      <c r="J14" s="86">
        <v>2.0953217631394848E-4</v>
      </c>
      <c r="K14" s="86">
        <v>0.9210268704425133</v>
      </c>
      <c r="L14" s="86">
        <f>I14/'סכום נכסי הקרן'!$C$42</f>
        <v>3.2372439395172478E-6</v>
      </c>
      <c r="BD14" s="4"/>
    </row>
    <row r="15" spans="2:60">
      <c r="B15" s="84" t="s">
        <v>948</v>
      </c>
      <c r="C15" s="80" t="s">
        <v>949</v>
      </c>
      <c r="D15" s="91" t="s">
        <v>112</v>
      </c>
      <c r="E15" s="91" t="s">
        <v>475</v>
      </c>
      <c r="F15" s="91" t="s">
        <v>156</v>
      </c>
      <c r="G15" s="85">
        <v>7906</v>
      </c>
      <c r="H15" s="87">
        <v>2</v>
      </c>
      <c r="I15" s="85">
        <v>0.15812000000000001</v>
      </c>
      <c r="J15" s="86">
        <v>2.2420418291386034E-4</v>
      </c>
      <c r="K15" s="86">
        <v>7.8973129557486782E-2</v>
      </c>
      <c r="L15" s="86">
        <f>I15/'סכום נכסי הקרן'!$C$42</f>
        <v>2.7757635878945996E-7</v>
      </c>
    </row>
    <row r="16" spans="2:60">
      <c r="B16" s="83"/>
      <c r="C16" s="80"/>
      <c r="D16" s="80"/>
      <c r="E16" s="80"/>
      <c r="F16" s="80"/>
      <c r="G16" s="85"/>
      <c r="H16" s="87"/>
      <c r="I16" s="80"/>
      <c r="J16" s="80"/>
      <c r="K16" s="86"/>
      <c r="L16" s="80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93" t="s">
        <v>242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93" t="s">
        <v>104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93" t="s">
        <v>225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93" t="s">
        <v>233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7" style="1" bestFit="1" customWidth="1"/>
    <col min="8" max="8" width="11.8554687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171</v>
      </c>
      <c r="C1" s="78" t="s" vm="1">
        <v>243</v>
      </c>
    </row>
    <row r="2" spans="2:61">
      <c r="B2" s="57" t="s">
        <v>170</v>
      </c>
      <c r="C2" s="78" t="s">
        <v>244</v>
      </c>
    </row>
    <row r="3" spans="2:61">
      <c r="B3" s="57" t="s">
        <v>172</v>
      </c>
      <c r="C3" s="78" t="s">
        <v>245</v>
      </c>
    </row>
    <row r="4" spans="2:61">
      <c r="B4" s="57" t="s">
        <v>173</v>
      </c>
      <c r="C4" s="78">
        <v>2142</v>
      </c>
    </row>
    <row r="6" spans="2:61" ht="26.25" customHeight="1">
      <c r="B6" s="160" t="s">
        <v>201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1" ht="26.25" customHeight="1">
      <c r="B7" s="160" t="s">
        <v>85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I7" s="3"/>
    </row>
    <row r="8" spans="2:61" s="3" customFormat="1" ht="78.75">
      <c r="B8" s="23" t="s">
        <v>108</v>
      </c>
      <c r="C8" s="31" t="s">
        <v>37</v>
      </c>
      <c r="D8" s="31" t="s">
        <v>111</v>
      </c>
      <c r="E8" s="31" t="s">
        <v>54</v>
      </c>
      <c r="F8" s="31" t="s">
        <v>93</v>
      </c>
      <c r="G8" s="31" t="s">
        <v>227</v>
      </c>
      <c r="H8" s="31" t="s">
        <v>226</v>
      </c>
      <c r="I8" s="31" t="s">
        <v>51</v>
      </c>
      <c r="J8" s="31" t="s">
        <v>49</v>
      </c>
      <c r="K8" s="31" t="s">
        <v>174</v>
      </c>
      <c r="L8" s="32" t="s">
        <v>176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234</v>
      </c>
      <c r="H9" s="17"/>
      <c r="I9" s="17" t="s">
        <v>230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120" customFormat="1" ht="18" customHeight="1">
      <c r="B11" s="113" t="s">
        <v>41</v>
      </c>
      <c r="C11" s="114"/>
      <c r="D11" s="114"/>
      <c r="E11" s="114"/>
      <c r="F11" s="114"/>
      <c r="G11" s="115"/>
      <c r="H11" s="116"/>
      <c r="I11" s="115">
        <v>319.02</v>
      </c>
      <c r="J11" s="114"/>
      <c r="K11" s="117">
        <v>1</v>
      </c>
      <c r="L11" s="117">
        <f>I11/'סכום נכסי הקרן'!$C$42</f>
        <v>5.600329495384107E-4</v>
      </c>
      <c r="BD11" s="123"/>
      <c r="BE11" s="124"/>
      <c r="BF11" s="123"/>
      <c r="BH11" s="123"/>
    </row>
    <row r="12" spans="2:61" s="94" customFormat="1">
      <c r="B12" s="113" t="s">
        <v>222</v>
      </c>
      <c r="C12" s="114"/>
      <c r="D12" s="114"/>
      <c r="E12" s="114"/>
      <c r="F12" s="114"/>
      <c r="G12" s="115"/>
      <c r="H12" s="116"/>
      <c r="I12" s="115">
        <v>319.02</v>
      </c>
      <c r="J12" s="114"/>
      <c r="K12" s="117">
        <v>1</v>
      </c>
      <c r="L12" s="117">
        <f>I12/'סכום נכסי הקרן'!$C$42</f>
        <v>5.600329495384107E-4</v>
      </c>
      <c r="BE12" s="3"/>
    </row>
    <row r="13" spans="2:61" s="94" customFormat="1" ht="20.25">
      <c r="B13" s="113" t="s">
        <v>219</v>
      </c>
      <c r="C13" s="114"/>
      <c r="D13" s="114"/>
      <c r="E13" s="114"/>
      <c r="F13" s="114"/>
      <c r="G13" s="115"/>
      <c r="H13" s="116"/>
      <c r="I13" s="115">
        <v>319.02</v>
      </c>
      <c r="J13" s="114"/>
      <c r="K13" s="117">
        <v>1</v>
      </c>
      <c r="L13" s="117">
        <f>I13/'סכום נכסי הקרן'!$C$42</f>
        <v>5.600329495384107E-4</v>
      </c>
      <c r="BE13" s="4"/>
    </row>
    <row r="14" spans="2:61">
      <c r="B14" s="79" t="s">
        <v>950</v>
      </c>
      <c r="C14" s="80" t="s">
        <v>951</v>
      </c>
      <c r="D14" s="91" t="s">
        <v>112</v>
      </c>
      <c r="E14" s="91" t="s">
        <v>952</v>
      </c>
      <c r="F14" s="91" t="s">
        <v>156</v>
      </c>
      <c r="G14" s="85">
        <v>20</v>
      </c>
      <c r="H14" s="87">
        <v>1596000</v>
      </c>
      <c r="I14" s="85">
        <v>319.2</v>
      </c>
      <c r="J14" s="80"/>
      <c r="K14" s="86">
        <v>1.0005642279480911</v>
      </c>
      <c r="L14" s="86">
        <f>I14/'סכום נכסי הקרן'!$C$42</f>
        <v>5.6034893578039209E-4</v>
      </c>
    </row>
    <row r="15" spans="2:61">
      <c r="B15" s="79" t="s">
        <v>953</v>
      </c>
      <c r="C15" s="80" t="s">
        <v>954</v>
      </c>
      <c r="D15" s="91" t="s">
        <v>112</v>
      </c>
      <c r="E15" s="91" t="s">
        <v>952</v>
      </c>
      <c r="F15" s="91" t="s">
        <v>156</v>
      </c>
      <c r="G15" s="85">
        <v>-20</v>
      </c>
      <c r="H15" s="87">
        <v>900</v>
      </c>
      <c r="I15" s="85">
        <v>-0.18</v>
      </c>
      <c r="J15" s="80"/>
      <c r="K15" s="86">
        <v>-5.642279480910288E-4</v>
      </c>
      <c r="L15" s="86">
        <f>I15/'סכום נכסי הקרן'!$C$42</f>
        <v>-3.1598624198142413E-7</v>
      </c>
    </row>
    <row r="16" spans="2:61">
      <c r="B16" s="83"/>
      <c r="C16" s="80"/>
      <c r="D16" s="80"/>
      <c r="E16" s="80"/>
      <c r="F16" s="80"/>
      <c r="G16" s="85"/>
      <c r="H16" s="87"/>
      <c r="I16" s="80"/>
      <c r="J16" s="80"/>
      <c r="K16" s="86"/>
      <c r="L16" s="80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93" t="s">
        <v>242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93" t="s">
        <v>104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93" t="s">
        <v>225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93" t="s">
        <v>233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H18" sqref="H18"/>
    </sheetView>
  </sheetViews>
  <sheetFormatPr defaultColWidth="9.140625" defaultRowHeight="18"/>
  <cols>
    <col min="1" max="1" width="6.28515625" style="2" customWidth="1"/>
    <col min="2" max="2" width="33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171</v>
      </c>
      <c r="C1" s="78" t="s" vm="1">
        <v>243</v>
      </c>
    </row>
    <row r="2" spans="1:60">
      <c r="B2" s="57" t="s">
        <v>170</v>
      </c>
      <c r="C2" s="78" t="s">
        <v>244</v>
      </c>
    </row>
    <row r="3" spans="1:60">
      <c r="B3" s="57" t="s">
        <v>172</v>
      </c>
      <c r="C3" s="78" t="s">
        <v>245</v>
      </c>
    </row>
    <row r="4" spans="1:60">
      <c r="B4" s="57" t="s">
        <v>173</v>
      </c>
      <c r="C4" s="78">
        <v>2142</v>
      </c>
    </row>
    <row r="6" spans="1:60" ht="26.25" customHeight="1">
      <c r="B6" s="160" t="s">
        <v>201</v>
      </c>
      <c r="C6" s="161"/>
      <c r="D6" s="161"/>
      <c r="E6" s="161"/>
      <c r="F6" s="161"/>
      <c r="G6" s="161"/>
      <c r="H6" s="161"/>
      <c r="I6" s="161"/>
      <c r="J6" s="161"/>
      <c r="K6" s="162"/>
      <c r="BD6" s="1" t="s">
        <v>112</v>
      </c>
      <c r="BF6" s="1" t="s">
        <v>179</v>
      </c>
      <c r="BH6" s="3" t="s">
        <v>156</v>
      </c>
    </row>
    <row r="7" spans="1:60" ht="26.25" customHeight="1">
      <c r="B7" s="160" t="s">
        <v>86</v>
      </c>
      <c r="C7" s="161"/>
      <c r="D7" s="161"/>
      <c r="E7" s="161"/>
      <c r="F7" s="161"/>
      <c r="G7" s="161"/>
      <c r="H7" s="161"/>
      <c r="I7" s="161"/>
      <c r="J7" s="161"/>
      <c r="K7" s="162"/>
      <c r="BD7" s="3" t="s">
        <v>114</v>
      </c>
      <c r="BF7" s="1" t="s">
        <v>134</v>
      </c>
      <c r="BH7" s="3" t="s">
        <v>155</v>
      </c>
    </row>
    <row r="8" spans="1:60" s="3" customFormat="1" ht="78.75">
      <c r="A8" s="2"/>
      <c r="B8" s="23" t="s">
        <v>108</v>
      </c>
      <c r="C8" s="31" t="s">
        <v>37</v>
      </c>
      <c r="D8" s="31" t="s">
        <v>111</v>
      </c>
      <c r="E8" s="31" t="s">
        <v>54</v>
      </c>
      <c r="F8" s="31" t="s">
        <v>93</v>
      </c>
      <c r="G8" s="31" t="s">
        <v>227</v>
      </c>
      <c r="H8" s="31" t="s">
        <v>226</v>
      </c>
      <c r="I8" s="31" t="s">
        <v>51</v>
      </c>
      <c r="J8" s="31" t="s">
        <v>174</v>
      </c>
      <c r="K8" s="31" t="s">
        <v>176</v>
      </c>
      <c r="BC8" s="1" t="s">
        <v>127</v>
      </c>
      <c r="BD8" s="1" t="s">
        <v>128</v>
      </c>
      <c r="BE8" s="1" t="s">
        <v>135</v>
      </c>
      <c r="BG8" s="4" t="s">
        <v>157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234</v>
      </c>
      <c r="H9" s="17"/>
      <c r="I9" s="17" t="s">
        <v>230</v>
      </c>
      <c r="J9" s="33" t="s">
        <v>20</v>
      </c>
      <c r="K9" s="58" t="s">
        <v>20</v>
      </c>
      <c r="BC9" s="1" t="s">
        <v>124</v>
      </c>
      <c r="BE9" s="1" t="s">
        <v>136</v>
      </c>
      <c r="BG9" s="4" t="s">
        <v>158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120</v>
      </c>
      <c r="BD10" s="3"/>
      <c r="BE10" s="1" t="s">
        <v>180</v>
      </c>
      <c r="BG10" s="1" t="s">
        <v>164</v>
      </c>
    </row>
    <row r="11" spans="1:60" s="120" customFormat="1" ht="18" customHeight="1">
      <c r="A11" s="129"/>
      <c r="B11" s="113" t="s">
        <v>40</v>
      </c>
      <c r="C11" s="114"/>
      <c r="D11" s="114"/>
      <c r="E11" s="114"/>
      <c r="F11" s="114"/>
      <c r="G11" s="115"/>
      <c r="H11" s="116"/>
      <c r="I11" s="115">
        <v>1152.4730499999998</v>
      </c>
      <c r="J11" s="117">
        <v>1</v>
      </c>
      <c r="K11" s="117">
        <f>I11/'סכום נכסי הקרן'!$C$42</f>
        <v>2.0231423780798325E-3</v>
      </c>
      <c r="L11" s="124"/>
      <c r="M11" s="124"/>
      <c r="N11" s="124"/>
      <c r="O11" s="124"/>
      <c r="BC11" s="123" t="s">
        <v>119</v>
      </c>
      <c r="BD11" s="124"/>
      <c r="BE11" s="123" t="s">
        <v>137</v>
      </c>
      <c r="BG11" s="123" t="s">
        <v>159</v>
      </c>
    </row>
    <row r="12" spans="1:60" s="94" customFormat="1" ht="20.25">
      <c r="A12" s="108"/>
      <c r="B12" s="118" t="s">
        <v>224</v>
      </c>
      <c r="C12" s="114"/>
      <c r="D12" s="114"/>
      <c r="E12" s="114"/>
      <c r="F12" s="114"/>
      <c r="G12" s="115"/>
      <c r="H12" s="116"/>
      <c r="I12" s="115">
        <v>1152.4730499999998</v>
      </c>
      <c r="J12" s="117">
        <v>1</v>
      </c>
      <c r="K12" s="117">
        <f>I12/'סכום נכסי הקרן'!$C$42</f>
        <v>2.0231423780798325E-3</v>
      </c>
      <c r="L12" s="3"/>
      <c r="M12" s="3"/>
      <c r="N12" s="3"/>
      <c r="O12" s="3"/>
      <c r="BC12" s="94" t="s">
        <v>117</v>
      </c>
      <c r="BD12" s="4"/>
      <c r="BE12" s="94" t="s">
        <v>138</v>
      </c>
      <c r="BG12" s="94" t="s">
        <v>160</v>
      </c>
    </row>
    <row r="13" spans="1:60">
      <c r="B13" s="83" t="s">
        <v>955</v>
      </c>
      <c r="C13" s="80" t="s">
        <v>956</v>
      </c>
      <c r="D13" s="91" t="s">
        <v>26</v>
      </c>
      <c r="E13" s="91" t="s">
        <v>952</v>
      </c>
      <c r="F13" s="91" t="s">
        <v>155</v>
      </c>
      <c r="G13" s="85">
        <v>20</v>
      </c>
      <c r="H13" s="87">
        <v>153650</v>
      </c>
      <c r="I13" s="85">
        <v>31.405650000000001</v>
      </c>
      <c r="J13" s="86">
        <v>2.7250658919963471E-2</v>
      </c>
      <c r="K13" s="86">
        <f>I13/'סכום נכסי הקרן'!$C$42</f>
        <v>5.5131962891577295E-5</v>
      </c>
      <c r="P13" s="1"/>
      <c r="BC13" s="1" t="s">
        <v>121</v>
      </c>
      <c r="BE13" s="1" t="s">
        <v>139</v>
      </c>
      <c r="BG13" s="1" t="s">
        <v>161</v>
      </c>
    </row>
    <row r="14" spans="1:60">
      <c r="B14" s="83" t="s">
        <v>957</v>
      </c>
      <c r="C14" s="80" t="s">
        <v>958</v>
      </c>
      <c r="D14" s="91" t="s">
        <v>26</v>
      </c>
      <c r="E14" s="91" t="s">
        <v>952</v>
      </c>
      <c r="F14" s="91" t="s">
        <v>155</v>
      </c>
      <c r="G14" s="85">
        <v>131</v>
      </c>
      <c r="H14" s="87">
        <v>267600</v>
      </c>
      <c r="I14" s="85">
        <v>902.95382999999993</v>
      </c>
      <c r="J14" s="86">
        <v>0.7834923601901147</v>
      </c>
      <c r="K14" s="86">
        <f>I14/'סכום נכסי הקרן'!$C$42</f>
        <v>1.5851165968024095E-3</v>
      </c>
      <c r="P14" s="1"/>
      <c r="BC14" s="1" t="s">
        <v>118</v>
      </c>
      <c r="BE14" s="1" t="s">
        <v>140</v>
      </c>
      <c r="BG14" s="1" t="s">
        <v>163</v>
      </c>
    </row>
    <row r="15" spans="1:60">
      <c r="B15" s="83" t="s">
        <v>959</v>
      </c>
      <c r="C15" s="80" t="s">
        <v>960</v>
      </c>
      <c r="D15" s="91" t="s">
        <v>26</v>
      </c>
      <c r="E15" s="91" t="s">
        <v>952</v>
      </c>
      <c r="F15" s="91" t="s">
        <v>165</v>
      </c>
      <c r="G15" s="85">
        <v>17</v>
      </c>
      <c r="H15" s="87">
        <v>181700</v>
      </c>
      <c r="I15" s="85">
        <v>218.11357000000001</v>
      </c>
      <c r="J15" s="86">
        <v>0.18925698088992193</v>
      </c>
      <c r="K15" s="86">
        <f>I15/'סכום נכסי הקרן'!$C$42</f>
        <v>3.8289381838584611E-4</v>
      </c>
      <c r="P15" s="1"/>
      <c r="BC15" s="1" t="s">
        <v>129</v>
      </c>
      <c r="BE15" s="1" t="s">
        <v>181</v>
      </c>
      <c r="BG15" s="1" t="s">
        <v>165</v>
      </c>
    </row>
    <row r="16" spans="1:60" ht="20.25">
      <c r="B16" s="102"/>
      <c r="C16" s="80"/>
      <c r="D16" s="80"/>
      <c r="E16" s="80"/>
      <c r="F16" s="80"/>
      <c r="G16" s="85"/>
      <c r="H16" s="87"/>
      <c r="I16" s="80"/>
      <c r="J16" s="86"/>
      <c r="K16" s="80"/>
      <c r="P16" s="1"/>
      <c r="BC16" s="4" t="s">
        <v>115</v>
      </c>
      <c r="BD16" s="1" t="s">
        <v>130</v>
      </c>
      <c r="BE16" s="1" t="s">
        <v>141</v>
      </c>
      <c r="BG16" s="1" t="s">
        <v>166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125</v>
      </c>
      <c r="BE17" s="1" t="s">
        <v>142</v>
      </c>
      <c r="BG17" s="1" t="s">
        <v>167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113</v>
      </c>
      <c r="BF18" s="1" t="s">
        <v>143</v>
      </c>
      <c r="BH18" s="1" t="s">
        <v>26</v>
      </c>
    </row>
    <row r="19" spans="2:60">
      <c r="B19" s="93" t="s">
        <v>242</v>
      </c>
      <c r="C19" s="79"/>
      <c r="D19" s="79"/>
      <c r="E19" s="79"/>
      <c r="F19" s="79"/>
      <c r="G19" s="79"/>
      <c r="H19" s="79"/>
      <c r="I19" s="79"/>
      <c r="J19" s="79"/>
      <c r="K19" s="79"/>
      <c r="BD19" s="1" t="s">
        <v>126</v>
      </c>
      <c r="BF19" s="1" t="s">
        <v>144</v>
      </c>
    </row>
    <row r="20" spans="2:60">
      <c r="B20" s="93" t="s">
        <v>104</v>
      </c>
      <c r="C20" s="79"/>
      <c r="D20" s="79"/>
      <c r="E20" s="79"/>
      <c r="F20" s="79"/>
      <c r="G20" s="79"/>
      <c r="H20" s="79"/>
      <c r="I20" s="79"/>
      <c r="J20" s="79"/>
      <c r="K20" s="79"/>
      <c r="BD20" s="1" t="s">
        <v>131</v>
      </c>
      <c r="BF20" s="1" t="s">
        <v>145</v>
      </c>
    </row>
    <row r="21" spans="2:60">
      <c r="B21" s="93" t="s">
        <v>225</v>
      </c>
      <c r="C21" s="79"/>
      <c r="D21" s="79"/>
      <c r="E21" s="79"/>
      <c r="F21" s="79"/>
      <c r="G21" s="79"/>
      <c r="H21" s="79"/>
      <c r="I21" s="79"/>
      <c r="J21" s="79"/>
      <c r="K21" s="79"/>
      <c r="BD21" s="1" t="s">
        <v>116</v>
      </c>
      <c r="BE21" s="1" t="s">
        <v>132</v>
      </c>
      <c r="BF21" s="1" t="s">
        <v>146</v>
      </c>
    </row>
    <row r="22" spans="2:60">
      <c r="B22" s="93" t="s">
        <v>233</v>
      </c>
      <c r="C22" s="79"/>
      <c r="D22" s="79"/>
      <c r="E22" s="79"/>
      <c r="F22" s="79"/>
      <c r="G22" s="79"/>
      <c r="H22" s="79"/>
      <c r="I22" s="79"/>
      <c r="J22" s="79"/>
      <c r="K22" s="79"/>
      <c r="BD22" s="1" t="s">
        <v>122</v>
      </c>
      <c r="BF22" s="1" t="s">
        <v>147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26</v>
      </c>
      <c r="BE23" s="1" t="s">
        <v>123</v>
      </c>
      <c r="BF23" s="1" t="s">
        <v>182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185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148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149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184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150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151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183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26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171</v>
      </c>
      <c r="C1" s="78" t="s" vm="1">
        <v>243</v>
      </c>
    </row>
    <row r="2" spans="2:81">
      <c r="B2" s="57" t="s">
        <v>170</v>
      </c>
      <c r="C2" s="78" t="s">
        <v>244</v>
      </c>
    </row>
    <row r="3" spans="2:81">
      <c r="B3" s="57" t="s">
        <v>172</v>
      </c>
      <c r="C3" s="78" t="s">
        <v>245</v>
      </c>
      <c r="E3" s="2"/>
    </row>
    <row r="4" spans="2:81">
      <c r="B4" s="57" t="s">
        <v>173</v>
      </c>
      <c r="C4" s="78">
        <v>2142</v>
      </c>
    </row>
    <row r="6" spans="2:81" ht="26.25" customHeight="1">
      <c r="B6" s="160" t="s">
        <v>201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81" ht="26.25" customHeight="1">
      <c r="B7" s="160" t="s">
        <v>87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81" s="3" customFormat="1" ht="47.25">
      <c r="B8" s="23" t="s">
        <v>108</v>
      </c>
      <c r="C8" s="31" t="s">
        <v>37</v>
      </c>
      <c r="D8" s="14" t="s">
        <v>42</v>
      </c>
      <c r="E8" s="31" t="s">
        <v>15</v>
      </c>
      <c r="F8" s="31" t="s">
        <v>55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51</v>
      </c>
      <c r="O8" s="31" t="s">
        <v>49</v>
      </c>
      <c r="P8" s="31" t="s">
        <v>174</v>
      </c>
      <c r="Q8" s="32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234</v>
      </c>
      <c r="M9" s="33"/>
      <c r="N9" s="33" t="s">
        <v>230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3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3" t="s">
        <v>225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3" t="s">
        <v>233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89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171</v>
      </c>
      <c r="C1" s="78" t="s" vm="1">
        <v>243</v>
      </c>
    </row>
    <row r="2" spans="2:72">
      <c r="B2" s="57" t="s">
        <v>170</v>
      </c>
      <c r="C2" s="78" t="s">
        <v>244</v>
      </c>
    </row>
    <row r="3" spans="2:72">
      <c r="B3" s="57" t="s">
        <v>172</v>
      </c>
      <c r="C3" s="78" t="s">
        <v>245</v>
      </c>
    </row>
    <row r="4" spans="2:72">
      <c r="B4" s="57" t="s">
        <v>173</v>
      </c>
      <c r="C4" s="78">
        <v>2142</v>
      </c>
    </row>
    <row r="6" spans="2:72" ht="26.25" customHeight="1">
      <c r="B6" s="160" t="s">
        <v>202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72" ht="26.25" customHeight="1">
      <c r="B7" s="160" t="s">
        <v>78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2"/>
    </row>
    <row r="8" spans="2:72" s="3" customFormat="1" ht="78.75">
      <c r="B8" s="23" t="s">
        <v>108</v>
      </c>
      <c r="C8" s="31" t="s">
        <v>37</v>
      </c>
      <c r="D8" s="31" t="s">
        <v>15</v>
      </c>
      <c r="E8" s="31" t="s">
        <v>55</v>
      </c>
      <c r="F8" s="31" t="s">
        <v>94</v>
      </c>
      <c r="G8" s="31" t="s">
        <v>18</v>
      </c>
      <c r="H8" s="31" t="s">
        <v>93</v>
      </c>
      <c r="I8" s="31" t="s">
        <v>17</v>
      </c>
      <c r="J8" s="31" t="s">
        <v>19</v>
      </c>
      <c r="K8" s="31" t="s">
        <v>227</v>
      </c>
      <c r="L8" s="31" t="s">
        <v>226</v>
      </c>
      <c r="M8" s="31" t="s">
        <v>102</v>
      </c>
      <c r="N8" s="31" t="s">
        <v>49</v>
      </c>
      <c r="O8" s="31" t="s">
        <v>174</v>
      </c>
      <c r="P8" s="32" t="s">
        <v>176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234</v>
      </c>
      <c r="L9" s="33"/>
      <c r="M9" s="33" t="s">
        <v>230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20" customFormat="1" ht="18" customHeight="1">
      <c r="B11" s="96" t="s">
        <v>25</v>
      </c>
      <c r="C11" s="98"/>
      <c r="D11" s="98"/>
      <c r="E11" s="98"/>
      <c r="F11" s="98"/>
      <c r="G11" s="99">
        <v>9.613065401363782</v>
      </c>
      <c r="H11" s="98"/>
      <c r="I11" s="98"/>
      <c r="J11" s="104">
        <v>4.8551587218733004E-2</v>
      </c>
      <c r="K11" s="99"/>
      <c r="L11" s="98"/>
      <c r="M11" s="99">
        <v>150712.8205</v>
      </c>
      <c r="N11" s="98"/>
      <c r="O11" s="101">
        <v>1</v>
      </c>
      <c r="P11" s="101">
        <f>M11/'סכום נכסי הקרן'!$C$42</f>
        <v>0.26457320982342192</v>
      </c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BT11" s="121"/>
    </row>
    <row r="12" spans="2:72" ht="21.75" customHeight="1">
      <c r="B12" s="81" t="s">
        <v>222</v>
      </c>
      <c r="C12" s="82"/>
      <c r="D12" s="82"/>
      <c r="E12" s="82"/>
      <c r="F12" s="82"/>
      <c r="G12" s="88">
        <v>9.6130654013637855</v>
      </c>
      <c r="H12" s="82"/>
      <c r="I12" s="82"/>
      <c r="J12" s="105">
        <v>4.855158721873299E-2</v>
      </c>
      <c r="K12" s="88"/>
      <c r="L12" s="82"/>
      <c r="M12" s="88">
        <v>150712.82049999997</v>
      </c>
      <c r="N12" s="82"/>
      <c r="O12" s="89">
        <v>0.99999999999999978</v>
      </c>
      <c r="P12" s="89">
        <f>M12/'סכום נכסי הקרן'!$C$42</f>
        <v>0.26457320982342186</v>
      </c>
    </row>
    <row r="13" spans="2:72">
      <c r="B13" s="97" t="s">
        <v>58</v>
      </c>
      <c r="C13" s="82"/>
      <c r="D13" s="82"/>
      <c r="E13" s="82"/>
      <c r="F13" s="82"/>
      <c r="G13" s="88">
        <v>9.6130654013637855</v>
      </c>
      <c r="H13" s="82"/>
      <c r="I13" s="82"/>
      <c r="J13" s="105">
        <v>4.855158721873299E-2</v>
      </c>
      <c r="K13" s="88"/>
      <c r="L13" s="82"/>
      <c r="M13" s="88">
        <v>150712.82049999997</v>
      </c>
      <c r="N13" s="82"/>
      <c r="O13" s="89">
        <v>0.99999999999999978</v>
      </c>
      <c r="P13" s="89">
        <f>M13/'סכום נכסי הקרן'!$C$42</f>
        <v>0.26457320982342186</v>
      </c>
    </row>
    <row r="14" spans="2:72">
      <c r="B14" s="84" t="s">
        <v>961</v>
      </c>
      <c r="C14" s="80" t="s">
        <v>962</v>
      </c>
      <c r="D14" s="80" t="s">
        <v>248</v>
      </c>
      <c r="E14" s="80"/>
      <c r="F14" s="106">
        <v>40148</v>
      </c>
      <c r="G14" s="85">
        <v>5.9499999999999993</v>
      </c>
      <c r="H14" s="91" t="s">
        <v>156</v>
      </c>
      <c r="I14" s="92">
        <v>4.8000000000000001E-2</v>
      </c>
      <c r="J14" s="92">
        <v>4.8599999999999997E-2</v>
      </c>
      <c r="K14" s="85">
        <v>279000</v>
      </c>
      <c r="L14" s="107">
        <v>108.0772</v>
      </c>
      <c r="M14" s="85">
        <v>301.49233000000004</v>
      </c>
      <c r="N14" s="80"/>
      <c r="O14" s="86">
        <v>2.0004424905577297E-3</v>
      </c>
      <c r="P14" s="86">
        <f>M14/'סכום נכסי הקרן'!$C$42</f>
        <v>5.2926349079401879E-4</v>
      </c>
    </row>
    <row r="15" spans="2:72">
      <c r="B15" s="84" t="s">
        <v>963</v>
      </c>
      <c r="C15" s="80" t="s">
        <v>964</v>
      </c>
      <c r="D15" s="80" t="s">
        <v>248</v>
      </c>
      <c r="E15" s="80"/>
      <c r="F15" s="106">
        <v>40452</v>
      </c>
      <c r="G15" s="85">
        <v>6.49</v>
      </c>
      <c r="H15" s="91" t="s">
        <v>156</v>
      </c>
      <c r="I15" s="92">
        <v>4.8000000000000001E-2</v>
      </c>
      <c r="J15" s="92">
        <v>4.8600000000000004E-2</v>
      </c>
      <c r="K15" s="85">
        <v>550000</v>
      </c>
      <c r="L15" s="107">
        <v>106.8582</v>
      </c>
      <c r="M15" s="85">
        <v>587.62343999999996</v>
      </c>
      <c r="N15" s="80"/>
      <c r="O15" s="86">
        <v>3.8989612035029227E-3</v>
      </c>
      <c r="P15" s="86">
        <f>M15/'סכום נכסי הקרן'!$C$42</f>
        <v>1.0315606805877604E-3</v>
      </c>
    </row>
    <row r="16" spans="2:72">
      <c r="B16" s="84" t="s">
        <v>965</v>
      </c>
      <c r="C16" s="80" t="s">
        <v>966</v>
      </c>
      <c r="D16" s="80" t="s">
        <v>248</v>
      </c>
      <c r="E16" s="80"/>
      <c r="F16" s="106">
        <v>40909</v>
      </c>
      <c r="G16" s="85">
        <v>7.2499999999999991</v>
      </c>
      <c r="H16" s="91" t="s">
        <v>156</v>
      </c>
      <c r="I16" s="92">
        <v>4.8000000000000001E-2</v>
      </c>
      <c r="J16" s="92">
        <v>4.8600000000000004E-2</v>
      </c>
      <c r="K16" s="85">
        <v>2438000</v>
      </c>
      <c r="L16" s="107">
        <v>104.8026</v>
      </c>
      <c r="M16" s="85">
        <v>2554.3230800000001</v>
      </c>
      <c r="N16" s="80"/>
      <c r="O16" s="86">
        <v>1.6948279990553292E-2</v>
      </c>
      <c r="P16" s="86">
        <f>M16/'סכום נכסי הקרן'!$C$42</f>
        <v>4.4840608380867595E-3</v>
      </c>
    </row>
    <row r="17" spans="2:16">
      <c r="B17" s="84" t="s">
        <v>967</v>
      </c>
      <c r="C17" s="80">
        <v>8790</v>
      </c>
      <c r="D17" s="80" t="s">
        <v>248</v>
      </c>
      <c r="E17" s="80"/>
      <c r="F17" s="106">
        <v>41030</v>
      </c>
      <c r="G17" s="85">
        <v>7.58</v>
      </c>
      <c r="H17" s="91" t="s">
        <v>156</v>
      </c>
      <c r="I17" s="92">
        <v>4.8000000000000001E-2</v>
      </c>
      <c r="J17" s="92">
        <v>4.8600000000000004E-2</v>
      </c>
      <c r="K17" s="85">
        <v>1696000</v>
      </c>
      <c r="L17" s="107">
        <v>102.7111</v>
      </c>
      <c r="M17" s="85">
        <v>1742.1264799999999</v>
      </c>
      <c r="N17" s="80"/>
      <c r="O17" s="86">
        <v>1.1559245419337102E-2</v>
      </c>
      <c r="P17" s="86">
        <f>M17/'סכום נכסי הקרן'!$C$42</f>
        <v>3.0582666637307037E-3</v>
      </c>
    </row>
    <row r="18" spans="2:16">
      <c r="B18" s="84" t="s">
        <v>968</v>
      </c>
      <c r="C18" s="80" t="s">
        <v>969</v>
      </c>
      <c r="D18" s="80" t="s">
        <v>248</v>
      </c>
      <c r="E18" s="80"/>
      <c r="F18" s="106">
        <v>41091</v>
      </c>
      <c r="G18" s="85">
        <v>7.56</v>
      </c>
      <c r="H18" s="91" t="s">
        <v>156</v>
      </c>
      <c r="I18" s="92">
        <v>4.8000000000000001E-2</v>
      </c>
      <c r="J18" s="92">
        <v>4.8599999999999997E-2</v>
      </c>
      <c r="K18" s="85">
        <v>1170000</v>
      </c>
      <c r="L18" s="107">
        <v>103.4532</v>
      </c>
      <c r="M18" s="85">
        <v>1210.9412500000001</v>
      </c>
      <c r="N18" s="80"/>
      <c r="O18" s="86">
        <v>8.0347593919523255E-3</v>
      </c>
      <c r="P18" s="86">
        <f>M18/'סכום נכסי הקרן'!$C$42</f>
        <v>2.1257820824877125E-3</v>
      </c>
    </row>
    <row r="19" spans="2:16">
      <c r="B19" s="84" t="s">
        <v>970</v>
      </c>
      <c r="C19" s="80">
        <v>8793</v>
      </c>
      <c r="D19" s="80" t="s">
        <v>248</v>
      </c>
      <c r="E19" s="80"/>
      <c r="F19" s="106">
        <v>41122</v>
      </c>
      <c r="G19" s="85">
        <v>7.64</v>
      </c>
      <c r="H19" s="91" t="s">
        <v>156</v>
      </c>
      <c r="I19" s="92">
        <v>4.8000000000000001E-2</v>
      </c>
      <c r="J19" s="92">
        <v>4.8600000000000004E-2</v>
      </c>
      <c r="K19" s="85">
        <v>1195000</v>
      </c>
      <c r="L19" s="107">
        <v>103.38549999999999</v>
      </c>
      <c r="M19" s="85">
        <v>1235.4564599999999</v>
      </c>
      <c r="N19" s="80"/>
      <c r="O19" s="86">
        <v>8.1974211344548482E-3</v>
      </c>
      <c r="P19" s="86">
        <f>M19/'סכום נכסי הקרן'!$C$42</f>
        <v>2.1688180218170758E-3</v>
      </c>
    </row>
    <row r="20" spans="2:16">
      <c r="B20" s="84" t="s">
        <v>971</v>
      </c>
      <c r="C20" s="80" t="s">
        <v>972</v>
      </c>
      <c r="D20" s="80" t="s">
        <v>248</v>
      </c>
      <c r="E20" s="80"/>
      <c r="F20" s="106">
        <v>41154</v>
      </c>
      <c r="G20" s="85">
        <v>7.7299999999999995</v>
      </c>
      <c r="H20" s="91" t="s">
        <v>156</v>
      </c>
      <c r="I20" s="92">
        <v>4.8000000000000001E-2</v>
      </c>
      <c r="J20" s="92">
        <v>4.8600000000000004E-2</v>
      </c>
      <c r="K20" s="85">
        <v>480000</v>
      </c>
      <c r="L20" s="107">
        <v>102.8699</v>
      </c>
      <c r="M20" s="85">
        <v>493.77580999999998</v>
      </c>
      <c r="N20" s="80"/>
      <c r="O20" s="86">
        <v>3.2762694531352095E-3</v>
      </c>
      <c r="P20" s="86">
        <f>M20/'סכום נכסי הקרן'!$C$42</f>
        <v>8.6681312546240947E-4</v>
      </c>
    </row>
    <row r="21" spans="2:16">
      <c r="B21" s="84" t="s">
        <v>973</v>
      </c>
      <c r="C21" s="80" t="s">
        <v>974</v>
      </c>
      <c r="D21" s="80" t="s">
        <v>248</v>
      </c>
      <c r="E21" s="80"/>
      <c r="F21" s="106">
        <v>41184</v>
      </c>
      <c r="G21" s="85">
        <v>7.81</v>
      </c>
      <c r="H21" s="91" t="s">
        <v>156</v>
      </c>
      <c r="I21" s="92">
        <v>4.8000000000000001E-2</v>
      </c>
      <c r="J21" s="92">
        <v>4.8599999999999997E-2</v>
      </c>
      <c r="K21" s="85">
        <v>661000</v>
      </c>
      <c r="L21" s="107">
        <v>101.3933</v>
      </c>
      <c r="M21" s="85">
        <v>670.20852000000002</v>
      </c>
      <c r="N21" s="80"/>
      <c r="O21" s="86">
        <v>4.4469244074693695E-3</v>
      </c>
      <c r="P21" s="86">
        <f>M21/'סכום נכסי הקרן'!$C$42</f>
        <v>1.1765370643262896E-3</v>
      </c>
    </row>
    <row r="22" spans="2:16">
      <c r="B22" s="84" t="s">
        <v>975</v>
      </c>
      <c r="C22" s="80" t="s">
        <v>976</v>
      </c>
      <c r="D22" s="80" t="s">
        <v>248</v>
      </c>
      <c r="E22" s="80"/>
      <c r="F22" s="106">
        <v>41214</v>
      </c>
      <c r="G22" s="85">
        <v>7.8999999999999986</v>
      </c>
      <c r="H22" s="91" t="s">
        <v>156</v>
      </c>
      <c r="I22" s="92">
        <v>4.8000000000000001E-2</v>
      </c>
      <c r="J22" s="92">
        <v>4.8499999999999995E-2</v>
      </c>
      <c r="K22" s="85">
        <v>548000</v>
      </c>
      <c r="L22" s="107">
        <v>101.0132</v>
      </c>
      <c r="M22" s="85">
        <v>553.55243000000007</v>
      </c>
      <c r="N22" s="80"/>
      <c r="O22" s="86">
        <v>3.6728954322767788E-3</v>
      </c>
      <c r="P22" s="86">
        <f>M22/'סכום נכסי הקרן'!$C$42</f>
        <v>9.7174973386325201E-4</v>
      </c>
    </row>
    <row r="23" spans="2:16">
      <c r="B23" s="84" t="s">
        <v>977</v>
      </c>
      <c r="C23" s="80" t="s">
        <v>978</v>
      </c>
      <c r="D23" s="80" t="s">
        <v>248</v>
      </c>
      <c r="E23" s="80"/>
      <c r="F23" s="106">
        <v>41245</v>
      </c>
      <c r="G23" s="85">
        <v>7.9800000000000013</v>
      </c>
      <c r="H23" s="91" t="s">
        <v>156</v>
      </c>
      <c r="I23" s="92">
        <v>4.8000000000000001E-2</v>
      </c>
      <c r="J23" s="92">
        <v>4.8600000000000004E-2</v>
      </c>
      <c r="K23" s="85">
        <v>592000</v>
      </c>
      <c r="L23" s="107">
        <v>100.79170000000001</v>
      </c>
      <c r="M23" s="85">
        <v>596.68644999999992</v>
      </c>
      <c r="N23" s="80"/>
      <c r="O23" s="86">
        <v>3.9590955037564299E-3</v>
      </c>
      <c r="P23" s="86">
        <f>M23/'סכום נכסי הקרן'!$C$42</f>
        <v>1.0474706054263161E-3</v>
      </c>
    </row>
    <row r="24" spans="2:16">
      <c r="B24" s="84" t="s">
        <v>979</v>
      </c>
      <c r="C24" s="80" t="s">
        <v>980</v>
      </c>
      <c r="D24" s="80" t="s">
        <v>248</v>
      </c>
      <c r="E24" s="80"/>
      <c r="F24" s="106">
        <v>41275</v>
      </c>
      <c r="G24" s="85">
        <v>7.8800000000000008</v>
      </c>
      <c r="H24" s="91" t="s">
        <v>156</v>
      </c>
      <c r="I24" s="92">
        <v>4.8000000000000001E-2</v>
      </c>
      <c r="J24" s="92">
        <v>4.8600000000000004E-2</v>
      </c>
      <c r="K24" s="85">
        <v>538000</v>
      </c>
      <c r="L24" s="107">
        <v>103.30070000000001</v>
      </c>
      <c r="M24" s="85">
        <v>555.75784999999996</v>
      </c>
      <c r="N24" s="80"/>
      <c r="O24" s="86">
        <v>3.6875286930218385E-3</v>
      </c>
      <c r="P24" s="86">
        <f>M24/'סכום נכסי הקרן'!$C$42</f>
        <v>9.7562130262875558E-4</v>
      </c>
    </row>
    <row r="25" spans="2:16">
      <c r="B25" s="84" t="s">
        <v>981</v>
      </c>
      <c r="C25" s="80" t="s">
        <v>982</v>
      </c>
      <c r="D25" s="80" t="s">
        <v>248</v>
      </c>
      <c r="E25" s="80"/>
      <c r="F25" s="106">
        <v>41306</v>
      </c>
      <c r="G25" s="85">
        <v>7.96</v>
      </c>
      <c r="H25" s="91" t="s">
        <v>156</v>
      </c>
      <c r="I25" s="92">
        <v>4.8000000000000001E-2</v>
      </c>
      <c r="J25" s="92">
        <v>4.8499999999999995E-2</v>
      </c>
      <c r="K25" s="85">
        <v>989000</v>
      </c>
      <c r="L25" s="107">
        <v>102.69880000000001</v>
      </c>
      <c r="M25" s="85">
        <v>1015.69005</v>
      </c>
      <c r="N25" s="80"/>
      <c r="O25" s="86">
        <v>6.7392412047653245E-3</v>
      </c>
      <c r="P25" s="86">
        <f>M25/'סכום נכסי הקרן'!$C$42</f>
        <v>1.7830226773190266E-3</v>
      </c>
    </row>
    <row r="26" spans="2:16">
      <c r="B26" s="84" t="s">
        <v>983</v>
      </c>
      <c r="C26" s="80" t="s">
        <v>984</v>
      </c>
      <c r="D26" s="80" t="s">
        <v>248</v>
      </c>
      <c r="E26" s="80"/>
      <c r="F26" s="106">
        <v>41334</v>
      </c>
      <c r="G26" s="85">
        <v>8.0400000000000009</v>
      </c>
      <c r="H26" s="91" t="s">
        <v>156</v>
      </c>
      <c r="I26" s="92">
        <v>4.8000000000000001E-2</v>
      </c>
      <c r="J26" s="92">
        <v>4.8600000000000011E-2</v>
      </c>
      <c r="K26" s="85">
        <v>600000</v>
      </c>
      <c r="L26" s="107">
        <v>102.4722</v>
      </c>
      <c r="M26" s="85">
        <v>614.83348999999998</v>
      </c>
      <c r="N26" s="80"/>
      <c r="O26" s="86">
        <v>4.0795035748136636E-3</v>
      </c>
      <c r="P26" s="86">
        <f>M26/'סכום נכסי הקרן'!$C$42</f>
        <v>1.0793273552745751E-3</v>
      </c>
    </row>
    <row r="27" spans="2:16">
      <c r="B27" s="84" t="s">
        <v>985</v>
      </c>
      <c r="C27" s="80" t="s">
        <v>986</v>
      </c>
      <c r="D27" s="80" t="s">
        <v>248</v>
      </c>
      <c r="E27" s="80"/>
      <c r="F27" s="106">
        <v>41366</v>
      </c>
      <c r="G27" s="85">
        <v>8.1199999999999992</v>
      </c>
      <c r="H27" s="91" t="s">
        <v>156</v>
      </c>
      <c r="I27" s="92">
        <v>4.8000000000000001E-2</v>
      </c>
      <c r="J27" s="92">
        <v>4.8600000000000004E-2</v>
      </c>
      <c r="K27" s="85">
        <v>810000</v>
      </c>
      <c r="L27" s="107">
        <v>102.0569</v>
      </c>
      <c r="M27" s="85">
        <v>826.66219999999998</v>
      </c>
      <c r="N27" s="80"/>
      <c r="O27" s="86">
        <v>5.48501578868667E-3</v>
      </c>
      <c r="P27" s="86">
        <f>M27/'סכום נכסי הקרן'!$C$42</f>
        <v>1.4511882331449803E-3</v>
      </c>
    </row>
    <row r="28" spans="2:16">
      <c r="B28" s="84" t="s">
        <v>987</v>
      </c>
      <c r="C28" s="80">
        <v>2704</v>
      </c>
      <c r="D28" s="80" t="s">
        <v>248</v>
      </c>
      <c r="E28" s="80"/>
      <c r="F28" s="106">
        <v>41395</v>
      </c>
      <c r="G28" s="85">
        <v>8.2099999999999991</v>
      </c>
      <c r="H28" s="91" t="s">
        <v>156</v>
      </c>
      <c r="I28" s="92">
        <v>4.8000000000000001E-2</v>
      </c>
      <c r="J28" s="92">
        <v>4.8600000000000011E-2</v>
      </c>
      <c r="K28" s="85">
        <v>698000</v>
      </c>
      <c r="L28" s="107">
        <v>101.4624</v>
      </c>
      <c r="M28" s="85">
        <v>708.20760999999993</v>
      </c>
      <c r="N28" s="80"/>
      <c r="O28" s="86">
        <v>4.6990535221255441E-3</v>
      </c>
      <c r="P28" s="86">
        <f>M28/'סכום נכסי הקרן'!$C$42</f>
        <v>1.2432436734808113E-3</v>
      </c>
    </row>
    <row r="29" spans="2:16">
      <c r="B29" s="84" t="s">
        <v>988</v>
      </c>
      <c r="C29" s="80" t="s">
        <v>989</v>
      </c>
      <c r="D29" s="80" t="s">
        <v>248</v>
      </c>
      <c r="E29" s="80"/>
      <c r="F29" s="106">
        <v>41427</v>
      </c>
      <c r="G29" s="85">
        <v>8.2900000000000009</v>
      </c>
      <c r="H29" s="91" t="s">
        <v>156</v>
      </c>
      <c r="I29" s="92">
        <v>4.8000000000000001E-2</v>
      </c>
      <c r="J29" s="92">
        <v>4.8600000000000004E-2</v>
      </c>
      <c r="K29" s="85">
        <v>719000</v>
      </c>
      <c r="L29" s="107">
        <v>100.6514</v>
      </c>
      <c r="M29" s="85">
        <v>723.68358000000001</v>
      </c>
      <c r="N29" s="80"/>
      <c r="O29" s="86">
        <v>4.8017386815476654E-3</v>
      </c>
      <c r="P29" s="86">
        <f>M29/'סכום נכסי הקרן'!$C$42</f>
        <v>1.2704114157103517E-3</v>
      </c>
    </row>
    <row r="30" spans="2:16">
      <c r="B30" s="84" t="s">
        <v>990</v>
      </c>
      <c r="C30" s="80">
        <v>8805</v>
      </c>
      <c r="D30" s="80" t="s">
        <v>248</v>
      </c>
      <c r="E30" s="80"/>
      <c r="F30" s="106">
        <v>41487</v>
      </c>
      <c r="G30" s="85">
        <v>8.26</v>
      </c>
      <c r="H30" s="91" t="s">
        <v>156</v>
      </c>
      <c r="I30" s="92">
        <v>4.8000000000000001E-2</v>
      </c>
      <c r="J30" s="92">
        <v>4.8500000000000015E-2</v>
      </c>
      <c r="K30" s="85">
        <v>1269000</v>
      </c>
      <c r="L30" s="107">
        <v>101.98309999999999</v>
      </c>
      <c r="M30" s="85">
        <v>1294.15993</v>
      </c>
      <c r="N30" s="80"/>
      <c r="O30" s="86">
        <v>8.586926617832091E-3</v>
      </c>
      <c r="P30" s="86">
        <f>M30/'סכום נכסי הקרן'!$C$42</f>
        <v>2.2718707377980163E-3</v>
      </c>
    </row>
    <row r="31" spans="2:16">
      <c r="B31" s="84" t="s">
        <v>991</v>
      </c>
      <c r="C31" s="80">
        <v>8806</v>
      </c>
      <c r="D31" s="80" t="s">
        <v>248</v>
      </c>
      <c r="E31" s="80"/>
      <c r="F31" s="106">
        <v>41518</v>
      </c>
      <c r="G31" s="85">
        <v>8.3500000000000014</v>
      </c>
      <c r="H31" s="91" t="s">
        <v>156</v>
      </c>
      <c r="I31" s="92">
        <v>4.8000000000000001E-2</v>
      </c>
      <c r="J31" s="92">
        <v>4.8500000000000008E-2</v>
      </c>
      <c r="K31" s="85">
        <v>584000</v>
      </c>
      <c r="L31" s="107">
        <v>101.58029999999999</v>
      </c>
      <c r="M31" s="85">
        <v>593.22923000000003</v>
      </c>
      <c r="N31" s="80"/>
      <c r="O31" s="86">
        <v>3.9361563802729049E-3</v>
      </c>
      <c r="P31" s="86">
        <f>M31/'סכום נכסי הקרן'!$C$42</f>
        <v>1.041401527895744E-3</v>
      </c>
    </row>
    <row r="32" spans="2:16">
      <c r="B32" s="84" t="s">
        <v>992</v>
      </c>
      <c r="C32" s="80" t="s">
        <v>993</v>
      </c>
      <c r="D32" s="80" t="s">
        <v>248</v>
      </c>
      <c r="E32" s="80"/>
      <c r="F32" s="106">
        <v>41548</v>
      </c>
      <c r="G32" s="85">
        <v>8.43</v>
      </c>
      <c r="H32" s="91" t="s">
        <v>156</v>
      </c>
      <c r="I32" s="92">
        <v>4.8000000000000001E-2</v>
      </c>
      <c r="J32" s="92">
        <v>4.8600000000000004E-2</v>
      </c>
      <c r="K32" s="85">
        <v>1180000</v>
      </c>
      <c r="L32" s="107">
        <v>101.1816</v>
      </c>
      <c r="M32" s="85">
        <v>1193.9425100000001</v>
      </c>
      <c r="N32" s="80"/>
      <c r="O32" s="86">
        <v>7.9219704470994221E-3</v>
      </c>
      <c r="P32" s="86">
        <f>M32/'סכום נכסי הקרן'!$C$42</f>
        <v>2.095941149315383E-3</v>
      </c>
    </row>
    <row r="33" spans="2:16">
      <c r="B33" s="84" t="s">
        <v>994</v>
      </c>
      <c r="C33" s="80" t="s">
        <v>995</v>
      </c>
      <c r="D33" s="80" t="s">
        <v>248</v>
      </c>
      <c r="E33" s="80"/>
      <c r="F33" s="106">
        <v>41579</v>
      </c>
      <c r="G33" s="85">
        <v>8.51</v>
      </c>
      <c r="H33" s="91" t="s">
        <v>156</v>
      </c>
      <c r="I33" s="92">
        <v>4.8000000000000001E-2</v>
      </c>
      <c r="J33" s="92">
        <v>4.8500000000000008E-2</v>
      </c>
      <c r="K33" s="85">
        <v>1217000</v>
      </c>
      <c r="L33" s="107">
        <v>100.7824</v>
      </c>
      <c r="M33" s="85">
        <v>1226.5217700000001</v>
      </c>
      <c r="N33" s="80"/>
      <c r="O33" s="86">
        <v>8.1381382548009577E-3</v>
      </c>
      <c r="P33" s="86">
        <f>M33/'סכום נכסי הקרן'!$C$42</f>
        <v>2.1531333600594703E-3</v>
      </c>
    </row>
    <row r="34" spans="2:16">
      <c r="B34" s="84" t="s">
        <v>996</v>
      </c>
      <c r="C34" s="80" t="s">
        <v>997</v>
      </c>
      <c r="D34" s="80" t="s">
        <v>248</v>
      </c>
      <c r="E34" s="80"/>
      <c r="F34" s="106">
        <v>41609</v>
      </c>
      <c r="G34" s="85">
        <v>8.6</v>
      </c>
      <c r="H34" s="91" t="s">
        <v>156</v>
      </c>
      <c r="I34" s="92">
        <v>4.8000000000000001E-2</v>
      </c>
      <c r="J34" s="92">
        <v>4.8499999999999995E-2</v>
      </c>
      <c r="K34" s="85">
        <v>1269000</v>
      </c>
      <c r="L34" s="107">
        <v>100.3845</v>
      </c>
      <c r="M34" s="85">
        <v>1273.8796100000002</v>
      </c>
      <c r="N34" s="80"/>
      <c r="O34" s="86">
        <v>8.4523639447116588E-3</v>
      </c>
      <c r="P34" s="86">
        <f>M34/'סכום נכסי הקרן'!$C$42</f>
        <v>2.2362690594481239E-3</v>
      </c>
    </row>
    <row r="35" spans="2:16">
      <c r="B35" s="84" t="s">
        <v>998</v>
      </c>
      <c r="C35" s="80" t="s">
        <v>999</v>
      </c>
      <c r="D35" s="80" t="s">
        <v>248</v>
      </c>
      <c r="E35" s="80"/>
      <c r="F35" s="106">
        <v>41672</v>
      </c>
      <c r="G35" s="85">
        <v>8.56</v>
      </c>
      <c r="H35" s="91" t="s">
        <v>156</v>
      </c>
      <c r="I35" s="92">
        <v>4.8000000000000001E-2</v>
      </c>
      <c r="J35" s="92">
        <v>4.8500000000000015E-2</v>
      </c>
      <c r="K35" s="85">
        <v>762000</v>
      </c>
      <c r="L35" s="107">
        <v>101.97499999999999</v>
      </c>
      <c r="M35" s="85">
        <v>777.03918999999996</v>
      </c>
      <c r="N35" s="80"/>
      <c r="O35" s="86">
        <v>5.1557603886790773E-3</v>
      </c>
      <c r="P35" s="86">
        <f>M35/'סכום נכסי הקרן'!$C$42</f>
        <v>1.3640760751132766E-3</v>
      </c>
    </row>
    <row r="36" spans="2:16">
      <c r="B36" s="84" t="s">
        <v>1000</v>
      </c>
      <c r="C36" s="80" t="s">
        <v>1001</v>
      </c>
      <c r="D36" s="80" t="s">
        <v>248</v>
      </c>
      <c r="E36" s="80"/>
      <c r="F36" s="106">
        <v>41700</v>
      </c>
      <c r="G36" s="85">
        <v>8.6399999999999988</v>
      </c>
      <c r="H36" s="91" t="s">
        <v>156</v>
      </c>
      <c r="I36" s="92">
        <v>4.8000000000000001E-2</v>
      </c>
      <c r="J36" s="92">
        <v>4.8599999999999997E-2</v>
      </c>
      <c r="K36" s="85">
        <v>1590000</v>
      </c>
      <c r="L36" s="107">
        <v>101.5716</v>
      </c>
      <c r="M36" s="85">
        <v>1614.9880800000001</v>
      </c>
      <c r="N36" s="80"/>
      <c r="O36" s="86">
        <v>1.071566489594029E-2</v>
      </c>
      <c r="P36" s="86">
        <f>M36/'סכום נכסי הקרן'!$C$42</f>
        <v>2.8350778569110864E-3</v>
      </c>
    </row>
    <row r="37" spans="2:16">
      <c r="B37" s="84" t="s">
        <v>1002</v>
      </c>
      <c r="C37" s="80" t="s">
        <v>1003</v>
      </c>
      <c r="D37" s="80" t="s">
        <v>248</v>
      </c>
      <c r="E37" s="80"/>
      <c r="F37" s="106">
        <v>41730</v>
      </c>
      <c r="G37" s="85">
        <v>8.7200000000000006</v>
      </c>
      <c r="H37" s="91" t="s">
        <v>156</v>
      </c>
      <c r="I37" s="92">
        <v>4.8000000000000001E-2</v>
      </c>
      <c r="J37" s="92">
        <v>4.8600000000000004E-2</v>
      </c>
      <c r="K37" s="85">
        <v>1468000</v>
      </c>
      <c r="L37" s="107">
        <v>101.1815</v>
      </c>
      <c r="M37" s="85">
        <v>1485.34401</v>
      </c>
      <c r="N37" s="80"/>
      <c r="O37" s="86">
        <v>9.8554589123358623E-3</v>
      </c>
      <c r="P37" s="86">
        <f>M37/'סכום נכסי הקרן'!$C$42</f>
        <v>2.6074903987195492E-3</v>
      </c>
    </row>
    <row r="38" spans="2:16">
      <c r="B38" s="84" t="s">
        <v>1004</v>
      </c>
      <c r="C38" s="80" t="s">
        <v>1005</v>
      </c>
      <c r="D38" s="80" t="s">
        <v>248</v>
      </c>
      <c r="E38" s="80"/>
      <c r="F38" s="106">
        <v>41760</v>
      </c>
      <c r="G38" s="85">
        <v>8.81</v>
      </c>
      <c r="H38" s="91" t="s">
        <v>156</v>
      </c>
      <c r="I38" s="92">
        <v>4.8000000000000001E-2</v>
      </c>
      <c r="J38" s="92">
        <v>4.8600000000000004E-2</v>
      </c>
      <c r="K38" s="85">
        <v>1239000</v>
      </c>
      <c r="L38" s="107">
        <v>100.78230000000001</v>
      </c>
      <c r="M38" s="85">
        <v>1248.6925100000001</v>
      </c>
      <c r="N38" s="80"/>
      <c r="O38" s="86">
        <v>8.2852441209538639E-3</v>
      </c>
      <c r="P38" s="86">
        <f>M38/'סכום נכסי הקרן'!$C$42</f>
        <v>2.1920536312513995E-3</v>
      </c>
    </row>
    <row r="39" spans="2:16">
      <c r="B39" s="84" t="s">
        <v>1006</v>
      </c>
      <c r="C39" s="80" t="s">
        <v>1007</v>
      </c>
      <c r="D39" s="80" t="s">
        <v>248</v>
      </c>
      <c r="E39" s="80"/>
      <c r="F39" s="106">
        <v>41791</v>
      </c>
      <c r="G39" s="85">
        <v>8.89</v>
      </c>
      <c r="H39" s="91" t="s">
        <v>156</v>
      </c>
      <c r="I39" s="92">
        <v>4.8000000000000001E-2</v>
      </c>
      <c r="J39" s="92">
        <v>4.8599999999999983E-2</v>
      </c>
      <c r="K39" s="85">
        <v>1490000</v>
      </c>
      <c r="L39" s="107">
        <v>100.3775</v>
      </c>
      <c r="M39" s="85">
        <v>1495.7281</v>
      </c>
      <c r="N39" s="80"/>
      <c r="O39" s="86">
        <v>9.9243587575218919E-3</v>
      </c>
      <c r="P39" s="86">
        <f>M39/'סכום נכסי הקרן'!$C$42</f>
        <v>2.6257194519167543E-3</v>
      </c>
    </row>
    <row r="40" spans="2:16">
      <c r="B40" s="84" t="s">
        <v>1008</v>
      </c>
      <c r="C40" s="80" t="s">
        <v>1009</v>
      </c>
      <c r="D40" s="80" t="s">
        <v>248</v>
      </c>
      <c r="E40" s="80"/>
      <c r="F40" s="106">
        <v>41821</v>
      </c>
      <c r="G40" s="85">
        <v>8.77</v>
      </c>
      <c r="H40" s="91" t="s">
        <v>156</v>
      </c>
      <c r="I40" s="92">
        <v>4.8000000000000001E-2</v>
      </c>
      <c r="J40" s="92">
        <v>4.8600000000000004E-2</v>
      </c>
      <c r="K40" s="85">
        <v>1161000</v>
      </c>
      <c r="L40" s="107">
        <v>102.3884</v>
      </c>
      <c r="M40" s="85">
        <v>1188.7293999999999</v>
      </c>
      <c r="N40" s="80"/>
      <c r="O40" s="86">
        <v>7.8873807553750865E-3</v>
      </c>
      <c r="P40" s="86">
        <f>M40/'סכום נכסי הקרן'!$C$42</f>
        <v>2.0867896435490729E-3</v>
      </c>
    </row>
    <row r="41" spans="2:16">
      <c r="B41" s="84" t="s">
        <v>1010</v>
      </c>
      <c r="C41" s="80" t="s">
        <v>1011</v>
      </c>
      <c r="D41" s="80" t="s">
        <v>248</v>
      </c>
      <c r="E41" s="80"/>
      <c r="F41" s="106">
        <v>41852</v>
      </c>
      <c r="G41" s="85">
        <v>8.8500000000000014</v>
      </c>
      <c r="H41" s="91" t="s">
        <v>156</v>
      </c>
      <c r="I41" s="92">
        <v>4.8000000000000001E-2</v>
      </c>
      <c r="J41" s="92">
        <v>4.8499999999999995E-2</v>
      </c>
      <c r="K41" s="85">
        <v>1270000</v>
      </c>
      <c r="L41" s="107">
        <v>101.9845</v>
      </c>
      <c r="M41" s="85">
        <v>1295.2026799999999</v>
      </c>
      <c r="N41" s="80"/>
      <c r="O41" s="86">
        <v>8.5938454054743131E-3</v>
      </c>
      <c r="P41" s="86">
        <f>M41/'סכום נכסי הקרן'!$C$42</f>
        <v>2.2737012636526058E-3</v>
      </c>
    </row>
    <row r="42" spans="2:16">
      <c r="B42" s="84" t="s">
        <v>1012</v>
      </c>
      <c r="C42" s="80" t="s">
        <v>1013</v>
      </c>
      <c r="D42" s="80" t="s">
        <v>248</v>
      </c>
      <c r="E42" s="80"/>
      <c r="F42" s="106">
        <v>41883</v>
      </c>
      <c r="G42" s="85">
        <v>8.9300000000000015</v>
      </c>
      <c r="H42" s="91" t="s">
        <v>156</v>
      </c>
      <c r="I42" s="92">
        <v>4.8000000000000001E-2</v>
      </c>
      <c r="J42" s="92">
        <v>4.8499999999999995E-2</v>
      </c>
      <c r="K42" s="85">
        <v>1180000</v>
      </c>
      <c r="L42" s="107">
        <v>101.57470000000001</v>
      </c>
      <c r="M42" s="85">
        <v>1198.6691699999999</v>
      </c>
      <c r="N42" s="80"/>
      <c r="O42" s="86">
        <v>7.9533324771133181E-3</v>
      </c>
      <c r="P42" s="86">
        <f>M42/'סכום נכסי הקרן'!$C$42</f>
        <v>2.1042387022627376E-3</v>
      </c>
    </row>
    <row r="43" spans="2:16">
      <c r="B43" s="84" t="s">
        <v>1014</v>
      </c>
      <c r="C43" s="80" t="s">
        <v>1015</v>
      </c>
      <c r="D43" s="80" t="s">
        <v>248</v>
      </c>
      <c r="E43" s="80"/>
      <c r="F43" s="106">
        <v>41913</v>
      </c>
      <c r="G43" s="85">
        <v>9.02</v>
      </c>
      <c r="H43" s="91" t="s">
        <v>156</v>
      </c>
      <c r="I43" s="92">
        <v>4.8000000000000001E-2</v>
      </c>
      <c r="J43" s="92">
        <v>4.8600000000000004E-2</v>
      </c>
      <c r="K43" s="85">
        <v>2188000</v>
      </c>
      <c r="L43" s="107">
        <v>101.1816</v>
      </c>
      <c r="M43" s="85">
        <v>2213.8486499999999</v>
      </c>
      <c r="N43" s="80"/>
      <c r="O43" s="86">
        <v>1.468918598069764E-2</v>
      </c>
      <c r="P43" s="86">
        <f>M43/'סכום נכסי הקרן'!$C$42</f>
        <v>3.8863650846063841E-3</v>
      </c>
    </row>
    <row r="44" spans="2:16">
      <c r="B44" s="84" t="s">
        <v>1016</v>
      </c>
      <c r="C44" s="80" t="s">
        <v>1017</v>
      </c>
      <c r="D44" s="80" t="s">
        <v>248</v>
      </c>
      <c r="E44" s="80"/>
      <c r="F44" s="106">
        <v>41945</v>
      </c>
      <c r="G44" s="85">
        <v>9.1</v>
      </c>
      <c r="H44" s="91" t="s">
        <v>156</v>
      </c>
      <c r="I44" s="92">
        <v>4.8000000000000001E-2</v>
      </c>
      <c r="J44" s="92">
        <v>4.8500000000000008E-2</v>
      </c>
      <c r="K44" s="85">
        <v>1094000</v>
      </c>
      <c r="L44" s="107">
        <v>100.7689</v>
      </c>
      <c r="M44" s="85">
        <v>1102.4121599999999</v>
      </c>
      <c r="N44" s="80"/>
      <c r="O44" s="86">
        <v>7.3146541637444827E-3</v>
      </c>
      <c r="P44" s="86">
        <f>M44/'סכום נכסי הקרן'!$C$42</f>
        <v>1.9352615308501357E-3</v>
      </c>
    </row>
    <row r="45" spans="2:16">
      <c r="B45" s="84" t="s">
        <v>1018</v>
      </c>
      <c r="C45" s="80" t="s">
        <v>1019</v>
      </c>
      <c r="D45" s="80" t="s">
        <v>248</v>
      </c>
      <c r="E45" s="80"/>
      <c r="F45" s="106">
        <v>41974</v>
      </c>
      <c r="G45" s="85">
        <v>9.1900000000000013</v>
      </c>
      <c r="H45" s="91" t="s">
        <v>156</v>
      </c>
      <c r="I45" s="92">
        <v>4.8000000000000001E-2</v>
      </c>
      <c r="J45" s="92">
        <v>4.8600000000000004E-2</v>
      </c>
      <c r="K45" s="85">
        <v>2110000</v>
      </c>
      <c r="L45" s="107">
        <v>100.3817</v>
      </c>
      <c r="M45" s="85">
        <v>2118.1095699999996</v>
      </c>
      <c r="N45" s="80"/>
      <c r="O45" s="86">
        <v>1.4053944203107788E-2</v>
      </c>
      <c r="P45" s="86">
        <f>M45/'סכום נכסי הקרן'!$C$42</f>
        <v>3.7182971284955004E-3</v>
      </c>
    </row>
    <row r="46" spans="2:16">
      <c r="B46" s="84" t="s">
        <v>1020</v>
      </c>
      <c r="C46" s="80" t="s">
        <v>1021</v>
      </c>
      <c r="D46" s="80" t="s">
        <v>248</v>
      </c>
      <c r="E46" s="80"/>
      <c r="F46" s="106">
        <v>42005</v>
      </c>
      <c r="G46" s="85">
        <v>9.0499999999999989</v>
      </c>
      <c r="H46" s="91" t="s">
        <v>156</v>
      </c>
      <c r="I46" s="92">
        <v>4.8000000000000001E-2</v>
      </c>
      <c r="J46" s="92">
        <v>4.8499999999999995E-2</v>
      </c>
      <c r="K46" s="85">
        <v>3108000</v>
      </c>
      <c r="L46" s="107">
        <v>102.3883</v>
      </c>
      <c r="M46" s="85">
        <v>3182.2289700000001</v>
      </c>
      <c r="N46" s="80"/>
      <c r="O46" s="86">
        <v>2.1114520711925766E-2</v>
      </c>
      <c r="P46" s="86">
        <f>M46/'סכום נכסי הקרן'!$C$42</f>
        <v>5.5863365186373231E-3</v>
      </c>
    </row>
    <row r="47" spans="2:16">
      <c r="B47" s="84" t="s">
        <v>1022</v>
      </c>
      <c r="C47" s="80" t="s">
        <v>1023</v>
      </c>
      <c r="D47" s="80" t="s">
        <v>248</v>
      </c>
      <c r="E47" s="80"/>
      <c r="F47" s="106">
        <v>42036</v>
      </c>
      <c r="G47" s="85">
        <v>9.1300000000000008</v>
      </c>
      <c r="H47" s="91" t="s">
        <v>156</v>
      </c>
      <c r="I47" s="92">
        <v>4.8000000000000001E-2</v>
      </c>
      <c r="J47" s="92">
        <v>4.8500000000000008E-2</v>
      </c>
      <c r="K47" s="85">
        <v>2158000</v>
      </c>
      <c r="L47" s="107">
        <v>101.98439999999999</v>
      </c>
      <c r="M47" s="85">
        <v>2200.8230699999999</v>
      </c>
      <c r="N47" s="80"/>
      <c r="O47" s="86">
        <v>1.4602759491187414E-2</v>
      </c>
      <c r="P47" s="86">
        <f>M47/'סכום נכסי הקרן'!$C$42</f>
        <v>3.8634989508628931E-3</v>
      </c>
    </row>
    <row r="48" spans="2:16">
      <c r="B48" s="84" t="s">
        <v>1024</v>
      </c>
      <c r="C48" s="80" t="s">
        <v>1025</v>
      </c>
      <c r="D48" s="80" t="s">
        <v>248</v>
      </c>
      <c r="E48" s="80"/>
      <c r="F48" s="106">
        <v>42064</v>
      </c>
      <c r="G48" s="85">
        <v>9.2100000000000009</v>
      </c>
      <c r="H48" s="91" t="s">
        <v>156</v>
      </c>
      <c r="I48" s="92">
        <v>4.8000000000000001E-2</v>
      </c>
      <c r="J48" s="92">
        <v>4.8599999999999997E-2</v>
      </c>
      <c r="K48" s="85">
        <v>3353000</v>
      </c>
      <c r="L48" s="107">
        <v>101.5784</v>
      </c>
      <c r="M48" s="85">
        <v>3405.92229</v>
      </c>
      <c r="N48" s="80"/>
      <c r="O48" s="86">
        <v>2.2598756221936672E-2</v>
      </c>
      <c r="P48" s="86">
        <f>M48/'סכום נכסי הקרן'!$C$42</f>
        <v>5.9790254716548122E-3</v>
      </c>
    </row>
    <row r="49" spans="2:16">
      <c r="B49" s="84" t="s">
        <v>1026</v>
      </c>
      <c r="C49" s="80" t="s">
        <v>1027</v>
      </c>
      <c r="D49" s="80" t="s">
        <v>248</v>
      </c>
      <c r="E49" s="80"/>
      <c r="F49" s="106">
        <v>42095</v>
      </c>
      <c r="G49" s="85">
        <v>9.3000000000000007</v>
      </c>
      <c r="H49" s="91" t="s">
        <v>156</v>
      </c>
      <c r="I49" s="92">
        <v>4.8000000000000001E-2</v>
      </c>
      <c r="J49" s="92">
        <v>4.8600000000000004E-2</v>
      </c>
      <c r="K49" s="85">
        <v>3244000</v>
      </c>
      <c r="L49" s="107">
        <v>101.8969</v>
      </c>
      <c r="M49" s="85">
        <v>3305.5364</v>
      </c>
      <c r="N49" s="80"/>
      <c r="O49" s="86">
        <v>2.1932682229910228E-2</v>
      </c>
      <c r="P49" s="86">
        <f>M49/'סכום נכסי הקרן'!$C$42</f>
        <v>5.8028001376044759E-3</v>
      </c>
    </row>
    <row r="50" spans="2:16">
      <c r="B50" s="84" t="s">
        <v>1028</v>
      </c>
      <c r="C50" s="80" t="s">
        <v>1029</v>
      </c>
      <c r="D50" s="80" t="s">
        <v>248</v>
      </c>
      <c r="E50" s="80"/>
      <c r="F50" s="106">
        <v>42125</v>
      </c>
      <c r="G50" s="85">
        <v>9.3800000000000008</v>
      </c>
      <c r="H50" s="91" t="s">
        <v>156</v>
      </c>
      <c r="I50" s="92">
        <v>4.8000000000000001E-2</v>
      </c>
      <c r="J50" s="92">
        <v>4.8600000000000004E-2</v>
      </c>
      <c r="K50" s="85">
        <v>3210000</v>
      </c>
      <c r="L50" s="107">
        <v>101.18680000000001</v>
      </c>
      <c r="M50" s="85">
        <v>3248.0948800000001</v>
      </c>
      <c r="N50" s="80"/>
      <c r="O50" s="86">
        <v>2.1551549955897746E-2</v>
      </c>
      <c r="P50" s="86">
        <f>M50/'סכום נכסי הקרן'!$C$42</f>
        <v>5.7019627485016934E-3</v>
      </c>
    </row>
    <row r="51" spans="2:16">
      <c r="B51" s="84" t="s">
        <v>1030</v>
      </c>
      <c r="C51" s="80" t="s">
        <v>1031</v>
      </c>
      <c r="D51" s="80" t="s">
        <v>248</v>
      </c>
      <c r="E51" s="80"/>
      <c r="F51" s="106">
        <v>42156</v>
      </c>
      <c r="G51" s="85">
        <v>9.4700000000000006</v>
      </c>
      <c r="H51" s="91" t="s">
        <v>156</v>
      </c>
      <c r="I51" s="92">
        <v>4.8000000000000001E-2</v>
      </c>
      <c r="J51" s="92">
        <v>4.8600000000000004E-2</v>
      </c>
      <c r="K51" s="85">
        <v>128000</v>
      </c>
      <c r="L51" s="107">
        <v>100.38509999999999</v>
      </c>
      <c r="M51" s="85">
        <v>128.49217999999999</v>
      </c>
      <c r="N51" s="80"/>
      <c r="O51" s="86">
        <v>8.525630372633096E-4</v>
      </c>
      <c r="P51" s="86">
        <f>M51/'סכום נכסי הקרן'!$C$42</f>
        <v>2.2556533934555946E-4</v>
      </c>
    </row>
    <row r="52" spans="2:16">
      <c r="B52" s="84" t="s">
        <v>1032</v>
      </c>
      <c r="C52" s="80" t="s">
        <v>1033</v>
      </c>
      <c r="D52" s="80" t="s">
        <v>248</v>
      </c>
      <c r="E52" s="80"/>
      <c r="F52" s="106">
        <v>42218</v>
      </c>
      <c r="G52" s="85">
        <v>9.41</v>
      </c>
      <c r="H52" s="91" t="s">
        <v>156</v>
      </c>
      <c r="I52" s="92">
        <v>4.8000000000000001E-2</v>
      </c>
      <c r="J52" s="92">
        <v>4.8599999999999997E-2</v>
      </c>
      <c r="K52" s="85">
        <v>3641000</v>
      </c>
      <c r="L52" s="107">
        <v>101.971</v>
      </c>
      <c r="M52" s="85">
        <v>3712.76271</v>
      </c>
      <c r="N52" s="80"/>
      <c r="O52" s="86">
        <v>2.4634684014821419E-2</v>
      </c>
      <c r="P52" s="86">
        <f>M52/'סכום נכסי הקרן'!$C$42</f>
        <v>6.5176774227870445E-3</v>
      </c>
    </row>
    <row r="53" spans="2:16">
      <c r="B53" s="84" t="s">
        <v>1034</v>
      </c>
      <c r="C53" s="80" t="s">
        <v>1035</v>
      </c>
      <c r="D53" s="80" t="s">
        <v>248</v>
      </c>
      <c r="E53" s="80"/>
      <c r="F53" s="106">
        <v>42309</v>
      </c>
      <c r="G53" s="85">
        <v>9.6599999999999984</v>
      </c>
      <c r="H53" s="91" t="s">
        <v>156</v>
      </c>
      <c r="I53" s="92">
        <v>4.8000000000000001E-2</v>
      </c>
      <c r="J53" s="92">
        <v>4.8500000000000008E-2</v>
      </c>
      <c r="K53" s="85">
        <v>4976000</v>
      </c>
      <c r="L53" s="107">
        <v>100.78189999999999</v>
      </c>
      <c r="M53" s="85">
        <v>5014.9063499999993</v>
      </c>
      <c r="N53" s="80"/>
      <c r="O53" s="86">
        <v>3.3274583631058771E-2</v>
      </c>
      <c r="P53" s="86">
        <f>M53/'סכום נכסי הקרן'!$C$42</f>
        <v>8.8035633968071118E-3</v>
      </c>
    </row>
    <row r="54" spans="2:16">
      <c r="B54" s="84" t="s">
        <v>1036</v>
      </c>
      <c r="C54" s="80" t="s">
        <v>1037</v>
      </c>
      <c r="D54" s="80" t="s">
        <v>248</v>
      </c>
      <c r="E54" s="80"/>
      <c r="F54" s="106">
        <v>42339</v>
      </c>
      <c r="G54" s="85">
        <v>9.74</v>
      </c>
      <c r="H54" s="91" t="s">
        <v>156</v>
      </c>
      <c r="I54" s="92">
        <v>4.8000000000000001E-2</v>
      </c>
      <c r="J54" s="92">
        <v>4.8600000000000004E-2</v>
      </c>
      <c r="K54" s="85">
        <v>2929000</v>
      </c>
      <c r="L54" s="107">
        <v>100.38420000000001</v>
      </c>
      <c r="M54" s="85">
        <v>2940.2531099999997</v>
      </c>
      <c r="N54" s="80"/>
      <c r="O54" s="86">
        <v>1.9508978069984428E-2</v>
      </c>
      <c r="P54" s="86">
        <f>M54/'סכום נכסי הקרן'!$C$42</f>
        <v>5.1615529483505264E-3</v>
      </c>
    </row>
    <row r="55" spans="2:16">
      <c r="B55" s="84" t="s">
        <v>1038</v>
      </c>
      <c r="C55" s="80" t="s">
        <v>1039</v>
      </c>
      <c r="D55" s="80" t="s">
        <v>248</v>
      </c>
      <c r="E55" s="80"/>
      <c r="F55" s="106">
        <v>42370</v>
      </c>
      <c r="G55" s="85">
        <v>9.6</v>
      </c>
      <c r="H55" s="91" t="s">
        <v>156</v>
      </c>
      <c r="I55" s="92">
        <v>4.8000000000000001E-2</v>
      </c>
      <c r="J55" s="92">
        <v>4.8500000000000008E-2</v>
      </c>
      <c r="K55" s="85">
        <v>2572000</v>
      </c>
      <c r="L55" s="107">
        <v>102.38809999999999</v>
      </c>
      <c r="M55" s="85">
        <v>2633.42155</v>
      </c>
      <c r="N55" s="80"/>
      <c r="O55" s="86">
        <v>1.7473109064401061E-2</v>
      </c>
      <c r="P55" s="86">
        <f>M55/'סכום נכסי הקרן'!$C$42</f>
        <v>4.6229165507633172E-3</v>
      </c>
    </row>
    <row r="56" spans="2:16">
      <c r="B56" s="84" t="s">
        <v>1040</v>
      </c>
      <c r="C56" s="80" t="s">
        <v>1041</v>
      </c>
      <c r="D56" s="80" t="s">
        <v>248</v>
      </c>
      <c r="E56" s="80"/>
      <c r="F56" s="106">
        <v>42461</v>
      </c>
      <c r="G56" s="85">
        <v>9.8399999999999981</v>
      </c>
      <c r="H56" s="91" t="s">
        <v>156</v>
      </c>
      <c r="I56" s="92">
        <v>4.8000000000000001E-2</v>
      </c>
      <c r="J56" s="92">
        <v>4.8599999999999997E-2</v>
      </c>
      <c r="K56" s="85">
        <v>3308000</v>
      </c>
      <c r="L56" s="107">
        <v>102.10380000000001</v>
      </c>
      <c r="M56" s="85">
        <v>3377.5919900000004</v>
      </c>
      <c r="N56" s="80"/>
      <c r="O56" s="86">
        <v>2.241078083997506E-2</v>
      </c>
      <c r="P56" s="86">
        <f>M56/'סכום נכסי הקרן'!$C$42</f>
        <v>5.9292922214814444E-3</v>
      </c>
    </row>
    <row r="57" spans="2:16">
      <c r="B57" s="84" t="s">
        <v>1042</v>
      </c>
      <c r="C57" s="80" t="s">
        <v>1043</v>
      </c>
      <c r="D57" s="80" t="s">
        <v>248</v>
      </c>
      <c r="E57" s="80"/>
      <c r="F57" s="106">
        <v>42491</v>
      </c>
      <c r="G57" s="85">
        <v>9.93</v>
      </c>
      <c r="H57" s="91" t="s">
        <v>156</v>
      </c>
      <c r="I57" s="92">
        <v>4.8000000000000001E-2</v>
      </c>
      <c r="J57" s="92">
        <v>4.8599999999999997E-2</v>
      </c>
      <c r="K57" s="85">
        <v>2489000</v>
      </c>
      <c r="L57" s="107">
        <v>101.90819999999999</v>
      </c>
      <c r="M57" s="85">
        <v>2536.4949100000003</v>
      </c>
      <c r="N57" s="80"/>
      <c r="O57" s="86">
        <v>1.6829987665183403E-2</v>
      </c>
      <c r="P57" s="86">
        <f>M57/'סכום נכסי הקרן'!$C$42</f>
        <v>4.4527638578661707E-3</v>
      </c>
    </row>
    <row r="58" spans="2:16">
      <c r="B58" s="84" t="s">
        <v>1044</v>
      </c>
      <c r="C58" s="80" t="s">
        <v>1045</v>
      </c>
      <c r="D58" s="80" t="s">
        <v>248</v>
      </c>
      <c r="E58" s="80"/>
      <c r="F58" s="106">
        <v>42522</v>
      </c>
      <c r="G58" s="85">
        <v>10.01</v>
      </c>
      <c r="H58" s="91" t="s">
        <v>156</v>
      </c>
      <c r="I58" s="92">
        <v>4.8000000000000001E-2</v>
      </c>
      <c r="J58" s="92">
        <v>4.8600000000000004E-2</v>
      </c>
      <c r="K58" s="85">
        <v>3050000</v>
      </c>
      <c r="L58" s="107">
        <v>101.0939</v>
      </c>
      <c r="M58" s="85">
        <v>3083.3627499999998</v>
      </c>
      <c r="N58" s="80"/>
      <c r="O58" s="86">
        <v>2.0458529936409755E-2</v>
      </c>
      <c r="P58" s="86">
        <f>M58/'סכום נכסי הקרן'!$C$42</f>
        <v>5.4127789335444961E-3</v>
      </c>
    </row>
    <row r="59" spans="2:16">
      <c r="B59" s="84" t="s">
        <v>1046</v>
      </c>
      <c r="C59" s="80" t="s">
        <v>1047</v>
      </c>
      <c r="D59" s="80" t="s">
        <v>248</v>
      </c>
      <c r="E59" s="80"/>
      <c r="F59" s="106">
        <v>42552</v>
      </c>
      <c r="G59" s="85">
        <v>9.86</v>
      </c>
      <c r="H59" s="91" t="s">
        <v>156</v>
      </c>
      <c r="I59" s="92">
        <v>4.8000000000000001E-2</v>
      </c>
      <c r="J59" s="92">
        <v>4.8600000000000004E-2</v>
      </c>
      <c r="K59" s="85">
        <v>407000</v>
      </c>
      <c r="L59" s="107">
        <v>102.79819999999999</v>
      </c>
      <c r="M59" s="85">
        <v>418.39127000000002</v>
      </c>
      <c r="N59" s="80"/>
      <c r="O59" s="86">
        <v>2.7760828084296917E-3</v>
      </c>
      <c r="P59" s="86">
        <f>M59/'סכום נכסי הקרן'!$C$42</f>
        <v>7.3447713936186318E-4</v>
      </c>
    </row>
    <row r="60" spans="2:16">
      <c r="B60" s="84" t="s">
        <v>1048</v>
      </c>
      <c r="C60" s="80" t="s">
        <v>1049</v>
      </c>
      <c r="D60" s="80" t="s">
        <v>248</v>
      </c>
      <c r="E60" s="80"/>
      <c r="F60" s="106">
        <v>42583</v>
      </c>
      <c r="G60" s="85">
        <v>9.94</v>
      </c>
      <c r="H60" s="91" t="s">
        <v>156</v>
      </c>
      <c r="I60" s="92">
        <v>4.8000000000000001E-2</v>
      </c>
      <c r="J60" s="92">
        <v>4.8499999999999995E-2</v>
      </c>
      <c r="K60" s="85">
        <v>4755000</v>
      </c>
      <c r="L60" s="107">
        <v>102.09569999999999</v>
      </c>
      <c r="M60" s="85">
        <v>4854.6493200000004</v>
      </c>
      <c r="N60" s="80"/>
      <c r="O60" s="86">
        <v>3.2211256506874279E-2</v>
      </c>
      <c r="P60" s="86">
        <f>M60/'סכום נכסי הקרן'!$C$42</f>
        <v>8.5222355264693121E-3</v>
      </c>
    </row>
    <row r="61" spans="2:16">
      <c r="B61" s="84" t="s">
        <v>1050</v>
      </c>
      <c r="C61" s="80" t="s">
        <v>1051</v>
      </c>
      <c r="D61" s="80" t="s">
        <v>248</v>
      </c>
      <c r="E61" s="80"/>
      <c r="F61" s="106">
        <v>42614</v>
      </c>
      <c r="G61" s="85">
        <v>10.02</v>
      </c>
      <c r="H61" s="91" t="s">
        <v>156</v>
      </c>
      <c r="I61" s="92">
        <v>4.8000000000000001E-2</v>
      </c>
      <c r="J61" s="92">
        <v>4.8600000000000004E-2</v>
      </c>
      <c r="K61" s="85">
        <v>3227000</v>
      </c>
      <c r="L61" s="107">
        <v>101.5822</v>
      </c>
      <c r="M61" s="85">
        <v>3278.0290800000002</v>
      </c>
      <c r="N61" s="80"/>
      <c r="O61" s="86">
        <v>2.1750167431841012E-2</v>
      </c>
      <c r="P61" s="86">
        <f>M61/'סכום נכסי הקרן'!$C$42</f>
        <v>5.7545116116390288E-3</v>
      </c>
    </row>
    <row r="62" spans="2:16">
      <c r="B62" s="84" t="s">
        <v>1052</v>
      </c>
      <c r="C62" s="80" t="s">
        <v>1053</v>
      </c>
      <c r="D62" s="80" t="s">
        <v>248</v>
      </c>
      <c r="E62" s="80"/>
      <c r="F62" s="106">
        <v>42644</v>
      </c>
      <c r="G62" s="85">
        <v>10.11</v>
      </c>
      <c r="H62" s="91" t="s">
        <v>156</v>
      </c>
      <c r="I62" s="92">
        <v>4.8000000000000001E-2</v>
      </c>
      <c r="J62" s="92">
        <v>4.8599999999999997E-2</v>
      </c>
      <c r="K62" s="85">
        <v>1705000</v>
      </c>
      <c r="L62" s="107">
        <v>101.1811</v>
      </c>
      <c r="M62" s="85">
        <v>1725.12725</v>
      </c>
      <c r="N62" s="80"/>
      <c r="O62" s="86">
        <v>1.1446453223267757E-2</v>
      </c>
      <c r="P62" s="86">
        <f>M62/'סכום נכסי הקרן'!$C$42</f>
        <v>3.0284248703736044E-3</v>
      </c>
    </row>
    <row r="63" spans="2:16">
      <c r="B63" s="84" t="s">
        <v>1054</v>
      </c>
      <c r="C63" s="80" t="s">
        <v>1055</v>
      </c>
      <c r="D63" s="80" t="s">
        <v>248</v>
      </c>
      <c r="E63" s="80"/>
      <c r="F63" s="106">
        <v>42675</v>
      </c>
      <c r="G63" s="85">
        <v>10.19</v>
      </c>
      <c r="H63" s="91" t="s">
        <v>156</v>
      </c>
      <c r="I63" s="92">
        <v>4.8000000000000001E-2</v>
      </c>
      <c r="J63" s="92">
        <v>4.8600000000000004E-2</v>
      </c>
      <c r="K63" s="85">
        <v>1797000</v>
      </c>
      <c r="L63" s="107">
        <v>100.87949999999999</v>
      </c>
      <c r="M63" s="85">
        <v>1812.8052299999999</v>
      </c>
      <c r="N63" s="80"/>
      <c r="O63" s="86">
        <v>1.2028208509308603E-2</v>
      </c>
      <c r="P63" s="86">
        <f>M63/'סכום נכסי הקרן'!$C$42</f>
        <v>3.1823417337331736E-3</v>
      </c>
    </row>
    <row r="64" spans="2:16">
      <c r="B64" s="84" t="s">
        <v>1056</v>
      </c>
      <c r="C64" s="80" t="s">
        <v>1057</v>
      </c>
      <c r="D64" s="80" t="s">
        <v>248</v>
      </c>
      <c r="E64" s="80"/>
      <c r="F64" s="106">
        <v>42705</v>
      </c>
      <c r="G64" s="85">
        <v>10.28</v>
      </c>
      <c r="H64" s="91" t="s">
        <v>156</v>
      </c>
      <c r="I64" s="92">
        <v>4.8000000000000001E-2</v>
      </c>
      <c r="J64" s="92">
        <v>4.8600000000000004E-2</v>
      </c>
      <c r="K64" s="85">
        <v>3516000</v>
      </c>
      <c r="L64" s="107">
        <v>100.3835</v>
      </c>
      <c r="M64" s="85">
        <v>3529.4855699999998</v>
      </c>
      <c r="N64" s="80"/>
      <c r="O64" s="86">
        <v>2.341861533936325E-2</v>
      </c>
      <c r="P64" s="86">
        <f>M64/'סכום נכסי הקרן'!$C$42</f>
        <v>6.1959382299553592E-3</v>
      </c>
    </row>
    <row r="65" spans="2:16">
      <c r="B65" s="84" t="s">
        <v>1058</v>
      </c>
      <c r="C65" s="80" t="s">
        <v>1059</v>
      </c>
      <c r="D65" s="80" t="s">
        <v>248</v>
      </c>
      <c r="E65" s="80"/>
      <c r="F65" s="106">
        <v>42736</v>
      </c>
      <c r="G65" s="85">
        <v>10.120000000000001</v>
      </c>
      <c r="H65" s="91" t="s">
        <v>156</v>
      </c>
      <c r="I65" s="92">
        <v>4.8000000000000001E-2</v>
      </c>
      <c r="J65" s="92">
        <v>4.8500000000000008E-2</v>
      </c>
      <c r="K65" s="85">
        <v>7393000</v>
      </c>
      <c r="L65" s="107">
        <v>102.69459999999999</v>
      </c>
      <c r="M65" s="85">
        <v>7592.2093800000002</v>
      </c>
      <c r="N65" s="80"/>
      <c r="O65" s="86">
        <v>5.0375338705840225E-2</v>
      </c>
      <c r="P65" s="86">
        <f>M65/'סכום נכסי הקרן'!$C$42</f>
        <v>1.3327965057346212E-2</v>
      </c>
    </row>
    <row r="66" spans="2:16">
      <c r="B66" s="84" t="s">
        <v>1060</v>
      </c>
      <c r="C66" s="80" t="s">
        <v>1061</v>
      </c>
      <c r="D66" s="80" t="s">
        <v>248</v>
      </c>
      <c r="E66" s="80"/>
      <c r="F66" s="106">
        <v>42767</v>
      </c>
      <c r="G66" s="85">
        <v>10.199999999999999</v>
      </c>
      <c r="H66" s="91" t="s">
        <v>156</v>
      </c>
      <c r="I66" s="92">
        <v>4.8000000000000001E-2</v>
      </c>
      <c r="J66" s="92">
        <v>4.8499999999999995E-2</v>
      </c>
      <c r="K66" s="85">
        <v>2848000</v>
      </c>
      <c r="L66" s="107">
        <v>102.2893</v>
      </c>
      <c r="M66" s="85">
        <v>2913.20037</v>
      </c>
      <c r="N66" s="80"/>
      <c r="O66" s="86">
        <v>1.9329479471854222E-2</v>
      </c>
      <c r="P66" s="86">
        <f>M66/'סכום נכסי הקרן'!$C$42</f>
        <v>5.1140624280844134E-3</v>
      </c>
    </row>
    <row r="67" spans="2:16">
      <c r="B67" s="84" t="s">
        <v>1062</v>
      </c>
      <c r="C67" s="80" t="s">
        <v>1063</v>
      </c>
      <c r="D67" s="80" t="s">
        <v>248</v>
      </c>
      <c r="E67" s="80"/>
      <c r="F67" s="106">
        <v>42795</v>
      </c>
      <c r="G67" s="85">
        <v>10.28</v>
      </c>
      <c r="H67" s="91" t="s">
        <v>156</v>
      </c>
      <c r="I67" s="92">
        <v>4.8000000000000001E-2</v>
      </c>
      <c r="J67" s="92">
        <v>4.8600000000000004E-2</v>
      </c>
      <c r="K67" s="85">
        <v>5336000</v>
      </c>
      <c r="L67" s="107">
        <v>102.0899</v>
      </c>
      <c r="M67" s="85">
        <v>5447.5187999999998</v>
      </c>
      <c r="N67" s="80"/>
      <c r="O67" s="86">
        <v>3.6145025897116691E-2</v>
      </c>
      <c r="P67" s="86">
        <f>M67/'סכום נכסי הקרן'!$C$42</f>
        <v>9.5630055207508724E-3</v>
      </c>
    </row>
    <row r="68" spans="2:16">
      <c r="B68" s="84" t="s">
        <v>1064</v>
      </c>
      <c r="C68" s="80" t="s">
        <v>1065</v>
      </c>
      <c r="D68" s="80" t="s">
        <v>248</v>
      </c>
      <c r="E68" s="80"/>
      <c r="F68" s="106">
        <v>42826</v>
      </c>
      <c r="G68" s="85">
        <v>10.370000000000001</v>
      </c>
      <c r="H68" s="91" t="s">
        <v>156</v>
      </c>
      <c r="I68" s="92">
        <v>4.8000000000000001E-2</v>
      </c>
      <c r="J68" s="92">
        <v>4.8500000000000008E-2</v>
      </c>
      <c r="K68" s="85">
        <v>4899000</v>
      </c>
      <c r="L68" s="107">
        <v>101.6871</v>
      </c>
      <c r="M68" s="85">
        <v>4981.6505499999994</v>
      </c>
      <c r="N68" s="80"/>
      <c r="O68" s="86">
        <v>3.3053926888721448E-2</v>
      </c>
      <c r="P68" s="86">
        <f>M68/'סכום נכסי הקרן'!$C$42</f>
        <v>8.7451835342177466E-3</v>
      </c>
    </row>
    <row r="69" spans="2:16">
      <c r="B69" s="84" t="s">
        <v>1066</v>
      </c>
      <c r="C69" s="80" t="s">
        <v>1067</v>
      </c>
      <c r="D69" s="80" t="s">
        <v>248</v>
      </c>
      <c r="E69" s="80"/>
      <c r="F69" s="106">
        <v>42856</v>
      </c>
      <c r="G69" s="85">
        <v>10.45</v>
      </c>
      <c r="H69" s="91" t="s">
        <v>156</v>
      </c>
      <c r="I69" s="92">
        <v>4.8000000000000001E-2</v>
      </c>
      <c r="J69" s="92">
        <v>4.8600000000000004E-2</v>
      </c>
      <c r="K69" s="85">
        <v>3852000</v>
      </c>
      <c r="L69" s="107">
        <v>100.98220000000001</v>
      </c>
      <c r="M69" s="85">
        <v>3889.83502</v>
      </c>
      <c r="N69" s="80"/>
      <c r="O69" s="86">
        <v>2.5809582801882471E-2</v>
      </c>
      <c r="P69" s="86">
        <f>M69/'סכום נכסי הקרן'!$C$42</f>
        <v>6.8285241660974326E-3</v>
      </c>
    </row>
    <row r="70" spans="2:16">
      <c r="B70" s="84" t="s">
        <v>1068</v>
      </c>
      <c r="C70" s="80" t="s">
        <v>1069</v>
      </c>
      <c r="D70" s="80" t="s">
        <v>248</v>
      </c>
      <c r="E70" s="80"/>
      <c r="F70" s="106">
        <v>42887</v>
      </c>
      <c r="G70" s="85">
        <v>10.539999999999997</v>
      </c>
      <c r="H70" s="91" t="s">
        <v>156</v>
      </c>
      <c r="I70" s="92">
        <v>4.8000000000000001E-2</v>
      </c>
      <c r="J70" s="92">
        <v>4.8599999999999997E-2</v>
      </c>
      <c r="K70" s="85">
        <v>5184000</v>
      </c>
      <c r="L70" s="107">
        <v>100.3832</v>
      </c>
      <c r="M70" s="85">
        <v>5203.8669099999997</v>
      </c>
      <c r="N70" s="80"/>
      <c r="O70" s="86">
        <v>3.4528362568863206E-2</v>
      </c>
      <c r="P70" s="86">
        <f>M70/'סכום נכסי הקרן'!$C$42</f>
        <v>9.1352797147910315E-3</v>
      </c>
    </row>
    <row r="71" spans="2:16">
      <c r="B71" s="84" t="s">
        <v>1070</v>
      </c>
      <c r="C71" s="80" t="s">
        <v>1071</v>
      </c>
      <c r="D71" s="80" t="s">
        <v>248</v>
      </c>
      <c r="E71" s="80"/>
      <c r="F71" s="106">
        <v>42949</v>
      </c>
      <c r="G71" s="85">
        <v>10.46</v>
      </c>
      <c r="H71" s="91" t="s">
        <v>156</v>
      </c>
      <c r="I71" s="92">
        <v>4.8000000000000001E-2</v>
      </c>
      <c r="J71" s="92">
        <v>4.8500000000000008E-2</v>
      </c>
      <c r="K71" s="85">
        <v>5160000</v>
      </c>
      <c r="L71" s="107">
        <v>102.28870000000001</v>
      </c>
      <c r="M71" s="85">
        <v>5278.0951799999993</v>
      </c>
      <c r="N71" s="80"/>
      <c r="O71" s="86">
        <v>3.50208772053337E-2</v>
      </c>
      <c r="P71" s="86">
        <f>M71/'סכום נכסי הקרן'!$C$42</f>
        <v>9.2655858930470458E-3</v>
      </c>
    </row>
    <row r="72" spans="2:16">
      <c r="B72" s="84" t="s">
        <v>1072</v>
      </c>
      <c r="C72" s="80" t="s">
        <v>1073</v>
      </c>
      <c r="D72" s="80" t="s">
        <v>248</v>
      </c>
      <c r="E72" s="80"/>
      <c r="F72" s="106">
        <v>42979</v>
      </c>
      <c r="G72" s="85">
        <v>10.540000000000001</v>
      </c>
      <c r="H72" s="91" t="s">
        <v>156</v>
      </c>
      <c r="I72" s="92">
        <v>4.8000000000000001E-2</v>
      </c>
      <c r="J72" s="92">
        <v>4.8500000000000008E-2</v>
      </c>
      <c r="K72" s="85">
        <v>3143000</v>
      </c>
      <c r="L72" s="107">
        <v>102.00060000000001</v>
      </c>
      <c r="M72" s="85">
        <v>3205.8785699999999</v>
      </c>
      <c r="N72" s="80"/>
      <c r="O72" s="86">
        <v>2.1271439014705452E-2</v>
      </c>
      <c r="P72" s="86">
        <f>M72/'סכום נכסי הקרן'!$C$42</f>
        <v>5.6278528976837884E-3</v>
      </c>
    </row>
    <row r="73" spans="2:16">
      <c r="B73" s="84" t="s">
        <v>1074</v>
      </c>
      <c r="C73" s="80" t="s">
        <v>1075</v>
      </c>
      <c r="D73" s="80" t="s">
        <v>248</v>
      </c>
      <c r="E73" s="80"/>
      <c r="F73" s="106">
        <v>43009</v>
      </c>
      <c r="G73" s="85">
        <v>10.620000000000001</v>
      </c>
      <c r="H73" s="91" t="s">
        <v>156</v>
      </c>
      <c r="I73" s="92">
        <v>4.8000000000000001E-2</v>
      </c>
      <c r="J73" s="92">
        <v>4.8500000000000008E-2</v>
      </c>
      <c r="K73" s="85">
        <v>7448000</v>
      </c>
      <c r="L73" s="107">
        <v>101.294</v>
      </c>
      <c r="M73" s="85">
        <v>7544.3735999999999</v>
      </c>
      <c r="N73" s="80"/>
      <c r="O73" s="86">
        <v>5.0057941819223004E-2</v>
      </c>
      <c r="P73" s="86">
        <f>M73/'סכום נכסי הקרן'!$C$42</f>
        <v>1.3243990344265932E-2</v>
      </c>
    </row>
    <row r="74" spans="2:16">
      <c r="B74" s="84" t="s">
        <v>1076</v>
      </c>
      <c r="C74" s="80" t="s">
        <v>1077</v>
      </c>
      <c r="D74" s="80" t="s">
        <v>248</v>
      </c>
      <c r="E74" s="80"/>
      <c r="F74" s="106">
        <v>43040</v>
      </c>
      <c r="G74" s="85">
        <v>10.7</v>
      </c>
      <c r="H74" s="91" t="s">
        <v>156</v>
      </c>
      <c r="I74" s="92">
        <v>4.8000000000000001E-2</v>
      </c>
      <c r="J74" s="92">
        <v>4.8499999999999995E-2</v>
      </c>
      <c r="K74" s="85">
        <v>6169000</v>
      </c>
      <c r="L74" s="107">
        <v>100.7938</v>
      </c>
      <c r="M74" s="85">
        <v>6217.9719500000001</v>
      </c>
      <c r="N74" s="80"/>
      <c r="O74" s="86">
        <v>4.1257087017358286E-2</v>
      </c>
      <c r="P74" s="86">
        <f>M74/'סכום נכסי הקרן'!$C$42</f>
        <v>1.0915519940146709E-2</v>
      </c>
    </row>
    <row r="75" spans="2:16">
      <c r="B75" s="84" t="s">
        <v>1078</v>
      </c>
      <c r="C75" s="80" t="s">
        <v>1079</v>
      </c>
      <c r="D75" s="80" t="s">
        <v>248</v>
      </c>
      <c r="E75" s="80"/>
      <c r="F75" s="106">
        <v>43070</v>
      </c>
      <c r="G75" s="85">
        <v>10.790000000000001</v>
      </c>
      <c r="H75" s="91" t="s">
        <v>156</v>
      </c>
      <c r="I75" s="92">
        <v>4.8000000000000001E-2</v>
      </c>
      <c r="J75" s="92">
        <v>4.8500000000000008E-2</v>
      </c>
      <c r="K75" s="85">
        <v>5173000</v>
      </c>
      <c r="L75" s="107">
        <v>100.39619999999999</v>
      </c>
      <c r="M75" s="85">
        <v>5193.4960999999994</v>
      </c>
      <c r="N75" s="80"/>
      <c r="O75" s="86">
        <v>3.4459550838277883E-2</v>
      </c>
      <c r="P75" s="86">
        <f>M75/'סכום נכסי הקרן'!$C$42</f>
        <v>9.1170739743565692E-3</v>
      </c>
    </row>
    <row r="76" spans="2:16">
      <c r="B76" s="84" t="s">
        <v>1080</v>
      </c>
      <c r="C76" s="80" t="s">
        <v>1081</v>
      </c>
      <c r="D76" s="80" t="s">
        <v>248</v>
      </c>
      <c r="E76" s="80"/>
      <c r="F76" s="106">
        <v>40057</v>
      </c>
      <c r="G76" s="85">
        <v>5.7</v>
      </c>
      <c r="H76" s="91" t="s">
        <v>156</v>
      </c>
      <c r="I76" s="92">
        <v>4.8000000000000001E-2</v>
      </c>
      <c r="J76" s="92">
        <v>4.8500000000000008E-2</v>
      </c>
      <c r="K76" s="85">
        <v>103000</v>
      </c>
      <c r="L76" s="107">
        <v>109.78740000000001</v>
      </c>
      <c r="M76" s="85">
        <v>113.0882</v>
      </c>
      <c r="N76" s="80"/>
      <c r="O76" s="86">
        <v>7.5035554125270983E-4</v>
      </c>
      <c r="P76" s="86">
        <f>M76/'סכום נכסי הקרן'!$C$42</f>
        <v>1.985239740580205E-4</v>
      </c>
    </row>
    <row r="77" spans="2:16">
      <c r="B77" s="84" t="s">
        <v>1082</v>
      </c>
      <c r="C77" s="80" t="s">
        <v>1083</v>
      </c>
      <c r="D77" s="80" t="s">
        <v>248</v>
      </c>
      <c r="E77" s="80"/>
      <c r="F77" s="106">
        <v>39995</v>
      </c>
      <c r="G77" s="85">
        <v>5.53</v>
      </c>
      <c r="H77" s="91" t="s">
        <v>156</v>
      </c>
      <c r="I77" s="92">
        <v>4.8000000000000001E-2</v>
      </c>
      <c r="J77" s="92">
        <v>4.8600000000000004E-2</v>
      </c>
      <c r="K77" s="85">
        <v>51000</v>
      </c>
      <c r="L77" s="107">
        <v>112.8134</v>
      </c>
      <c r="M77" s="85">
        <v>57.539619999999999</v>
      </c>
      <c r="N77" s="80"/>
      <c r="O77" s="86">
        <v>3.8178318081440193E-4</v>
      </c>
      <c r="P77" s="86">
        <f>M77/'סכום נכסי הקרן'!$C$42</f>
        <v>1.0100960160466217E-4</v>
      </c>
    </row>
    <row r="78" spans="2:16">
      <c r="B78" s="84" t="s">
        <v>1084</v>
      </c>
      <c r="C78" s="80" t="s">
        <v>1085</v>
      </c>
      <c r="D78" s="80" t="s">
        <v>248</v>
      </c>
      <c r="E78" s="80"/>
      <c r="F78" s="106">
        <v>40756</v>
      </c>
      <c r="G78" s="85">
        <v>7</v>
      </c>
      <c r="H78" s="91" t="s">
        <v>156</v>
      </c>
      <c r="I78" s="92">
        <v>4.8000000000000001E-2</v>
      </c>
      <c r="J78" s="92">
        <v>4.8500000000000008E-2</v>
      </c>
      <c r="K78" s="85">
        <v>346000</v>
      </c>
      <c r="L78" s="107">
        <v>104.3818</v>
      </c>
      <c r="M78" s="85">
        <v>361.20173</v>
      </c>
      <c r="N78" s="80"/>
      <c r="O78" s="86">
        <v>2.3966224558845677E-3</v>
      </c>
      <c r="P78" s="86">
        <f>M78/'סכום נכסי הקרן'!$C$42</f>
        <v>6.3408209588827237E-4</v>
      </c>
    </row>
    <row r="79" spans="2:16">
      <c r="B79" s="84" t="s">
        <v>1086</v>
      </c>
      <c r="C79" s="80" t="s">
        <v>1087</v>
      </c>
      <c r="D79" s="80" t="s">
        <v>248</v>
      </c>
      <c r="E79" s="80"/>
      <c r="F79" s="106">
        <v>40848</v>
      </c>
      <c r="G79" s="85">
        <v>7.2500000000000009</v>
      </c>
      <c r="H79" s="91" t="s">
        <v>156</v>
      </c>
      <c r="I79" s="92">
        <v>4.8000000000000001E-2</v>
      </c>
      <c r="J79" s="92">
        <v>4.8500000000000008E-2</v>
      </c>
      <c r="K79" s="85">
        <v>204000</v>
      </c>
      <c r="L79" s="107">
        <v>103.15349999999999</v>
      </c>
      <c r="M79" s="85">
        <v>210.42487</v>
      </c>
      <c r="N79" s="80"/>
      <c r="O79" s="86">
        <v>1.3961975451185985E-3</v>
      </c>
      <c r="P79" s="86">
        <f>M79/'סכום נכסי הקרן'!$C$42</f>
        <v>3.6939646605960955E-4</v>
      </c>
    </row>
    <row r="80" spans="2:16">
      <c r="B80" s="84" t="s">
        <v>1088</v>
      </c>
      <c r="C80" s="80" t="s">
        <v>1089</v>
      </c>
      <c r="D80" s="80" t="s">
        <v>248</v>
      </c>
      <c r="E80" s="80"/>
      <c r="F80" s="106">
        <v>40940</v>
      </c>
      <c r="G80" s="85">
        <v>7.330000000000001</v>
      </c>
      <c r="H80" s="91" t="s">
        <v>156</v>
      </c>
      <c r="I80" s="92">
        <v>4.8000000000000001E-2</v>
      </c>
      <c r="J80" s="92">
        <v>4.8499999999999995E-2</v>
      </c>
      <c r="K80" s="85">
        <v>346000</v>
      </c>
      <c r="L80" s="107">
        <v>104.3947</v>
      </c>
      <c r="M80" s="85">
        <v>361.2081</v>
      </c>
      <c r="N80" s="80"/>
      <c r="O80" s="86">
        <v>2.3966647216983111E-3</v>
      </c>
      <c r="P80" s="86">
        <f>M80/'סכום נכסי הקרן'!$C$42</f>
        <v>6.3409327829028032E-4</v>
      </c>
    </row>
    <row r="81" spans="2:16">
      <c r="B81" s="84" t="s">
        <v>1090</v>
      </c>
      <c r="C81" s="80" t="s">
        <v>1091</v>
      </c>
      <c r="D81" s="80" t="s">
        <v>248</v>
      </c>
      <c r="E81" s="80"/>
      <c r="F81" s="106">
        <v>40969</v>
      </c>
      <c r="G81" s="85">
        <v>7.4099999999999993</v>
      </c>
      <c r="H81" s="91" t="s">
        <v>156</v>
      </c>
      <c r="I81" s="92">
        <v>4.8000000000000001E-2</v>
      </c>
      <c r="J81" s="92">
        <v>4.8600000000000004E-2</v>
      </c>
      <c r="K81" s="85">
        <v>741000</v>
      </c>
      <c r="L81" s="107">
        <v>103.9593</v>
      </c>
      <c r="M81" s="85">
        <v>770.22643999999991</v>
      </c>
      <c r="N81" s="80"/>
      <c r="O81" s="86">
        <v>5.1105568686507325E-3</v>
      </c>
      <c r="P81" s="86">
        <f>M81/'סכום נכסי הקרן'!$C$42</f>
        <v>1.3521164347240601E-3</v>
      </c>
    </row>
    <row r="82" spans="2:16">
      <c r="B82" s="84" t="s">
        <v>1092</v>
      </c>
      <c r="C82" s="80">
        <v>8789</v>
      </c>
      <c r="D82" s="80" t="s">
        <v>248</v>
      </c>
      <c r="E82" s="80"/>
      <c r="F82" s="106">
        <v>41000</v>
      </c>
      <c r="G82" s="85">
        <v>7.49</v>
      </c>
      <c r="H82" s="91" t="s">
        <v>156</v>
      </c>
      <c r="I82" s="92">
        <v>4.8000000000000001E-2</v>
      </c>
      <c r="J82" s="92">
        <v>4.8599999999999997E-2</v>
      </c>
      <c r="K82" s="85">
        <v>479000</v>
      </c>
      <c r="L82" s="107">
        <v>103.563</v>
      </c>
      <c r="M82" s="85">
        <v>496.05458000000004</v>
      </c>
      <c r="N82" s="80"/>
      <c r="O82" s="86">
        <v>3.2913894010762014E-3</v>
      </c>
      <c r="P82" s="86">
        <f>M82/'סכום נכסי הקרן'!$C$42</f>
        <v>8.7081345862152076E-4</v>
      </c>
    </row>
    <row r="83" spans="2:16">
      <c r="B83" s="84" t="s">
        <v>1093</v>
      </c>
      <c r="C83" s="80" t="s">
        <v>1094</v>
      </c>
      <c r="D83" s="80" t="s">
        <v>248</v>
      </c>
      <c r="E83" s="80"/>
      <c r="F83" s="106">
        <v>41640</v>
      </c>
      <c r="G83" s="85">
        <v>8.4799999999999986</v>
      </c>
      <c r="H83" s="91" t="s">
        <v>156</v>
      </c>
      <c r="I83" s="92">
        <v>4.8000000000000001E-2</v>
      </c>
      <c r="J83" s="92">
        <v>4.8499999999999995E-2</v>
      </c>
      <c r="K83" s="85">
        <v>757000</v>
      </c>
      <c r="L83" s="107">
        <v>102.38890000000001</v>
      </c>
      <c r="M83" s="85">
        <v>775.08405000000005</v>
      </c>
      <c r="N83" s="80"/>
      <c r="O83" s="86">
        <v>5.1427877696708629E-3</v>
      </c>
      <c r="P83" s="86">
        <f>M83/'סכום נכסי הקרן'!$C$42</f>
        <v>1.360643867662457E-3</v>
      </c>
    </row>
    <row r="87" spans="2:16">
      <c r="B87" s="93" t="s">
        <v>104</v>
      </c>
    </row>
    <row r="88" spans="2:16">
      <c r="B88" s="93" t="s">
        <v>225</v>
      </c>
    </row>
    <row r="89" spans="2:16">
      <c r="B89" s="93" t="s">
        <v>233</v>
      </c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171</v>
      </c>
      <c r="C1" s="78" t="s" vm="1">
        <v>243</v>
      </c>
    </row>
    <row r="2" spans="2:65">
      <c r="B2" s="57" t="s">
        <v>170</v>
      </c>
      <c r="C2" s="78" t="s">
        <v>244</v>
      </c>
    </row>
    <row r="3" spans="2:65">
      <c r="B3" s="57" t="s">
        <v>172</v>
      </c>
      <c r="C3" s="78" t="s">
        <v>245</v>
      </c>
    </row>
    <row r="4" spans="2:65">
      <c r="B4" s="57" t="s">
        <v>173</v>
      </c>
      <c r="C4" s="78">
        <v>2142</v>
      </c>
    </row>
    <row r="6" spans="2:65" ht="26.25" customHeight="1">
      <c r="B6" s="160" t="s">
        <v>202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65" ht="26.25" customHeight="1">
      <c r="B7" s="160" t="s">
        <v>79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65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54</v>
      </c>
      <c r="G8" s="31" t="s">
        <v>15</v>
      </c>
      <c r="H8" s="31" t="s">
        <v>55</v>
      </c>
      <c r="I8" s="31" t="s">
        <v>94</v>
      </c>
      <c r="J8" s="31" t="s">
        <v>18</v>
      </c>
      <c r="K8" s="31" t="s">
        <v>93</v>
      </c>
      <c r="L8" s="31" t="s">
        <v>17</v>
      </c>
      <c r="M8" s="71" t="s">
        <v>19</v>
      </c>
      <c r="N8" s="31" t="s">
        <v>227</v>
      </c>
      <c r="O8" s="31" t="s">
        <v>226</v>
      </c>
      <c r="P8" s="31" t="s">
        <v>102</v>
      </c>
      <c r="Q8" s="31" t="s">
        <v>49</v>
      </c>
      <c r="R8" s="31" t="s">
        <v>174</v>
      </c>
      <c r="S8" s="32" t="s">
        <v>176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234</v>
      </c>
      <c r="O9" s="33"/>
      <c r="P9" s="33" t="s">
        <v>230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177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3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3" t="s">
        <v>225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3" t="s">
        <v>233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171</v>
      </c>
      <c r="C1" s="78" t="s" vm="1">
        <v>243</v>
      </c>
    </row>
    <row r="2" spans="2:81">
      <c r="B2" s="57" t="s">
        <v>170</v>
      </c>
      <c r="C2" s="78" t="s">
        <v>244</v>
      </c>
    </row>
    <row r="3" spans="2:81">
      <c r="B3" s="57" t="s">
        <v>172</v>
      </c>
      <c r="C3" s="78" t="s">
        <v>245</v>
      </c>
    </row>
    <row r="4" spans="2:81">
      <c r="B4" s="57" t="s">
        <v>173</v>
      </c>
      <c r="C4" s="78">
        <v>2142</v>
      </c>
    </row>
    <row r="6" spans="2:81" ht="26.25" customHeight="1">
      <c r="B6" s="160" t="s">
        <v>202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81" ht="26.25" customHeight="1">
      <c r="B7" s="160" t="s">
        <v>80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81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54</v>
      </c>
      <c r="G8" s="31" t="s">
        <v>15</v>
      </c>
      <c r="H8" s="31" t="s">
        <v>55</v>
      </c>
      <c r="I8" s="31" t="s">
        <v>94</v>
      </c>
      <c r="J8" s="31" t="s">
        <v>18</v>
      </c>
      <c r="K8" s="31" t="s">
        <v>93</v>
      </c>
      <c r="L8" s="31" t="s">
        <v>17</v>
      </c>
      <c r="M8" s="71" t="s">
        <v>19</v>
      </c>
      <c r="N8" s="71" t="s">
        <v>227</v>
      </c>
      <c r="O8" s="31" t="s">
        <v>226</v>
      </c>
      <c r="P8" s="31" t="s">
        <v>102</v>
      </c>
      <c r="Q8" s="31" t="s">
        <v>49</v>
      </c>
      <c r="R8" s="31" t="s">
        <v>174</v>
      </c>
      <c r="S8" s="32" t="s">
        <v>176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234</v>
      </c>
      <c r="O9" s="33"/>
      <c r="P9" s="33" t="s">
        <v>230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21" t="s">
        <v>177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3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3" t="s">
        <v>225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3" t="s">
        <v>233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171</v>
      </c>
      <c r="C1" s="78" t="s" vm="1">
        <v>243</v>
      </c>
    </row>
    <row r="2" spans="2:98">
      <c r="B2" s="57" t="s">
        <v>170</v>
      </c>
      <c r="C2" s="78" t="s">
        <v>244</v>
      </c>
    </row>
    <row r="3" spans="2:98">
      <c r="B3" s="57" t="s">
        <v>172</v>
      </c>
      <c r="C3" s="78" t="s">
        <v>245</v>
      </c>
    </row>
    <row r="4" spans="2:98">
      <c r="B4" s="57" t="s">
        <v>173</v>
      </c>
      <c r="C4" s="78">
        <v>2142</v>
      </c>
    </row>
    <row r="6" spans="2:98" ht="26.25" customHeight="1">
      <c r="B6" s="160" t="s">
        <v>202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2:98" ht="26.25" customHeight="1">
      <c r="B7" s="160" t="s">
        <v>81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2"/>
    </row>
    <row r="8" spans="2:98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54</v>
      </c>
      <c r="G8" s="31" t="s">
        <v>93</v>
      </c>
      <c r="H8" s="31" t="s">
        <v>227</v>
      </c>
      <c r="I8" s="31" t="s">
        <v>226</v>
      </c>
      <c r="J8" s="31" t="s">
        <v>102</v>
      </c>
      <c r="K8" s="31" t="s">
        <v>49</v>
      </c>
      <c r="L8" s="31" t="s">
        <v>174</v>
      </c>
      <c r="M8" s="32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234</v>
      </c>
      <c r="I9" s="33"/>
      <c r="J9" s="33" t="s">
        <v>230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3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3" t="s">
        <v>225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3" t="s">
        <v>233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171</v>
      </c>
      <c r="C1" s="78" t="s" vm="1">
        <v>243</v>
      </c>
    </row>
    <row r="2" spans="2:55">
      <c r="B2" s="57" t="s">
        <v>170</v>
      </c>
      <c r="C2" s="78" t="s">
        <v>244</v>
      </c>
    </row>
    <row r="3" spans="2:55">
      <c r="B3" s="57" t="s">
        <v>172</v>
      </c>
      <c r="C3" s="78" t="s">
        <v>245</v>
      </c>
    </row>
    <row r="4" spans="2:55">
      <c r="B4" s="57" t="s">
        <v>173</v>
      </c>
      <c r="C4" s="78">
        <v>2142</v>
      </c>
    </row>
    <row r="6" spans="2:55" ht="26.25" customHeight="1">
      <c r="B6" s="160" t="s">
        <v>202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55" ht="26.25" customHeight="1">
      <c r="B7" s="160" t="s">
        <v>88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55" s="3" customFormat="1" ht="78.75">
      <c r="B8" s="23" t="s">
        <v>108</v>
      </c>
      <c r="C8" s="31" t="s">
        <v>37</v>
      </c>
      <c r="D8" s="31" t="s">
        <v>93</v>
      </c>
      <c r="E8" s="31" t="s">
        <v>94</v>
      </c>
      <c r="F8" s="31" t="s">
        <v>227</v>
      </c>
      <c r="G8" s="31" t="s">
        <v>226</v>
      </c>
      <c r="H8" s="31" t="s">
        <v>102</v>
      </c>
      <c r="I8" s="31" t="s">
        <v>49</v>
      </c>
      <c r="J8" s="31" t="s">
        <v>174</v>
      </c>
      <c r="K8" s="32" t="s">
        <v>176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234</v>
      </c>
      <c r="G9" s="33"/>
      <c r="H9" s="33" t="s">
        <v>230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3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3" t="s">
        <v>225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3" t="s">
        <v>233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171</v>
      </c>
      <c r="C1" s="78" t="s" vm="1">
        <v>243</v>
      </c>
    </row>
    <row r="2" spans="2:59">
      <c r="B2" s="57" t="s">
        <v>170</v>
      </c>
      <c r="C2" s="78" t="s">
        <v>244</v>
      </c>
    </row>
    <row r="3" spans="2:59">
      <c r="B3" s="57" t="s">
        <v>172</v>
      </c>
      <c r="C3" s="78" t="s">
        <v>245</v>
      </c>
    </row>
    <row r="4" spans="2:59">
      <c r="B4" s="57" t="s">
        <v>173</v>
      </c>
      <c r="C4" s="78">
        <v>2142</v>
      </c>
    </row>
    <row r="6" spans="2:59" ht="26.25" customHeight="1">
      <c r="B6" s="160" t="s">
        <v>202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9" ht="26.25" customHeight="1">
      <c r="B7" s="160" t="s">
        <v>89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9" s="3" customFormat="1" ht="78.75">
      <c r="B8" s="23" t="s">
        <v>108</v>
      </c>
      <c r="C8" s="31" t="s">
        <v>37</v>
      </c>
      <c r="D8" s="31" t="s">
        <v>54</v>
      </c>
      <c r="E8" s="31" t="s">
        <v>93</v>
      </c>
      <c r="F8" s="31" t="s">
        <v>94</v>
      </c>
      <c r="G8" s="31" t="s">
        <v>227</v>
      </c>
      <c r="H8" s="31" t="s">
        <v>226</v>
      </c>
      <c r="I8" s="31" t="s">
        <v>102</v>
      </c>
      <c r="J8" s="31" t="s">
        <v>49</v>
      </c>
      <c r="K8" s="31" t="s">
        <v>174</v>
      </c>
      <c r="L8" s="32" t="s">
        <v>176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120" customFormat="1" ht="18" customHeight="1">
      <c r="B11" s="113" t="s">
        <v>39</v>
      </c>
      <c r="C11" s="114"/>
      <c r="D11" s="114"/>
      <c r="E11" s="114"/>
      <c r="F11" s="114"/>
      <c r="G11" s="115"/>
      <c r="H11" s="116"/>
      <c r="I11" s="115">
        <v>1.0121599999999999</v>
      </c>
      <c r="J11" s="114"/>
      <c r="K11" s="117">
        <v>1</v>
      </c>
      <c r="L11" s="117">
        <f>I11/'סכום נכסי הקרן'!$C$42</f>
        <v>1.7768257482439903E-6</v>
      </c>
      <c r="M11" s="123"/>
      <c r="N11" s="123"/>
      <c r="O11" s="123"/>
      <c r="P11" s="123"/>
      <c r="BG11" s="123"/>
    </row>
    <row r="12" spans="2:59" s="94" customFormat="1" ht="21" customHeight="1">
      <c r="B12" s="118" t="s">
        <v>223</v>
      </c>
      <c r="C12" s="114"/>
      <c r="D12" s="114"/>
      <c r="E12" s="114"/>
      <c r="F12" s="114"/>
      <c r="G12" s="115"/>
      <c r="H12" s="116"/>
      <c r="I12" s="115">
        <v>1.0121599999999999</v>
      </c>
      <c r="J12" s="114"/>
      <c r="K12" s="117">
        <v>1</v>
      </c>
      <c r="L12" s="117">
        <f>I12/'סכום נכסי הקרן'!$C$42</f>
        <v>1.7768257482439903E-6</v>
      </c>
    </row>
    <row r="13" spans="2:59">
      <c r="B13" s="83" t="s">
        <v>1095</v>
      </c>
      <c r="C13" s="80" t="s">
        <v>1096</v>
      </c>
      <c r="D13" s="91" t="s">
        <v>475</v>
      </c>
      <c r="E13" s="91" t="s">
        <v>155</v>
      </c>
      <c r="F13" s="106">
        <v>42731</v>
      </c>
      <c r="G13" s="85">
        <v>939</v>
      </c>
      <c r="H13" s="87">
        <v>31.090299999999999</v>
      </c>
      <c r="I13" s="85">
        <v>1.0121599999999999</v>
      </c>
      <c r="J13" s="86">
        <v>4.6359885023535416E-5</v>
      </c>
      <c r="K13" s="86">
        <v>1</v>
      </c>
      <c r="L13" s="86">
        <f>I13/'סכום נכסי הקרן'!$C$42</f>
        <v>1.7768257482439903E-6</v>
      </c>
    </row>
    <row r="14" spans="2:59">
      <c r="B14" s="79"/>
      <c r="C14" s="80"/>
      <c r="D14" s="80"/>
      <c r="E14" s="80"/>
      <c r="F14" s="80"/>
      <c r="G14" s="85"/>
      <c r="H14" s="87"/>
      <c r="I14" s="80"/>
      <c r="J14" s="80"/>
      <c r="K14" s="86"/>
      <c r="L14" s="80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108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108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108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76</v>
      </c>
      <c r="C6" s="14" t="s">
        <v>37</v>
      </c>
      <c r="E6" s="14" t="s">
        <v>109</v>
      </c>
      <c r="I6" s="14" t="s">
        <v>15</v>
      </c>
      <c r="J6" s="14" t="s">
        <v>55</v>
      </c>
      <c r="M6" s="14" t="s">
        <v>93</v>
      </c>
      <c r="Q6" s="14" t="s">
        <v>17</v>
      </c>
      <c r="R6" s="14" t="s">
        <v>19</v>
      </c>
      <c r="U6" s="14" t="s">
        <v>51</v>
      </c>
      <c r="W6" s="15" t="s">
        <v>48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78</v>
      </c>
      <c r="C8" s="31" t="s">
        <v>37</v>
      </c>
      <c r="D8" s="31" t="s">
        <v>111</v>
      </c>
      <c r="I8" s="31" t="s">
        <v>15</v>
      </c>
      <c r="J8" s="31" t="s">
        <v>55</v>
      </c>
      <c r="K8" s="31" t="s">
        <v>94</v>
      </c>
      <c r="L8" s="31" t="s">
        <v>18</v>
      </c>
      <c r="M8" s="31" t="s">
        <v>93</v>
      </c>
      <c r="Q8" s="31" t="s">
        <v>17</v>
      </c>
      <c r="R8" s="31" t="s">
        <v>19</v>
      </c>
      <c r="S8" s="31" t="s">
        <v>0</v>
      </c>
      <c r="T8" s="31" t="s">
        <v>97</v>
      </c>
      <c r="U8" s="31" t="s">
        <v>51</v>
      </c>
      <c r="V8" s="31" t="s">
        <v>49</v>
      </c>
      <c r="W8" s="32" t="s">
        <v>103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111</v>
      </c>
      <c r="E9" s="42" t="s">
        <v>109</v>
      </c>
      <c r="G9" s="14" t="s">
        <v>54</v>
      </c>
      <c r="I9" s="14" t="s">
        <v>15</v>
      </c>
      <c r="J9" s="14" t="s">
        <v>55</v>
      </c>
      <c r="K9" s="14" t="s">
        <v>94</v>
      </c>
      <c r="L9" s="14" t="s">
        <v>18</v>
      </c>
      <c r="M9" s="14" t="s">
        <v>93</v>
      </c>
      <c r="Q9" s="14" t="s">
        <v>17</v>
      </c>
      <c r="R9" s="14" t="s">
        <v>19</v>
      </c>
      <c r="S9" s="14" t="s">
        <v>0</v>
      </c>
      <c r="T9" s="14" t="s">
        <v>97</v>
      </c>
      <c r="U9" s="14" t="s">
        <v>51</v>
      </c>
      <c r="V9" s="14" t="s">
        <v>49</v>
      </c>
      <c r="W9" s="39" t="s">
        <v>103</v>
      </c>
    </row>
    <row r="10" spans="2:25" ht="31.5">
      <c r="B10" s="49" t="str">
        <f>'אג"ח קונצרני'!B7:U7</f>
        <v>3. אג"ח קונצרני</v>
      </c>
      <c r="C10" s="31" t="s">
        <v>37</v>
      </c>
      <c r="D10" s="14" t="s">
        <v>111</v>
      </c>
      <c r="E10" s="42" t="s">
        <v>109</v>
      </c>
      <c r="G10" s="31" t="s">
        <v>54</v>
      </c>
      <c r="I10" s="31" t="s">
        <v>15</v>
      </c>
      <c r="J10" s="31" t="s">
        <v>55</v>
      </c>
      <c r="K10" s="31" t="s">
        <v>94</v>
      </c>
      <c r="L10" s="31" t="s">
        <v>18</v>
      </c>
      <c r="M10" s="31" t="s">
        <v>93</v>
      </c>
      <c r="Q10" s="31" t="s">
        <v>17</v>
      </c>
      <c r="R10" s="31" t="s">
        <v>19</v>
      </c>
      <c r="S10" s="31" t="s">
        <v>0</v>
      </c>
      <c r="T10" s="31" t="s">
        <v>97</v>
      </c>
      <c r="U10" s="31" t="s">
        <v>51</v>
      </c>
      <c r="V10" s="14" t="s">
        <v>49</v>
      </c>
      <c r="W10" s="32" t="s">
        <v>103</v>
      </c>
    </row>
    <row r="11" spans="2:25" ht="31.5">
      <c r="B11" s="49" t="str">
        <f>מניות!B7</f>
        <v>4. מניות</v>
      </c>
      <c r="C11" s="31" t="s">
        <v>37</v>
      </c>
      <c r="D11" s="14" t="s">
        <v>111</v>
      </c>
      <c r="E11" s="42" t="s">
        <v>109</v>
      </c>
      <c r="H11" s="31" t="s">
        <v>93</v>
      </c>
      <c r="S11" s="31" t="s">
        <v>0</v>
      </c>
      <c r="T11" s="14" t="s">
        <v>97</v>
      </c>
      <c r="U11" s="14" t="s">
        <v>51</v>
      </c>
      <c r="V11" s="14" t="s">
        <v>49</v>
      </c>
      <c r="W11" s="15" t="s">
        <v>103</v>
      </c>
    </row>
    <row r="12" spans="2:25" ht="31.5">
      <c r="B12" s="49" t="str">
        <f>'תעודות סל'!B7:N7</f>
        <v>5. תעודות סל</v>
      </c>
      <c r="C12" s="31" t="s">
        <v>37</v>
      </c>
      <c r="D12" s="14" t="s">
        <v>111</v>
      </c>
      <c r="E12" s="42" t="s">
        <v>109</v>
      </c>
      <c r="H12" s="31" t="s">
        <v>93</v>
      </c>
      <c r="S12" s="31" t="s">
        <v>0</v>
      </c>
      <c r="T12" s="31" t="s">
        <v>97</v>
      </c>
      <c r="U12" s="31" t="s">
        <v>51</v>
      </c>
      <c r="V12" s="31" t="s">
        <v>49</v>
      </c>
      <c r="W12" s="32" t="s">
        <v>103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111</v>
      </c>
      <c r="G13" s="31" t="s">
        <v>54</v>
      </c>
      <c r="H13" s="31" t="s">
        <v>93</v>
      </c>
      <c r="S13" s="31" t="s">
        <v>0</v>
      </c>
      <c r="T13" s="31" t="s">
        <v>97</v>
      </c>
      <c r="U13" s="31" t="s">
        <v>51</v>
      </c>
      <c r="V13" s="31" t="s">
        <v>49</v>
      </c>
      <c r="W13" s="32" t="s">
        <v>103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111</v>
      </c>
      <c r="G14" s="31" t="s">
        <v>54</v>
      </c>
      <c r="H14" s="31" t="s">
        <v>93</v>
      </c>
      <c r="S14" s="31" t="s">
        <v>0</v>
      </c>
      <c r="T14" s="31" t="s">
        <v>97</v>
      </c>
      <c r="U14" s="31" t="s">
        <v>51</v>
      </c>
      <c r="V14" s="31" t="s">
        <v>49</v>
      </c>
      <c r="W14" s="32" t="s">
        <v>103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111</v>
      </c>
      <c r="G15" s="31" t="s">
        <v>54</v>
      </c>
      <c r="H15" s="31" t="s">
        <v>93</v>
      </c>
      <c r="S15" s="31" t="s">
        <v>0</v>
      </c>
      <c r="T15" s="31" t="s">
        <v>97</v>
      </c>
      <c r="U15" s="31" t="s">
        <v>51</v>
      </c>
      <c r="V15" s="31" t="s">
        <v>49</v>
      </c>
      <c r="W15" s="32" t="s">
        <v>103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111</v>
      </c>
      <c r="G16" s="31" t="s">
        <v>54</v>
      </c>
      <c r="H16" s="31" t="s">
        <v>93</v>
      </c>
      <c r="S16" s="31" t="s">
        <v>0</v>
      </c>
      <c r="T16" s="32" t="s">
        <v>97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42</v>
      </c>
      <c r="I17" s="31" t="s">
        <v>15</v>
      </c>
      <c r="J17" s="31" t="s">
        <v>55</v>
      </c>
      <c r="K17" s="31" t="s">
        <v>94</v>
      </c>
      <c r="L17" s="31" t="s">
        <v>18</v>
      </c>
      <c r="M17" s="31" t="s">
        <v>93</v>
      </c>
      <c r="Q17" s="31" t="s">
        <v>17</v>
      </c>
      <c r="R17" s="31" t="s">
        <v>19</v>
      </c>
      <c r="S17" s="31" t="s">
        <v>0</v>
      </c>
      <c r="T17" s="31" t="s">
        <v>97</v>
      </c>
      <c r="U17" s="31" t="s">
        <v>51</v>
      </c>
      <c r="V17" s="31" t="s">
        <v>49</v>
      </c>
      <c r="W17" s="32" t="s">
        <v>103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55</v>
      </c>
      <c r="K19" s="31" t="s">
        <v>94</v>
      </c>
      <c r="L19" s="31" t="s">
        <v>18</v>
      </c>
      <c r="M19" s="31" t="s">
        <v>93</v>
      </c>
      <c r="Q19" s="31" t="s">
        <v>17</v>
      </c>
      <c r="R19" s="31" t="s">
        <v>19</v>
      </c>
      <c r="S19" s="31" t="s">
        <v>0</v>
      </c>
      <c r="T19" s="31" t="s">
        <v>97</v>
      </c>
      <c r="U19" s="31" t="s">
        <v>102</v>
      </c>
      <c r="V19" s="31" t="s">
        <v>49</v>
      </c>
      <c r="W19" s="32" t="s">
        <v>103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110</v>
      </c>
      <c r="E20" s="42" t="s">
        <v>109</v>
      </c>
      <c r="G20" s="31" t="s">
        <v>54</v>
      </c>
      <c r="I20" s="31" t="s">
        <v>15</v>
      </c>
      <c r="J20" s="31" t="s">
        <v>55</v>
      </c>
      <c r="K20" s="31" t="s">
        <v>94</v>
      </c>
      <c r="L20" s="31" t="s">
        <v>18</v>
      </c>
      <c r="M20" s="31" t="s">
        <v>93</v>
      </c>
      <c r="Q20" s="31" t="s">
        <v>17</v>
      </c>
      <c r="R20" s="31" t="s">
        <v>19</v>
      </c>
      <c r="S20" s="31" t="s">
        <v>0</v>
      </c>
      <c r="T20" s="31" t="s">
        <v>97</v>
      </c>
      <c r="U20" s="31" t="s">
        <v>102</v>
      </c>
      <c r="V20" s="31" t="s">
        <v>49</v>
      </c>
      <c r="W20" s="32" t="s">
        <v>103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110</v>
      </c>
      <c r="E21" s="42" t="s">
        <v>109</v>
      </c>
      <c r="G21" s="31" t="s">
        <v>54</v>
      </c>
      <c r="I21" s="31" t="s">
        <v>15</v>
      </c>
      <c r="J21" s="31" t="s">
        <v>55</v>
      </c>
      <c r="K21" s="31" t="s">
        <v>94</v>
      </c>
      <c r="L21" s="31" t="s">
        <v>18</v>
      </c>
      <c r="M21" s="31" t="s">
        <v>93</v>
      </c>
      <c r="Q21" s="31" t="s">
        <v>17</v>
      </c>
      <c r="R21" s="31" t="s">
        <v>19</v>
      </c>
      <c r="S21" s="31" t="s">
        <v>0</v>
      </c>
      <c r="T21" s="31" t="s">
        <v>97</v>
      </c>
      <c r="U21" s="31" t="s">
        <v>102</v>
      </c>
      <c r="V21" s="31" t="s">
        <v>49</v>
      </c>
      <c r="W21" s="32" t="s">
        <v>103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110</v>
      </c>
      <c r="E22" s="42" t="s">
        <v>109</v>
      </c>
      <c r="G22" s="31" t="s">
        <v>54</v>
      </c>
      <c r="H22" s="31" t="s">
        <v>93</v>
      </c>
      <c r="S22" s="31" t="s">
        <v>0</v>
      </c>
      <c r="T22" s="31" t="s">
        <v>97</v>
      </c>
      <c r="U22" s="31" t="s">
        <v>102</v>
      </c>
      <c r="V22" s="31" t="s">
        <v>49</v>
      </c>
      <c r="W22" s="32" t="s">
        <v>103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54</v>
      </c>
      <c r="H23" s="31" t="s">
        <v>93</v>
      </c>
      <c r="K23" s="31" t="s">
        <v>94</v>
      </c>
      <c r="S23" s="31" t="s">
        <v>0</v>
      </c>
      <c r="T23" s="31" t="s">
        <v>97</v>
      </c>
      <c r="U23" s="31" t="s">
        <v>102</v>
      </c>
      <c r="V23" s="31" t="s">
        <v>49</v>
      </c>
      <c r="W23" s="32" t="s">
        <v>103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54</v>
      </c>
      <c r="H24" s="31" t="s">
        <v>93</v>
      </c>
      <c r="K24" s="31" t="s">
        <v>94</v>
      </c>
      <c r="S24" s="31" t="s">
        <v>0</v>
      </c>
      <c r="T24" s="31" t="s">
        <v>97</v>
      </c>
      <c r="U24" s="31" t="s">
        <v>102</v>
      </c>
      <c r="V24" s="31" t="s">
        <v>49</v>
      </c>
      <c r="W24" s="32" t="s">
        <v>103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54</v>
      </c>
      <c r="H25" s="31" t="s">
        <v>93</v>
      </c>
      <c r="K25" s="31" t="s">
        <v>94</v>
      </c>
      <c r="S25" s="31" t="s">
        <v>0</v>
      </c>
      <c r="T25" s="31" t="s">
        <v>97</v>
      </c>
      <c r="U25" s="31" t="s">
        <v>102</v>
      </c>
      <c r="V25" s="31" t="s">
        <v>49</v>
      </c>
      <c r="W25" s="32" t="s">
        <v>103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54</v>
      </c>
      <c r="H26" s="31" t="s">
        <v>93</v>
      </c>
      <c r="K26" s="31" t="s">
        <v>94</v>
      </c>
      <c r="S26" s="31" t="s">
        <v>0</v>
      </c>
      <c r="T26" s="31" t="s">
        <v>97</v>
      </c>
      <c r="U26" s="31" t="s">
        <v>102</v>
      </c>
      <c r="V26" s="32" t="s">
        <v>103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42</v>
      </c>
      <c r="I27" s="31" t="s">
        <v>15</v>
      </c>
      <c r="J27" s="31" t="s">
        <v>55</v>
      </c>
      <c r="K27" s="31" t="s">
        <v>94</v>
      </c>
      <c r="L27" s="31" t="s">
        <v>18</v>
      </c>
      <c r="M27" s="31" t="s">
        <v>93</v>
      </c>
      <c r="Q27" s="31" t="s">
        <v>17</v>
      </c>
      <c r="R27" s="31" t="s">
        <v>19</v>
      </c>
      <c r="S27" s="31" t="s">
        <v>0</v>
      </c>
      <c r="T27" s="31" t="s">
        <v>97</v>
      </c>
      <c r="U27" s="31" t="s">
        <v>102</v>
      </c>
      <c r="V27" s="31" t="s">
        <v>49</v>
      </c>
      <c r="W27" s="32" t="s">
        <v>103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55</v>
      </c>
      <c r="L28" s="31" t="s">
        <v>18</v>
      </c>
      <c r="M28" s="31" t="s">
        <v>93</v>
      </c>
      <c r="Q28" s="14" t="s">
        <v>32</v>
      </c>
      <c r="R28" s="31" t="s">
        <v>19</v>
      </c>
      <c r="S28" s="31" t="s">
        <v>0</v>
      </c>
      <c r="T28" s="31" t="s">
        <v>97</v>
      </c>
      <c r="U28" s="31" t="s">
        <v>102</v>
      </c>
      <c r="V28" s="32" t="s">
        <v>103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109</v>
      </c>
      <c r="I29" s="31" t="s">
        <v>15</v>
      </c>
      <c r="J29" s="31" t="s">
        <v>55</v>
      </c>
      <c r="L29" s="31" t="s">
        <v>18</v>
      </c>
      <c r="M29" s="31" t="s">
        <v>93</v>
      </c>
      <c r="O29" s="50" t="s">
        <v>43</v>
      </c>
      <c r="P29" s="51"/>
      <c r="R29" s="31" t="s">
        <v>19</v>
      </c>
      <c r="S29" s="31" t="s">
        <v>0</v>
      </c>
      <c r="T29" s="31" t="s">
        <v>97</v>
      </c>
      <c r="U29" s="31" t="s">
        <v>102</v>
      </c>
      <c r="V29" s="32" t="s">
        <v>103</v>
      </c>
    </row>
    <row r="30" spans="2:25" ht="63">
      <c r="B30" s="53" t="str">
        <f>'זכויות מקרקעין'!B6</f>
        <v>1. ו. זכויות במקרקעין:</v>
      </c>
      <c r="C30" s="14" t="s">
        <v>45</v>
      </c>
      <c r="N30" s="50" t="s">
        <v>77</v>
      </c>
      <c r="P30" s="51" t="s">
        <v>46</v>
      </c>
      <c r="U30" s="31" t="s">
        <v>102</v>
      </c>
      <c r="V30" s="15" t="s">
        <v>48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47</v>
      </c>
      <c r="R31" s="14" t="s">
        <v>44</v>
      </c>
      <c r="U31" s="31" t="s">
        <v>102</v>
      </c>
      <c r="V31" s="15" t="s">
        <v>48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99</v>
      </c>
      <c r="Y32" s="15" t="s">
        <v>98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171</v>
      </c>
      <c r="C1" s="78" t="s" vm="1">
        <v>243</v>
      </c>
    </row>
    <row r="2" spans="2:54">
      <c r="B2" s="57" t="s">
        <v>170</v>
      </c>
      <c r="C2" s="78" t="s">
        <v>244</v>
      </c>
    </row>
    <row r="3" spans="2:54">
      <c r="B3" s="57" t="s">
        <v>172</v>
      </c>
      <c r="C3" s="78" t="s">
        <v>245</v>
      </c>
    </row>
    <row r="4" spans="2:54">
      <c r="B4" s="57" t="s">
        <v>173</v>
      </c>
      <c r="C4" s="78">
        <v>2142</v>
      </c>
    </row>
    <row r="6" spans="2:54" ht="26.25" customHeight="1">
      <c r="B6" s="160" t="s">
        <v>202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4" ht="26.25" customHeight="1">
      <c r="B7" s="160" t="s">
        <v>90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4" s="3" customFormat="1" ht="78.75">
      <c r="B8" s="23" t="s">
        <v>108</v>
      </c>
      <c r="C8" s="31" t="s">
        <v>37</v>
      </c>
      <c r="D8" s="31" t="s">
        <v>54</v>
      </c>
      <c r="E8" s="31" t="s">
        <v>93</v>
      </c>
      <c r="F8" s="31" t="s">
        <v>94</v>
      </c>
      <c r="G8" s="31" t="s">
        <v>227</v>
      </c>
      <c r="H8" s="31" t="s">
        <v>226</v>
      </c>
      <c r="I8" s="31" t="s">
        <v>102</v>
      </c>
      <c r="J8" s="31" t="s">
        <v>49</v>
      </c>
      <c r="K8" s="31" t="s">
        <v>174</v>
      </c>
      <c r="L8" s="32" t="s">
        <v>176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3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3" t="s">
        <v>225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3" t="s">
        <v>233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2" sqref="C12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171</v>
      </c>
      <c r="C1" s="78" t="s" vm="1">
        <v>243</v>
      </c>
    </row>
    <row r="2" spans="2:51">
      <c r="B2" s="57" t="s">
        <v>170</v>
      </c>
      <c r="C2" s="78" t="s">
        <v>244</v>
      </c>
    </row>
    <row r="3" spans="2:51">
      <c r="B3" s="57" t="s">
        <v>172</v>
      </c>
      <c r="C3" s="78" t="s">
        <v>245</v>
      </c>
    </row>
    <row r="4" spans="2:51">
      <c r="B4" s="57" t="s">
        <v>173</v>
      </c>
      <c r="C4" s="78">
        <v>2142</v>
      </c>
    </row>
    <row r="6" spans="2:51" ht="26.25" customHeight="1">
      <c r="B6" s="160" t="s">
        <v>202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51" ht="26.25" customHeight="1">
      <c r="B7" s="160" t="s">
        <v>91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51" s="3" customFormat="1" ht="63">
      <c r="B8" s="23" t="s">
        <v>108</v>
      </c>
      <c r="C8" s="31" t="s">
        <v>37</v>
      </c>
      <c r="D8" s="31" t="s">
        <v>54</v>
      </c>
      <c r="E8" s="31" t="s">
        <v>93</v>
      </c>
      <c r="F8" s="31" t="s">
        <v>94</v>
      </c>
      <c r="G8" s="31" t="s">
        <v>227</v>
      </c>
      <c r="H8" s="31" t="s">
        <v>226</v>
      </c>
      <c r="I8" s="31" t="s">
        <v>102</v>
      </c>
      <c r="J8" s="31" t="s">
        <v>174</v>
      </c>
      <c r="K8" s="32" t="s">
        <v>176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20" customFormat="1" ht="18" customHeight="1">
      <c r="B11" s="96" t="s">
        <v>40</v>
      </c>
      <c r="C11" s="98"/>
      <c r="D11" s="98"/>
      <c r="E11" s="98"/>
      <c r="F11" s="98"/>
      <c r="G11" s="99"/>
      <c r="H11" s="100"/>
      <c r="I11" s="99">
        <v>-222.08277999999996</v>
      </c>
      <c r="J11" s="101">
        <v>1</v>
      </c>
      <c r="K11" s="101">
        <f>I11/'סכום נכסי הקרן'!$C$42</f>
        <v>-3.8986168367215201E-4</v>
      </c>
      <c r="AW11" s="121"/>
    </row>
    <row r="12" spans="2:51" ht="19.5" customHeight="1">
      <c r="B12" s="81" t="s">
        <v>31</v>
      </c>
      <c r="C12" s="82"/>
      <c r="D12" s="82"/>
      <c r="E12" s="82"/>
      <c r="F12" s="82"/>
      <c r="G12" s="88"/>
      <c r="H12" s="90"/>
      <c r="I12" s="88">
        <v>-222.08278000000001</v>
      </c>
      <c r="J12" s="89">
        <v>1.0000000000000002</v>
      </c>
      <c r="K12" s="89">
        <f>I12/'סכום נכסי הקרן'!$C$42</f>
        <v>-3.8986168367215212E-4</v>
      </c>
    </row>
    <row r="13" spans="2:51">
      <c r="B13" s="97" t="s">
        <v>1097</v>
      </c>
      <c r="C13" s="82"/>
      <c r="D13" s="82"/>
      <c r="E13" s="82"/>
      <c r="F13" s="82"/>
      <c r="G13" s="88"/>
      <c r="H13" s="90"/>
      <c r="I13" s="88">
        <v>97.836839999999981</v>
      </c>
      <c r="J13" s="89">
        <v>-0.44054221583501429</v>
      </c>
      <c r="K13" s="89">
        <f>I13/'סכום נכסי הקרן'!$C$42</f>
        <v>1.7175052999409928E-4</v>
      </c>
    </row>
    <row r="14" spans="2:51">
      <c r="B14" s="84" t="s">
        <v>1098</v>
      </c>
      <c r="C14" s="80" t="s">
        <v>1099</v>
      </c>
      <c r="D14" s="91" t="s">
        <v>952</v>
      </c>
      <c r="E14" s="91" t="s">
        <v>157</v>
      </c>
      <c r="F14" s="106">
        <v>43047</v>
      </c>
      <c r="G14" s="85">
        <v>2202768</v>
      </c>
      <c r="H14" s="87">
        <v>-1.8579000000000001</v>
      </c>
      <c r="I14" s="85">
        <v>-40.92568</v>
      </c>
      <c r="J14" s="86">
        <v>0.18428119460680387</v>
      </c>
      <c r="K14" s="86">
        <f>I14/'סכום נכסי הקרן'!$C$42</f>
        <v>-7.1844176798524062E-5</v>
      </c>
    </row>
    <row r="15" spans="2:51">
      <c r="B15" s="84" t="s">
        <v>1100</v>
      </c>
      <c r="C15" s="80" t="s">
        <v>1101</v>
      </c>
      <c r="D15" s="91" t="s">
        <v>952</v>
      </c>
      <c r="E15" s="91" t="s">
        <v>155</v>
      </c>
      <c r="F15" s="106">
        <v>43088</v>
      </c>
      <c r="G15" s="85">
        <v>8497544</v>
      </c>
      <c r="H15" s="87">
        <v>0.8236</v>
      </c>
      <c r="I15" s="85">
        <v>69.982789999999994</v>
      </c>
      <c r="J15" s="86">
        <v>-0.31512028983066587</v>
      </c>
      <c r="K15" s="86">
        <f>I15/'סכום נכסי הקרן'!$C$42</f>
        <v>1.2285332675263992E-4</v>
      </c>
    </row>
    <row r="16" spans="2:51" s="7" customFormat="1">
      <c r="B16" s="84" t="s">
        <v>1102</v>
      </c>
      <c r="C16" s="80" t="s">
        <v>1103</v>
      </c>
      <c r="D16" s="91" t="s">
        <v>952</v>
      </c>
      <c r="E16" s="91" t="s">
        <v>155</v>
      </c>
      <c r="F16" s="106">
        <v>43067</v>
      </c>
      <c r="G16" s="85">
        <v>26169000</v>
      </c>
      <c r="H16" s="87">
        <v>0.85670000000000002</v>
      </c>
      <c r="I16" s="85">
        <v>224.19907000000001</v>
      </c>
      <c r="J16" s="86">
        <v>-1.0095292845307504</v>
      </c>
      <c r="K16" s="86">
        <f>I16/'סכום נכסי הקרן'!$C$42</f>
        <v>3.9357678658350138E-4</v>
      </c>
      <c r="AW16" s="1"/>
      <c r="AY16" s="1"/>
    </row>
    <row r="17" spans="2:51" s="7" customFormat="1">
      <c r="B17" s="84" t="s">
        <v>1104</v>
      </c>
      <c r="C17" s="80" t="s">
        <v>1105</v>
      </c>
      <c r="D17" s="91" t="s">
        <v>952</v>
      </c>
      <c r="E17" s="91" t="s">
        <v>155</v>
      </c>
      <c r="F17" s="106">
        <v>43027</v>
      </c>
      <c r="G17" s="85">
        <v>57201100</v>
      </c>
      <c r="H17" s="87">
        <v>0.67410000000000003</v>
      </c>
      <c r="I17" s="85">
        <v>385.56493</v>
      </c>
      <c r="J17" s="86">
        <v>-1.7361315902115422</v>
      </c>
      <c r="K17" s="86">
        <f>I17/'סכום נכסי הקרן'!$C$42</f>
        <v>6.7685118483628258E-4</v>
      </c>
      <c r="AW17" s="1"/>
      <c r="AY17" s="1"/>
    </row>
    <row r="18" spans="2:51" s="7" customFormat="1">
      <c r="B18" s="84" t="s">
        <v>1106</v>
      </c>
      <c r="C18" s="80" t="s">
        <v>1107</v>
      </c>
      <c r="D18" s="91" t="s">
        <v>952</v>
      </c>
      <c r="E18" s="91" t="s">
        <v>155</v>
      </c>
      <c r="F18" s="106">
        <v>43027</v>
      </c>
      <c r="G18" s="85">
        <v>1745000</v>
      </c>
      <c r="H18" s="87">
        <v>0.67410000000000003</v>
      </c>
      <c r="I18" s="85">
        <v>11.7622</v>
      </c>
      <c r="J18" s="86">
        <v>-5.2963133836851299E-2</v>
      </c>
      <c r="K18" s="86">
        <f>I18/'סכום נכסי הקרן'!$C$42</f>
        <v>2.0648296530188373E-5</v>
      </c>
      <c r="AW18" s="1"/>
      <c r="AY18" s="1"/>
    </row>
    <row r="19" spans="2:51">
      <c r="B19" s="84" t="s">
        <v>1108</v>
      </c>
      <c r="C19" s="80" t="s">
        <v>1109</v>
      </c>
      <c r="D19" s="91" t="s">
        <v>952</v>
      </c>
      <c r="E19" s="91" t="s">
        <v>155</v>
      </c>
      <c r="F19" s="106">
        <v>43059</v>
      </c>
      <c r="G19" s="85">
        <v>7006400</v>
      </c>
      <c r="H19" s="87">
        <v>1.2136</v>
      </c>
      <c r="I19" s="85">
        <v>85.028800000000004</v>
      </c>
      <c r="J19" s="86">
        <v>-0.38286984700029431</v>
      </c>
      <c r="K19" s="86">
        <f>I19/'סכום נכסי הקרן'!$C$42</f>
        <v>1.4926628317883398E-4</v>
      </c>
    </row>
    <row r="20" spans="2:51">
      <c r="B20" s="84" t="s">
        <v>1110</v>
      </c>
      <c r="C20" s="80" t="s">
        <v>1111</v>
      </c>
      <c r="D20" s="91" t="s">
        <v>952</v>
      </c>
      <c r="E20" s="91" t="s">
        <v>155</v>
      </c>
      <c r="F20" s="106">
        <v>43096</v>
      </c>
      <c r="G20" s="85">
        <v>2773600</v>
      </c>
      <c r="H20" s="87">
        <v>-0.2681</v>
      </c>
      <c r="I20" s="85">
        <v>-7.43696</v>
      </c>
      <c r="J20" s="86">
        <v>3.3487332966563192E-2</v>
      </c>
      <c r="K20" s="86">
        <f>I20/'סכום נכסי הקרן'!$C$42</f>
        <v>-1.3055428012034289E-5</v>
      </c>
    </row>
    <row r="21" spans="2:51">
      <c r="B21" s="84" t="s">
        <v>1112</v>
      </c>
      <c r="C21" s="80" t="s">
        <v>1113</v>
      </c>
      <c r="D21" s="91" t="s">
        <v>952</v>
      </c>
      <c r="E21" s="91" t="s">
        <v>155</v>
      </c>
      <c r="F21" s="106">
        <v>43075</v>
      </c>
      <c r="G21" s="85">
        <v>48538000</v>
      </c>
      <c r="H21" s="87">
        <v>-1.2986</v>
      </c>
      <c r="I21" s="85">
        <v>-630.33831000000009</v>
      </c>
      <c r="J21" s="86">
        <v>2.8383034020017228</v>
      </c>
      <c r="K21" s="86">
        <f>I21/'סכום נכסי הקרן'!$C$42</f>
        <v>-1.1065457430767887E-3</v>
      </c>
    </row>
    <row r="22" spans="2:51">
      <c r="B22" s="83"/>
      <c r="C22" s="80"/>
      <c r="D22" s="80"/>
      <c r="E22" s="80"/>
      <c r="F22" s="80"/>
      <c r="G22" s="85"/>
      <c r="H22" s="87"/>
      <c r="I22" s="80"/>
      <c r="J22" s="86"/>
      <c r="K22" s="80"/>
    </row>
    <row r="23" spans="2:51">
      <c r="B23" s="97" t="s">
        <v>220</v>
      </c>
      <c r="C23" s="82"/>
      <c r="D23" s="82"/>
      <c r="E23" s="82"/>
      <c r="F23" s="82"/>
      <c r="G23" s="88"/>
      <c r="H23" s="90"/>
      <c r="I23" s="88">
        <v>-319.91962000000007</v>
      </c>
      <c r="J23" s="89">
        <v>1.440542215835015</v>
      </c>
      <c r="K23" s="89">
        <f>I23/'סכום נכסי הקרן'!$C$42</f>
        <v>-5.6161221366625154E-4</v>
      </c>
    </row>
    <row r="24" spans="2:51">
      <c r="B24" s="84" t="s">
        <v>1114</v>
      </c>
      <c r="C24" s="80" t="s">
        <v>1115</v>
      </c>
      <c r="D24" s="91" t="s">
        <v>952</v>
      </c>
      <c r="E24" s="91" t="s">
        <v>155</v>
      </c>
      <c r="F24" s="106">
        <v>43067</v>
      </c>
      <c r="G24" s="85">
        <v>575960</v>
      </c>
      <c r="H24" s="87">
        <v>-1.357</v>
      </c>
      <c r="I24" s="85">
        <v>-7.8157299999999994</v>
      </c>
      <c r="J24" s="86">
        <v>3.5192868172849785E-2</v>
      </c>
      <c r="K24" s="86">
        <f>I24/'סכום נכסי הקרן'!$C$42</f>
        <v>-1.372035083911931E-5</v>
      </c>
    </row>
    <row r="25" spans="2:51">
      <c r="B25" s="84" t="s">
        <v>1116</v>
      </c>
      <c r="C25" s="80" t="s">
        <v>1117</v>
      </c>
      <c r="D25" s="91" t="s">
        <v>952</v>
      </c>
      <c r="E25" s="91" t="s">
        <v>155</v>
      </c>
      <c r="F25" s="106">
        <v>43018</v>
      </c>
      <c r="G25" s="85">
        <v>616000</v>
      </c>
      <c r="H25" s="87">
        <v>-0.59560000000000002</v>
      </c>
      <c r="I25" s="85">
        <v>-3.66919</v>
      </c>
      <c r="J25" s="86">
        <v>1.6521722215472989E-2</v>
      </c>
      <c r="K25" s="86">
        <f>I25/'סכום נכסי הקרן'!$C$42</f>
        <v>-6.4411864400878977E-6</v>
      </c>
    </row>
    <row r="26" spans="2:51">
      <c r="B26" s="84" t="s">
        <v>1118</v>
      </c>
      <c r="C26" s="80" t="s">
        <v>1119</v>
      </c>
      <c r="D26" s="91" t="s">
        <v>952</v>
      </c>
      <c r="E26" s="91" t="s">
        <v>155</v>
      </c>
      <c r="F26" s="106">
        <v>43060</v>
      </c>
      <c r="G26" s="85">
        <v>1033632.6</v>
      </c>
      <c r="H26" s="87">
        <v>-0.35370000000000001</v>
      </c>
      <c r="I26" s="85">
        <v>-3.6558800000000002</v>
      </c>
      <c r="J26" s="86">
        <v>1.6461789608361355E-2</v>
      </c>
      <c r="K26" s="86">
        <f>I26/'סכום נכסי הקרן'!$C$42</f>
        <v>-6.417821012972494E-6</v>
      </c>
    </row>
    <row r="27" spans="2:51">
      <c r="B27" s="84" t="s">
        <v>1120</v>
      </c>
      <c r="C27" s="80" t="s">
        <v>1121</v>
      </c>
      <c r="D27" s="91" t="s">
        <v>952</v>
      </c>
      <c r="E27" s="91" t="s">
        <v>155</v>
      </c>
      <c r="F27" s="106">
        <v>43069</v>
      </c>
      <c r="G27" s="85">
        <v>8454600</v>
      </c>
      <c r="H27" s="87">
        <v>-0.38019999999999998</v>
      </c>
      <c r="I27" s="85">
        <v>-32.145560000000003</v>
      </c>
      <c r="J27" s="86">
        <v>0.14474584657126505</v>
      </c>
      <c r="K27" s="86">
        <f>I27/'סכום נכסי הקרן'!$C$42</f>
        <v>-5.6430859448824385E-5</v>
      </c>
    </row>
    <row r="28" spans="2:51">
      <c r="B28" s="84" t="s">
        <v>1122</v>
      </c>
      <c r="C28" s="80" t="s">
        <v>1123</v>
      </c>
      <c r="D28" s="91" t="s">
        <v>952</v>
      </c>
      <c r="E28" s="91" t="s">
        <v>157</v>
      </c>
      <c r="F28" s="106">
        <v>43011</v>
      </c>
      <c r="G28" s="85">
        <v>9076287.5600000005</v>
      </c>
      <c r="H28" s="87">
        <v>-1.5265</v>
      </c>
      <c r="I28" s="85">
        <v>-138.55001000000001</v>
      </c>
      <c r="J28" s="86">
        <v>0.62386651499949719</v>
      </c>
      <c r="K28" s="86">
        <f>I28/'סכום נכסי הקרן'!$C$42</f>
        <v>-2.4322164992438187E-4</v>
      </c>
    </row>
    <row r="29" spans="2:51">
      <c r="B29" s="84" t="s">
        <v>1124</v>
      </c>
      <c r="C29" s="80" t="s">
        <v>1125</v>
      </c>
      <c r="D29" s="91" t="s">
        <v>952</v>
      </c>
      <c r="E29" s="91" t="s">
        <v>157</v>
      </c>
      <c r="F29" s="106">
        <v>43075</v>
      </c>
      <c r="G29" s="85">
        <v>1444915.59</v>
      </c>
      <c r="H29" s="87">
        <v>-1.0972999999999999</v>
      </c>
      <c r="I29" s="85">
        <v>-15.85575</v>
      </c>
      <c r="J29" s="86">
        <v>7.1395675072151041E-2</v>
      </c>
      <c r="K29" s="86">
        <f>I29/'סכום נכסי הקרן'!$C$42</f>
        <v>-2.7834438090538701E-5</v>
      </c>
    </row>
    <row r="30" spans="2:51">
      <c r="B30" s="84" t="s">
        <v>1126</v>
      </c>
      <c r="C30" s="80" t="s">
        <v>1127</v>
      </c>
      <c r="D30" s="91" t="s">
        <v>952</v>
      </c>
      <c r="E30" s="91" t="s">
        <v>157</v>
      </c>
      <c r="F30" s="106">
        <v>43089</v>
      </c>
      <c r="G30" s="85">
        <v>2328671.5699999998</v>
      </c>
      <c r="H30" s="87">
        <v>-0.97809999999999997</v>
      </c>
      <c r="I30" s="85">
        <v>-22.777290000000001</v>
      </c>
      <c r="J30" s="86">
        <v>0.10256216173086452</v>
      </c>
      <c r="K30" s="86">
        <f>I30/'סכום נכסי הקרן'!$C$42</f>
        <v>-3.9985057053450402E-5</v>
      </c>
    </row>
    <row r="31" spans="2:51">
      <c r="B31" s="84" t="s">
        <v>1128</v>
      </c>
      <c r="C31" s="80" t="s">
        <v>1129</v>
      </c>
      <c r="D31" s="91" t="s">
        <v>952</v>
      </c>
      <c r="E31" s="91" t="s">
        <v>157</v>
      </c>
      <c r="F31" s="106">
        <v>43062</v>
      </c>
      <c r="G31" s="85">
        <v>413132.92</v>
      </c>
      <c r="H31" s="87">
        <v>-0.87670000000000003</v>
      </c>
      <c r="I31" s="85">
        <v>-3.62195</v>
      </c>
      <c r="J31" s="86">
        <v>1.6309008739894198E-2</v>
      </c>
      <c r="K31" s="86">
        <f>I31/'סכום נכסי הקרן'!$C$42</f>
        <v>-6.3582576063589949E-6</v>
      </c>
    </row>
    <row r="32" spans="2:51">
      <c r="B32" s="84" t="s">
        <v>1130</v>
      </c>
      <c r="C32" s="80" t="s">
        <v>1131</v>
      </c>
      <c r="D32" s="91" t="s">
        <v>952</v>
      </c>
      <c r="E32" s="91" t="s">
        <v>157</v>
      </c>
      <c r="F32" s="106">
        <v>43089</v>
      </c>
      <c r="G32" s="85">
        <v>1363321.48</v>
      </c>
      <c r="H32" s="87">
        <v>-0.91900000000000004</v>
      </c>
      <c r="I32" s="85">
        <v>-12.52894</v>
      </c>
      <c r="J32" s="86">
        <v>5.6415630243821707E-2</v>
      </c>
      <c r="K32" s="86">
        <f>I32/'סכום נכסי הקרן'!$C$42</f>
        <v>-2.1994292592281912E-5</v>
      </c>
    </row>
    <row r="33" spans="2:11">
      <c r="B33" s="84" t="s">
        <v>1132</v>
      </c>
      <c r="C33" s="80" t="s">
        <v>1133</v>
      </c>
      <c r="D33" s="91" t="s">
        <v>952</v>
      </c>
      <c r="E33" s="91" t="s">
        <v>157</v>
      </c>
      <c r="F33" s="106">
        <v>43069</v>
      </c>
      <c r="G33" s="85">
        <v>584001.06999999995</v>
      </c>
      <c r="H33" s="87">
        <v>-0.76890000000000003</v>
      </c>
      <c r="I33" s="85">
        <v>-4.4901200000000001</v>
      </c>
      <c r="J33" s="86">
        <v>2.0218226735094009E-2</v>
      </c>
      <c r="K33" s="86">
        <f>I33/'סכום נכסי הקרן'!$C$42</f>
        <v>-7.8823119158090673E-6</v>
      </c>
    </row>
    <row r="34" spans="2:11">
      <c r="B34" s="84" t="s">
        <v>1134</v>
      </c>
      <c r="C34" s="80" t="s">
        <v>1135</v>
      </c>
      <c r="D34" s="91" t="s">
        <v>952</v>
      </c>
      <c r="E34" s="91" t="s">
        <v>157</v>
      </c>
      <c r="F34" s="106">
        <v>43089</v>
      </c>
      <c r="G34" s="85">
        <v>331445.2</v>
      </c>
      <c r="H34" s="87">
        <v>-0.59179999999999999</v>
      </c>
      <c r="I34" s="85">
        <v>-1.9615100000000001</v>
      </c>
      <c r="J34" s="86">
        <v>8.8323372032716833E-3</v>
      </c>
      <c r="K34" s="86">
        <f>I34/'סכום נכסי הקרן'!$C$42</f>
        <v>-3.443389852827685E-6</v>
      </c>
    </row>
    <row r="35" spans="2:11">
      <c r="B35" s="84" t="s">
        <v>1136</v>
      </c>
      <c r="C35" s="80" t="s">
        <v>1137</v>
      </c>
      <c r="D35" s="91" t="s">
        <v>952</v>
      </c>
      <c r="E35" s="91" t="s">
        <v>157</v>
      </c>
      <c r="F35" s="106">
        <v>43067</v>
      </c>
      <c r="G35" s="85">
        <v>621678.17000000004</v>
      </c>
      <c r="H35" s="87">
        <v>-0.55659999999999998</v>
      </c>
      <c r="I35" s="85">
        <v>-3.4600599999999999</v>
      </c>
      <c r="J35" s="86">
        <v>1.558004632326739E-2</v>
      </c>
      <c r="K35" s="86">
        <f>I35/'סכום נכסי הקרן'!$C$42</f>
        <v>-6.0740630912791465E-6</v>
      </c>
    </row>
    <row r="36" spans="2:11">
      <c r="B36" s="84" t="s">
        <v>1138</v>
      </c>
      <c r="C36" s="80" t="s">
        <v>1139</v>
      </c>
      <c r="D36" s="91" t="s">
        <v>952</v>
      </c>
      <c r="E36" s="91" t="s">
        <v>158</v>
      </c>
      <c r="F36" s="106">
        <v>43055</v>
      </c>
      <c r="G36" s="85">
        <v>1236181.73</v>
      </c>
      <c r="H36" s="87">
        <v>-2.4563999999999999</v>
      </c>
      <c r="I36" s="85">
        <v>-30.36515</v>
      </c>
      <c r="J36" s="86">
        <v>0.13672897106205176</v>
      </c>
      <c r="K36" s="86">
        <f>I36/'סכום נכסי הקרן'!$C$42</f>
        <v>-5.3305386865012449E-5</v>
      </c>
    </row>
    <row r="37" spans="2:11">
      <c r="B37" s="84" t="s">
        <v>1140</v>
      </c>
      <c r="C37" s="80" t="s">
        <v>1141</v>
      </c>
      <c r="D37" s="91" t="s">
        <v>952</v>
      </c>
      <c r="E37" s="91" t="s">
        <v>158</v>
      </c>
      <c r="F37" s="106">
        <v>43060</v>
      </c>
      <c r="G37" s="85">
        <v>216322.94</v>
      </c>
      <c r="H37" s="87">
        <v>-1.8515999999999999</v>
      </c>
      <c r="I37" s="85">
        <v>-4.0054299999999996</v>
      </c>
      <c r="J37" s="86">
        <v>1.803575225418198E-2</v>
      </c>
      <c r="K37" s="86">
        <f>I37/'סכום נכסי הקרן'!$C$42</f>
        <v>-7.0314487401091973E-6</v>
      </c>
    </row>
    <row r="38" spans="2:11">
      <c r="B38" s="84" t="s">
        <v>1142</v>
      </c>
      <c r="C38" s="80" t="s">
        <v>1143</v>
      </c>
      <c r="D38" s="91" t="s">
        <v>952</v>
      </c>
      <c r="E38" s="91" t="s">
        <v>158</v>
      </c>
      <c r="F38" s="106">
        <v>43066</v>
      </c>
      <c r="G38" s="85">
        <v>4759135.8499999996</v>
      </c>
      <c r="H38" s="87">
        <v>-1.1572</v>
      </c>
      <c r="I38" s="85">
        <v>-55.07302</v>
      </c>
      <c r="J38" s="86">
        <v>0.24798419760415469</v>
      </c>
      <c r="K38" s="86">
        <f>I38/'סכום נכסי הקרן'!$C$42</f>
        <v>-9.6679536802043395E-5</v>
      </c>
    </row>
    <row r="39" spans="2:11">
      <c r="B39" s="84" t="s">
        <v>1144</v>
      </c>
      <c r="C39" s="80" t="s">
        <v>1145</v>
      </c>
      <c r="D39" s="91" t="s">
        <v>952</v>
      </c>
      <c r="E39" s="91" t="s">
        <v>158</v>
      </c>
      <c r="F39" s="106">
        <v>43006</v>
      </c>
      <c r="G39" s="85">
        <v>1243626.1399999999</v>
      </c>
      <c r="H39" s="87">
        <v>-0.56659999999999999</v>
      </c>
      <c r="I39" s="85">
        <v>-7.0461499999999999</v>
      </c>
      <c r="J39" s="86">
        <v>3.1727583741521972E-2</v>
      </c>
      <c r="K39" s="86">
        <f>I39/'סכום נכסי הקרן'!$C$42</f>
        <v>-1.2369369216318954E-5</v>
      </c>
    </row>
    <row r="40" spans="2:11">
      <c r="B40" s="84" t="s">
        <v>1146</v>
      </c>
      <c r="C40" s="80" t="s">
        <v>1147</v>
      </c>
      <c r="D40" s="91" t="s">
        <v>952</v>
      </c>
      <c r="E40" s="91" t="s">
        <v>158</v>
      </c>
      <c r="F40" s="106">
        <v>43087</v>
      </c>
      <c r="G40" s="85">
        <v>326515.13</v>
      </c>
      <c r="H40" s="87">
        <v>-0.59589999999999999</v>
      </c>
      <c r="I40" s="85">
        <v>-1.94557</v>
      </c>
      <c r="J40" s="86">
        <v>8.760562165153014E-3</v>
      </c>
      <c r="K40" s="86">
        <f>I40/'סכום נכסי הקרן'!$C$42</f>
        <v>-3.4154075156211074E-6</v>
      </c>
    </row>
    <row r="41" spans="2:11">
      <c r="B41" s="84" t="s">
        <v>1148</v>
      </c>
      <c r="C41" s="80" t="s">
        <v>1149</v>
      </c>
      <c r="D41" s="91" t="s">
        <v>952</v>
      </c>
      <c r="E41" s="91" t="s">
        <v>155</v>
      </c>
      <c r="F41" s="106">
        <v>43075</v>
      </c>
      <c r="G41" s="85">
        <v>360078.81</v>
      </c>
      <c r="H41" s="87">
        <v>0.50700000000000001</v>
      </c>
      <c r="I41" s="85">
        <v>1.82555</v>
      </c>
      <c r="J41" s="86">
        <v>-8.2201330512883548E-3</v>
      </c>
      <c r="K41" s="86">
        <f>I41/'סכום נכסי הקרן'!$C$42</f>
        <v>3.2047149113843823E-6</v>
      </c>
    </row>
    <row r="42" spans="2:11">
      <c r="B42" s="84" t="s">
        <v>1150</v>
      </c>
      <c r="C42" s="80" t="s">
        <v>1151</v>
      </c>
      <c r="D42" s="91" t="s">
        <v>952</v>
      </c>
      <c r="E42" s="91" t="s">
        <v>155</v>
      </c>
      <c r="F42" s="106">
        <v>43005</v>
      </c>
      <c r="G42" s="85">
        <v>14715420.16</v>
      </c>
      <c r="H42" s="87">
        <v>0.29060000000000002</v>
      </c>
      <c r="I42" s="85">
        <v>42.765509999999999</v>
      </c>
      <c r="J42" s="86">
        <v>-0.19256562800591748</v>
      </c>
      <c r="K42" s="86">
        <f>I42/'סכום נכסי הקרן'!$C$42</f>
        <v>7.5073959951772292E-5</v>
      </c>
    </row>
    <row r="43" spans="2:11">
      <c r="B43" s="84" t="s">
        <v>1152</v>
      </c>
      <c r="C43" s="80" t="s">
        <v>1153</v>
      </c>
      <c r="D43" s="91" t="s">
        <v>952</v>
      </c>
      <c r="E43" s="91" t="s">
        <v>155</v>
      </c>
      <c r="F43" s="106">
        <v>43087</v>
      </c>
      <c r="G43" s="85">
        <v>242690</v>
      </c>
      <c r="H43" s="87">
        <v>0.2364</v>
      </c>
      <c r="I43" s="85">
        <v>0.57377</v>
      </c>
      <c r="J43" s="86">
        <v>-2.5835861744886303E-3</v>
      </c>
      <c r="K43" s="86">
        <f>I43/'סכום נכסי הקרן'!$C$42</f>
        <v>1.0072412558982318E-6</v>
      </c>
    </row>
    <row r="44" spans="2:11">
      <c r="B44" s="84" t="s">
        <v>1154</v>
      </c>
      <c r="C44" s="80" t="s">
        <v>1155</v>
      </c>
      <c r="D44" s="91" t="s">
        <v>952</v>
      </c>
      <c r="E44" s="91" t="s">
        <v>155</v>
      </c>
      <c r="F44" s="106">
        <v>43082</v>
      </c>
      <c r="G44" s="85">
        <v>554685.5</v>
      </c>
      <c r="H44" s="87">
        <v>-0.21890000000000001</v>
      </c>
      <c r="I44" s="85">
        <v>-1.2143499999999998</v>
      </c>
      <c r="J44" s="86">
        <v>5.4680061191597117E-3</v>
      </c>
      <c r="K44" s="86">
        <f>I44/'סכום נכסי הקרן'!$C$42</f>
        <v>-2.1317660719452353E-6</v>
      </c>
    </row>
    <row r="45" spans="2:11">
      <c r="B45" s="84" t="s">
        <v>1156</v>
      </c>
      <c r="C45" s="80" t="s">
        <v>1157</v>
      </c>
      <c r="D45" s="91" t="s">
        <v>952</v>
      </c>
      <c r="E45" s="91" t="s">
        <v>155</v>
      </c>
      <c r="F45" s="106">
        <v>43026</v>
      </c>
      <c r="G45" s="85">
        <v>346700</v>
      </c>
      <c r="H45" s="87">
        <v>-3.0099999999999998E-2</v>
      </c>
      <c r="I45" s="85">
        <v>-0.10443000000000001</v>
      </c>
      <c r="J45" s="86">
        <v>4.7023006466327569E-4</v>
      </c>
      <c r="K45" s="86">
        <f>I45/'סכום נכסי הקרן'!$C$42</f>
        <v>-1.8332468472288958E-7</v>
      </c>
    </row>
    <row r="46" spans="2:11">
      <c r="B46" s="84" t="s">
        <v>1158</v>
      </c>
      <c r="C46" s="80" t="s">
        <v>1159</v>
      </c>
      <c r="D46" s="91" t="s">
        <v>952</v>
      </c>
      <c r="E46" s="91" t="s">
        <v>155</v>
      </c>
      <c r="F46" s="106">
        <v>43052</v>
      </c>
      <c r="G46" s="85">
        <v>2795135.96</v>
      </c>
      <c r="H46" s="87">
        <v>-0.37090000000000001</v>
      </c>
      <c r="I46" s="85">
        <v>-10.366149999999999</v>
      </c>
      <c r="J46" s="86">
        <v>4.66769643283464E-2</v>
      </c>
      <c r="K46" s="86">
        <f>I46/'סכום נכסי הקרן'!$C$42</f>
        <v>-1.8197559901754109E-5</v>
      </c>
    </row>
    <row r="47" spans="2:11">
      <c r="B47" s="84" t="s">
        <v>1160</v>
      </c>
      <c r="C47" s="80" t="s">
        <v>1161</v>
      </c>
      <c r="D47" s="91" t="s">
        <v>952</v>
      </c>
      <c r="E47" s="91" t="s">
        <v>155</v>
      </c>
      <c r="F47" s="106">
        <v>43090</v>
      </c>
      <c r="G47" s="85">
        <v>305455.81</v>
      </c>
      <c r="H47" s="87">
        <v>-0.59919999999999995</v>
      </c>
      <c r="I47" s="85">
        <v>-1.8303099999999999</v>
      </c>
      <c r="J47" s="86">
        <v>8.2415665005634402E-3</v>
      </c>
      <c r="K47" s="86">
        <f>I47/'סכום נכסי הקרן'!$C$42</f>
        <v>-3.2130709920056688E-6</v>
      </c>
    </row>
    <row r="48" spans="2:11">
      <c r="B48" s="84" t="s">
        <v>1162</v>
      </c>
      <c r="C48" s="80" t="s">
        <v>1163</v>
      </c>
      <c r="D48" s="91" t="s">
        <v>952</v>
      </c>
      <c r="E48" s="91" t="s">
        <v>155</v>
      </c>
      <c r="F48" s="106">
        <v>43047</v>
      </c>
      <c r="G48" s="85">
        <v>416040</v>
      </c>
      <c r="H48" s="87">
        <v>-0.62539999999999996</v>
      </c>
      <c r="I48" s="85">
        <v>-2.6019000000000001</v>
      </c>
      <c r="J48" s="86">
        <v>1.1715901611101953E-2</v>
      </c>
      <c r="K48" s="86">
        <f>I48/'סכום נכסי הקרן'!$C$42</f>
        <v>-4.5675811278414857E-6</v>
      </c>
    </row>
    <row r="49" spans="2:4">
      <c r="C49" s="1"/>
      <c r="D49" s="1"/>
    </row>
    <row r="50" spans="2:4">
      <c r="C50" s="1"/>
      <c r="D50" s="1"/>
    </row>
    <row r="51" spans="2:4">
      <c r="C51" s="1"/>
      <c r="D51" s="1"/>
    </row>
    <row r="52" spans="2:4">
      <c r="B52" s="93" t="s">
        <v>242</v>
      </c>
      <c r="C52" s="1"/>
      <c r="D52" s="1"/>
    </row>
    <row r="53" spans="2:4">
      <c r="B53" s="93" t="s">
        <v>104</v>
      </c>
      <c r="C53" s="1"/>
      <c r="D53" s="1"/>
    </row>
    <row r="54" spans="2:4">
      <c r="B54" s="93" t="s">
        <v>225</v>
      </c>
      <c r="C54" s="1"/>
      <c r="D54" s="1"/>
    </row>
    <row r="55" spans="2:4">
      <c r="B55" s="93" t="s">
        <v>233</v>
      </c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171</v>
      </c>
      <c r="C1" s="78" t="s" vm="1">
        <v>243</v>
      </c>
    </row>
    <row r="2" spans="2:78">
      <c r="B2" s="57" t="s">
        <v>170</v>
      </c>
      <c r="C2" s="78" t="s">
        <v>244</v>
      </c>
    </row>
    <row r="3" spans="2:78">
      <c r="B3" s="57" t="s">
        <v>172</v>
      </c>
      <c r="C3" s="78" t="s">
        <v>245</v>
      </c>
    </row>
    <row r="4" spans="2:78">
      <c r="B4" s="57" t="s">
        <v>173</v>
      </c>
      <c r="C4" s="78">
        <v>2142</v>
      </c>
    </row>
    <row r="6" spans="2:78" ht="26.25" customHeight="1">
      <c r="B6" s="160" t="s">
        <v>202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78" ht="26.25" customHeight="1">
      <c r="B7" s="160" t="s">
        <v>92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78" s="3" customFormat="1" ht="47.25">
      <c r="B8" s="23" t="s">
        <v>108</v>
      </c>
      <c r="C8" s="31" t="s">
        <v>37</v>
      </c>
      <c r="D8" s="31" t="s">
        <v>42</v>
      </c>
      <c r="E8" s="31" t="s">
        <v>15</v>
      </c>
      <c r="F8" s="31" t="s">
        <v>55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102</v>
      </c>
      <c r="O8" s="31" t="s">
        <v>49</v>
      </c>
      <c r="P8" s="31" t="s">
        <v>174</v>
      </c>
      <c r="Q8" s="32" t="s">
        <v>176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234</v>
      </c>
      <c r="M9" s="17"/>
      <c r="N9" s="17" t="s">
        <v>230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105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3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3" t="s">
        <v>225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3" t="s">
        <v>233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171</v>
      </c>
      <c r="C1" s="78" t="s" vm="1">
        <v>243</v>
      </c>
    </row>
    <row r="2" spans="2:61">
      <c r="B2" s="57" t="s">
        <v>170</v>
      </c>
      <c r="C2" s="78" t="s">
        <v>244</v>
      </c>
    </row>
    <row r="3" spans="2:61">
      <c r="B3" s="57" t="s">
        <v>172</v>
      </c>
      <c r="C3" s="78" t="s">
        <v>245</v>
      </c>
    </row>
    <row r="4" spans="2:61">
      <c r="B4" s="57" t="s">
        <v>173</v>
      </c>
      <c r="C4" s="78">
        <v>2142</v>
      </c>
    </row>
    <row r="6" spans="2:61" ht="26.25" customHeight="1">
      <c r="B6" s="160" t="s">
        <v>203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61" s="3" customFormat="1" ht="78.75">
      <c r="B7" s="23" t="s">
        <v>108</v>
      </c>
      <c r="C7" s="31" t="s">
        <v>215</v>
      </c>
      <c r="D7" s="31" t="s">
        <v>37</v>
      </c>
      <c r="E7" s="31" t="s">
        <v>109</v>
      </c>
      <c r="F7" s="31" t="s">
        <v>15</v>
      </c>
      <c r="G7" s="31" t="s">
        <v>94</v>
      </c>
      <c r="H7" s="31" t="s">
        <v>55</v>
      </c>
      <c r="I7" s="31" t="s">
        <v>18</v>
      </c>
      <c r="J7" s="31" t="s">
        <v>93</v>
      </c>
      <c r="K7" s="14" t="s">
        <v>32</v>
      </c>
      <c r="L7" s="71" t="s">
        <v>19</v>
      </c>
      <c r="M7" s="31" t="s">
        <v>227</v>
      </c>
      <c r="N7" s="31" t="s">
        <v>226</v>
      </c>
      <c r="O7" s="31" t="s">
        <v>102</v>
      </c>
      <c r="P7" s="31" t="s">
        <v>174</v>
      </c>
      <c r="Q7" s="32" t="s">
        <v>176</v>
      </c>
      <c r="R7" s="1"/>
      <c r="S7" s="1"/>
      <c r="T7" s="1"/>
      <c r="U7" s="1"/>
      <c r="V7" s="1"/>
      <c r="W7" s="1"/>
      <c r="BH7" s="3" t="s">
        <v>154</v>
      </c>
      <c r="BI7" s="3" t="s">
        <v>156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234</v>
      </c>
      <c r="N8" s="17"/>
      <c r="O8" s="17" t="s">
        <v>230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152</v>
      </c>
      <c r="BI8" s="3" t="s">
        <v>155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105</v>
      </c>
      <c r="R9" s="1"/>
      <c r="S9" s="1"/>
      <c r="T9" s="1"/>
      <c r="U9" s="1"/>
      <c r="V9" s="1"/>
      <c r="W9" s="1"/>
      <c r="BH9" s="4" t="s">
        <v>153</v>
      </c>
      <c r="BI9" s="4" t="s">
        <v>157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26</v>
      </c>
      <c r="BI10" s="4" t="s">
        <v>158</v>
      </c>
    </row>
    <row r="11" spans="2:61" ht="21.75" customHeight="1">
      <c r="B11" s="93" t="s">
        <v>242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164</v>
      </c>
    </row>
    <row r="12" spans="2:61">
      <c r="B12" s="93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159</v>
      </c>
    </row>
    <row r="13" spans="2:61">
      <c r="B13" s="93" t="s">
        <v>225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160</v>
      </c>
    </row>
    <row r="14" spans="2:61">
      <c r="B14" s="93" t="s">
        <v>233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161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163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162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165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166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167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168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169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26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3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6.425781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171</v>
      </c>
      <c r="C1" s="78" t="s" vm="1">
        <v>243</v>
      </c>
    </row>
    <row r="2" spans="2:64">
      <c r="B2" s="57" t="s">
        <v>170</v>
      </c>
      <c r="C2" s="78" t="s">
        <v>244</v>
      </c>
    </row>
    <row r="3" spans="2:64">
      <c r="B3" s="57" t="s">
        <v>172</v>
      </c>
      <c r="C3" s="78" t="s">
        <v>245</v>
      </c>
    </row>
    <row r="4" spans="2:64">
      <c r="B4" s="57" t="s">
        <v>173</v>
      </c>
      <c r="C4" s="78">
        <v>2142</v>
      </c>
    </row>
    <row r="6" spans="2:64" ht="26.25" customHeight="1">
      <c r="B6" s="160" t="s">
        <v>204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4" s="3" customFormat="1" ht="63">
      <c r="B7" s="60" t="s">
        <v>108</v>
      </c>
      <c r="C7" s="61" t="s">
        <v>37</v>
      </c>
      <c r="D7" s="61" t="s">
        <v>109</v>
      </c>
      <c r="E7" s="61" t="s">
        <v>15</v>
      </c>
      <c r="F7" s="61" t="s">
        <v>55</v>
      </c>
      <c r="G7" s="61" t="s">
        <v>18</v>
      </c>
      <c r="H7" s="61" t="s">
        <v>93</v>
      </c>
      <c r="I7" s="61" t="s">
        <v>43</v>
      </c>
      <c r="J7" s="61" t="s">
        <v>19</v>
      </c>
      <c r="K7" s="61" t="s">
        <v>227</v>
      </c>
      <c r="L7" s="61" t="s">
        <v>226</v>
      </c>
      <c r="M7" s="61" t="s">
        <v>102</v>
      </c>
      <c r="N7" s="61" t="s">
        <v>174</v>
      </c>
      <c r="O7" s="63" t="s">
        <v>176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234</v>
      </c>
      <c r="L8" s="33"/>
      <c r="M8" s="33" t="s">
        <v>230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120" customFormat="1" ht="18" customHeight="1">
      <c r="B10" s="113" t="s">
        <v>33</v>
      </c>
      <c r="C10" s="114"/>
      <c r="D10" s="114"/>
      <c r="E10" s="114"/>
      <c r="F10" s="114"/>
      <c r="G10" s="115">
        <v>0.93</v>
      </c>
      <c r="H10" s="114"/>
      <c r="I10" s="114"/>
      <c r="J10" s="117">
        <v>4.7000000000000011E-3</v>
      </c>
      <c r="K10" s="115"/>
      <c r="L10" s="116"/>
      <c r="M10" s="115">
        <v>2199.5599400000001</v>
      </c>
      <c r="N10" s="117">
        <v>1</v>
      </c>
      <c r="O10" s="117">
        <f>M10/'סכום נכסי הקרן'!$C$42</f>
        <v>3.8612815525193712E-3</v>
      </c>
      <c r="P10" s="123"/>
      <c r="Q10" s="123"/>
      <c r="R10" s="123"/>
      <c r="S10" s="123"/>
      <c r="T10" s="123"/>
      <c r="U10" s="123"/>
      <c r="BL10" s="123"/>
    </row>
    <row r="11" spans="2:64" s="123" customFormat="1" ht="20.25" customHeight="1">
      <c r="B11" s="118" t="s">
        <v>222</v>
      </c>
      <c r="C11" s="114"/>
      <c r="D11" s="114"/>
      <c r="E11" s="114"/>
      <c r="F11" s="114"/>
      <c r="G11" s="115">
        <v>0.93</v>
      </c>
      <c r="H11" s="114"/>
      <c r="I11" s="114"/>
      <c r="J11" s="117">
        <v>4.7000000000000011E-3</v>
      </c>
      <c r="K11" s="115"/>
      <c r="L11" s="116"/>
      <c r="M11" s="115">
        <v>2199.5599400000001</v>
      </c>
      <c r="N11" s="117">
        <v>1</v>
      </c>
      <c r="O11" s="117">
        <f>M11/'סכום נכסי הקרן'!$C$42</f>
        <v>3.8612815525193712E-3</v>
      </c>
    </row>
    <row r="12" spans="2:64">
      <c r="B12" s="97" t="s">
        <v>50</v>
      </c>
      <c r="C12" s="82"/>
      <c r="D12" s="82"/>
      <c r="E12" s="82"/>
      <c r="F12" s="82"/>
      <c r="G12" s="88">
        <v>0.93</v>
      </c>
      <c r="H12" s="82"/>
      <c r="I12" s="82"/>
      <c r="J12" s="89">
        <v>4.7000000000000011E-3</v>
      </c>
      <c r="K12" s="88"/>
      <c r="L12" s="90"/>
      <c r="M12" s="88">
        <v>2199.5599400000001</v>
      </c>
      <c r="N12" s="89">
        <v>1</v>
      </c>
      <c r="O12" s="89">
        <f>M12/'סכום נכסי הקרן'!$C$42</f>
        <v>3.8612815525193712E-3</v>
      </c>
    </row>
    <row r="13" spans="2:64">
      <c r="B13" s="84" t="s">
        <v>1190</v>
      </c>
      <c r="C13" s="80" t="s">
        <v>1191</v>
      </c>
      <c r="D13" s="80" t="s">
        <v>277</v>
      </c>
      <c r="E13" s="80" t="s">
        <v>1172</v>
      </c>
      <c r="F13" s="80" t="s">
        <v>1169</v>
      </c>
      <c r="G13" s="85">
        <v>0.93</v>
      </c>
      <c r="H13" s="91" t="s">
        <v>156</v>
      </c>
      <c r="I13" s="92">
        <v>4.1999999999999997E-3</v>
      </c>
      <c r="J13" s="86">
        <v>4.7000000000000011E-3</v>
      </c>
      <c r="K13" s="85">
        <v>2200000</v>
      </c>
      <c r="L13" s="87">
        <v>99.98</v>
      </c>
      <c r="M13" s="85">
        <v>2199.5599400000001</v>
      </c>
      <c r="N13" s="86">
        <v>1</v>
      </c>
      <c r="O13" s="86">
        <f>M13/'סכום נכסי הקרן'!$C$42</f>
        <v>3.8612815525193712E-3</v>
      </c>
    </row>
    <row r="14" spans="2:64">
      <c r="B14" s="83"/>
      <c r="C14" s="80"/>
      <c r="D14" s="80"/>
      <c r="E14" s="80"/>
      <c r="F14" s="80"/>
      <c r="G14" s="80"/>
      <c r="H14" s="80"/>
      <c r="I14" s="80"/>
      <c r="J14" s="86"/>
      <c r="K14" s="85"/>
      <c r="L14" s="87"/>
      <c r="M14" s="80"/>
      <c r="N14" s="86"/>
      <c r="O14" s="80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93" t="s">
        <v>242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93" t="s">
        <v>104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93" t="s">
        <v>225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93" t="s">
        <v>233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171</v>
      </c>
      <c r="C1" s="78" t="s" vm="1">
        <v>243</v>
      </c>
    </row>
    <row r="2" spans="2:56">
      <c r="B2" s="57" t="s">
        <v>170</v>
      </c>
      <c r="C2" s="78" t="s">
        <v>244</v>
      </c>
    </row>
    <row r="3" spans="2:56">
      <c r="B3" s="57" t="s">
        <v>172</v>
      </c>
      <c r="C3" s="78" t="s">
        <v>245</v>
      </c>
    </row>
    <row r="4" spans="2:56">
      <c r="B4" s="57" t="s">
        <v>173</v>
      </c>
      <c r="C4" s="78">
        <v>2142</v>
      </c>
    </row>
    <row r="6" spans="2:56" ht="26.25" customHeight="1">
      <c r="B6" s="160" t="s">
        <v>205</v>
      </c>
      <c r="C6" s="161"/>
      <c r="D6" s="161"/>
      <c r="E6" s="161"/>
      <c r="F6" s="161"/>
      <c r="G6" s="161"/>
      <c r="H6" s="161"/>
      <c r="I6" s="161"/>
      <c r="J6" s="162"/>
    </row>
    <row r="7" spans="2:56" s="3" customFormat="1" ht="78.75">
      <c r="B7" s="60" t="s">
        <v>108</v>
      </c>
      <c r="C7" s="62" t="s">
        <v>45</v>
      </c>
      <c r="D7" s="62" t="s">
        <v>77</v>
      </c>
      <c r="E7" s="62" t="s">
        <v>46</v>
      </c>
      <c r="F7" s="62" t="s">
        <v>93</v>
      </c>
      <c r="G7" s="62" t="s">
        <v>216</v>
      </c>
      <c r="H7" s="62" t="s">
        <v>174</v>
      </c>
      <c r="I7" s="64" t="s">
        <v>175</v>
      </c>
      <c r="J7" s="77" t="s">
        <v>237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79"/>
      <c r="D11" s="79"/>
      <c r="E11" s="79"/>
      <c r="F11" s="79"/>
      <c r="G11" s="79"/>
      <c r="H11" s="79"/>
      <c r="I11" s="79"/>
      <c r="J11" s="79"/>
    </row>
    <row r="12" spans="2:56">
      <c r="B12" s="108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O32" sqref="O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243</v>
      </c>
    </row>
    <row r="2" spans="2:60">
      <c r="B2" s="57" t="s">
        <v>170</v>
      </c>
      <c r="C2" s="78" t="s">
        <v>244</v>
      </c>
    </row>
    <row r="3" spans="2:60">
      <c r="B3" s="57" t="s">
        <v>172</v>
      </c>
      <c r="C3" s="78" t="s">
        <v>245</v>
      </c>
    </row>
    <row r="4" spans="2:60">
      <c r="B4" s="57" t="s">
        <v>173</v>
      </c>
      <c r="C4" s="78">
        <v>2142</v>
      </c>
    </row>
    <row r="6" spans="2:60" ht="26.25" customHeight="1">
      <c r="B6" s="160" t="s">
        <v>206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66">
      <c r="B7" s="60" t="s">
        <v>108</v>
      </c>
      <c r="C7" s="60" t="s">
        <v>109</v>
      </c>
      <c r="D7" s="60" t="s">
        <v>15</v>
      </c>
      <c r="E7" s="60" t="s">
        <v>16</v>
      </c>
      <c r="F7" s="60" t="s">
        <v>47</v>
      </c>
      <c r="G7" s="60" t="s">
        <v>93</v>
      </c>
      <c r="H7" s="60" t="s">
        <v>44</v>
      </c>
      <c r="I7" s="60" t="s">
        <v>102</v>
      </c>
      <c r="J7" s="60" t="s">
        <v>174</v>
      </c>
      <c r="K7" s="60" t="s">
        <v>175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8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>
      <selection activeCell="K12" sqref="K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5.28515625" style="1" bestFit="1" customWidth="1"/>
    <col min="8" max="8" width="7.5703125" style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171</v>
      </c>
      <c r="C1" s="78" t="s" vm="1">
        <v>243</v>
      </c>
    </row>
    <row r="2" spans="2:60">
      <c r="B2" s="57" t="s">
        <v>170</v>
      </c>
      <c r="C2" s="78" t="s">
        <v>244</v>
      </c>
    </row>
    <row r="3" spans="2:60">
      <c r="B3" s="57" t="s">
        <v>172</v>
      </c>
      <c r="C3" s="78" t="s">
        <v>245</v>
      </c>
    </row>
    <row r="4" spans="2:60">
      <c r="B4" s="57" t="s">
        <v>173</v>
      </c>
      <c r="C4" s="78">
        <v>2142</v>
      </c>
    </row>
    <row r="6" spans="2:60" ht="26.25" customHeight="1">
      <c r="B6" s="160" t="s">
        <v>207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63">
      <c r="B7" s="60" t="s">
        <v>108</v>
      </c>
      <c r="C7" s="62" t="s">
        <v>37</v>
      </c>
      <c r="D7" s="62" t="s">
        <v>15</v>
      </c>
      <c r="E7" s="62" t="s">
        <v>16</v>
      </c>
      <c r="F7" s="62" t="s">
        <v>47</v>
      </c>
      <c r="G7" s="62" t="s">
        <v>93</v>
      </c>
      <c r="H7" s="62" t="s">
        <v>44</v>
      </c>
      <c r="I7" s="62" t="s">
        <v>102</v>
      </c>
      <c r="J7" s="62" t="s">
        <v>174</v>
      </c>
      <c r="K7" s="64" t="s">
        <v>175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40" t="s">
        <v>1192</v>
      </c>
      <c r="C10" s="137"/>
      <c r="D10" s="137"/>
      <c r="E10" s="137"/>
      <c r="F10" s="137"/>
      <c r="G10" s="137"/>
      <c r="H10" s="139"/>
      <c r="I10" s="138">
        <f>I11</f>
        <v>-850.91976999999997</v>
      </c>
      <c r="J10" s="139">
        <v>1</v>
      </c>
      <c r="K10" s="139">
        <f>I10/'סכום נכסי הקרן'!$C$42</f>
        <v>-1.4937718908333208E-3</v>
      </c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2"/>
    </row>
    <row r="11" spans="2:60" ht="21" customHeight="1">
      <c r="B11" s="141" t="s">
        <v>222</v>
      </c>
      <c r="C11" s="137"/>
      <c r="D11" s="137"/>
      <c r="E11" s="137"/>
      <c r="F11" s="137"/>
      <c r="G11" s="137"/>
      <c r="H11" s="139"/>
      <c r="I11" s="138">
        <f>I12</f>
        <v>-850.91976999999997</v>
      </c>
      <c r="J11" s="139">
        <v>1</v>
      </c>
      <c r="K11" s="139">
        <f>I11/'סכום נכסי הקרן'!$C$42</f>
        <v>-1.4937718908333208E-3</v>
      </c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  <c r="BA11" s="135"/>
      <c r="BB11" s="135"/>
      <c r="BC11" s="135"/>
      <c r="BD11" s="135"/>
      <c r="BE11" s="135"/>
      <c r="BF11" s="135"/>
      <c r="BG11" s="135"/>
      <c r="BH11" s="135"/>
    </row>
    <row r="12" spans="2:60">
      <c r="B12" s="145" t="s">
        <v>1193</v>
      </c>
      <c r="C12" s="132"/>
      <c r="D12" s="132"/>
      <c r="E12" s="132"/>
      <c r="F12" s="132"/>
      <c r="G12" s="132"/>
      <c r="H12" s="134"/>
      <c r="I12" s="133">
        <v>-850.91976999999997</v>
      </c>
      <c r="J12" s="134">
        <v>1</v>
      </c>
      <c r="K12" s="134">
        <f>I12/'סכום נכסי הקרן'!$C$42</f>
        <v>-1.4937718908333208E-3</v>
      </c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0"/>
      <c r="BF12" s="130"/>
      <c r="BG12" s="130"/>
      <c r="BH12" s="130"/>
    </row>
    <row r="13" spans="2:60"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0"/>
      <c r="BF13" s="130"/>
      <c r="BG13" s="130"/>
      <c r="BH13" s="130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D108" s="3"/>
      <c r="E108" s="3"/>
      <c r="F108" s="3"/>
      <c r="G108" s="3"/>
      <c r="H108" s="3"/>
    </row>
    <row r="109" spans="2:11">
      <c r="D109" s="3"/>
      <c r="E109" s="3"/>
      <c r="F109" s="3"/>
      <c r="G109" s="3"/>
      <c r="H109" s="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22"/>
      <c r="G606" s="22"/>
    </row>
    <row r="607" spans="4:8">
      <c r="E607" s="22"/>
      <c r="G607" s="22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D28:XFD1048576 D26:AF27 AH26:XFD27 C5:C1048576 A1:B1048576 D1:XFD25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171</v>
      </c>
      <c r="C1" s="78" t="s" vm="1">
        <v>243</v>
      </c>
    </row>
    <row r="2" spans="2:47">
      <c r="B2" s="57" t="s">
        <v>170</v>
      </c>
      <c r="C2" s="78" t="s">
        <v>244</v>
      </c>
    </row>
    <row r="3" spans="2:47">
      <c r="B3" s="57" t="s">
        <v>172</v>
      </c>
      <c r="C3" s="78" t="s">
        <v>245</v>
      </c>
    </row>
    <row r="4" spans="2:47">
      <c r="B4" s="57" t="s">
        <v>173</v>
      </c>
      <c r="C4" s="78">
        <v>2142</v>
      </c>
    </row>
    <row r="6" spans="2:47" ht="26.25" customHeight="1">
      <c r="B6" s="160" t="s">
        <v>208</v>
      </c>
      <c r="C6" s="161"/>
      <c r="D6" s="162"/>
    </row>
    <row r="7" spans="2:47" s="3" customFormat="1" ht="33">
      <c r="B7" s="60" t="s">
        <v>108</v>
      </c>
      <c r="C7" s="65" t="s">
        <v>99</v>
      </c>
      <c r="D7" s="66" t="s">
        <v>98</v>
      </c>
    </row>
    <row r="8" spans="2:47" s="3" customFormat="1">
      <c r="B8" s="16"/>
      <c r="C8" s="33" t="s">
        <v>230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79"/>
      <c r="D11" s="79"/>
    </row>
    <row r="12" spans="2:47">
      <c r="B12" s="108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243</v>
      </c>
    </row>
    <row r="2" spans="2:18">
      <c r="B2" s="57" t="s">
        <v>170</v>
      </c>
      <c r="C2" s="78" t="s">
        <v>244</v>
      </c>
    </row>
    <row r="3" spans="2:18">
      <c r="B3" s="57" t="s">
        <v>172</v>
      </c>
      <c r="C3" s="78" t="s">
        <v>245</v>
      </c>
    </row>
    <row r="4" spans="2:18">
      <c r="B4" s="57" t="s">
        <v>173</v>
      </c>
      <c r="C4" s="78">
        <v>2142</v>
      </c>
    </row>
    <row r="6" spans="2:18" ht="26.25" customHeight="1">
      <c r="B6" s="160" t="s">
        <v>211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3" t="s">
        <v>108</v>
      </c>
      <c r="C7" s="31" t="s">
        <v>37</v>
      </c>
      <c r="D7" s="31" t="s">
        <v>54</v>
      </c>
      <c r="E7" s="31" t="s">
        <v>15</v>
      </c>
      <c r="F7" s="31" t="s">
        <v>55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232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3" t="s">
        <v>242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3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3" t="s">
        <v>233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2"/>
  <sheetViews>
    <sheetView rightToLeft="1" workbookViewId="0">
      <pane ySplit="9" topLeftCell="A10" activePane="bottomLeft" state="frozen"/>
      <selection pane="bottomLeft" activeCell="C3" sqref="C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171</v>
      </c>
      <c r="C1" s="78" t="s" vm="1">
        <v>243</v>
      </c>
    </row>
    <row r="2" spans="2:13">
      <c r="B2" s="57" t="s">
        <v>170</v>
      </c>
      <c r="C2" s="78" t="s">
        <v>244</v>
      </c>
    </row>
    <row r="3" spans="2:13">
      <c r="B3" s="57" t="s">
        <v>172</v>
      </c>
      <c r="C3" s="78" t="s">
        <v>245</v>
      </c>
    </row>
    <row r="4" spans="2:13">
      <c r="B4" s="57" t="s">
        <v>173</v>
      </c>
      <c r="C4" s="78">
        <v>2142</v>
      </c>
    </row>
    <row r="6" spans="2:13" ht="26.25" customHeight="1">
      <c r="B6" s="149" t="s">
        <v>200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</row>
    <row r="7" spans="2:13" s="3" customFormat="1" ht="63">
      <c r="B7" s="13" t="s">
        <v>107</v>
      </c>
      <c r="C7" s="14" t="s">
        <v>37</v>
      </c>
      <c r="D7" s="14" t="s">
        <v>109</v>
      </c>
      <c r="E7" s="14" t="s">
        <v>15</v>
      </c>
      <c r="F7" s="14" t="s">
        <v>55</v>
      </c>
      <c r="G7" s="14" t="s">
        <v>93</v>
      </c>
      <c r="H7" s="14" t="s">
        <v>17</v>
      </c>
      <c r="I7" s="14" t="s">
        <v>19</v>
      </c>
      <c r="J7" s="14" t="s">
        <v>51</v>
      </c>
      <c r="K7" s="14" t="s">
        <v>174</v>
      </c>
      <c r="L7" s="14" t="s">
        <v>175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20" customFormat="1" ht="18" customHeight="1">
      <c r="B10" s="96" t="s">
        <v>36</v>
      </c>
      <c r="C10" s="98"/>
      <c r="D10" s="98"/>
      <c r="E10" s="98"/>
      <c r="F10" s="98"/>
      <c r="G10" s="98"/>
      <c r="H10" s="98"/>
      <c r="I10" s="98"/>
      <c r="J10" s="99">
        <f>J11</f>
        <v>83218.267420000004</v>
      </c>
      <c r="K10" s="101">
        <f>J10/$J$10</f>
        <v>1</v>
      </c>
      <c r="L10" s="101">
        <f>J10/'סכום נכסי הקרן'!$C$42</f>
        <v>0.1460879310347277</v>
      </c>
    </row>
    <row r="11" spans="2:13" s="121" customFormat="1">
      <c r="B11" s="81" t="s">
        <v>222</v>
      </c>
      <c r="C11" s="82"/>
      <c r="D11" s="82"/>
      <c r="E11" s="82"/>
      <c r="F11" s="82"/>
      <c r="G11" s="82"/>
      <c r="H11" s="82"/>
      <c r="I11" s="82"/>
      <c r="J11" s="88">
        <f>J12+J16</f>
        <v>83218.267420000004</v>
      </c>
      <c r="K11" s="89">
        <f t="shared" ref="K11:K14" si="0">J11/$J$10</f>
        <v>1</v>
      </c>
      <c r="L11" s="89">
        <f>J11/'סכום נכסי הקרן'!$C$42</f>
        <v>0.1460879310347277</v>
      </c>
    </row>
    <row r="12" spans="2:13" s="121" customFormat="1">
      <c r="B12" s="97" t="s">
        <v>34</v>
      </c>
      <c r="C12" s="82"/>
      <c r="D12" s="82"/>
      <c r="E12" s="82"/>
      <c r="F12" s="82"/>
      <c r="G12" s="82"/>
      <c r="H12" s="82"/>
      <c r="I12" s="82"/>
      <c r="J12" s="88">
        <f>SUM(J13:J14)</f>
        <v>68461.819690000004</v>
      </c>
      <c r="K12" s="89">
        <f t="shared" si="0"/>
        <v>0.82267778232482702</v>
      </c>
      <c r="L12" s="89">
        <f>J12/'סכום נכסי הקרן'!$C$42</f>
        <v>0.12018329512807205</v>
      </c>
    </row>
    <row r="13" spans="2:13" s="121" customFormat="1">
      <c r="B13" s="84" t="s">
        <v>1166</v>
      </c>
      <c r="C13" s="80" t="s">
        <v>1167</v>
      </c>
      <c r="D13" s="80">
        <v>10</v>
      </c>
      <c r="E13" s="80" t="s">
        <v>1168</v>
      </c>
      <c r="F13" s="80" t="s">
        <v>1169</v>
      </c>
      <c r="G13" s="91" t="s">
        <v>156</v>
      </c>
      <c r="H13" s="92">
        <v>0</v>
      </c>
      <c r="I13" s="92">
        <v>0</v>
      </c>
      <c r="J13" s="85">
        <v>68399.102830000003</v>
      </c>
      <c r="K13" s="86">
        <f t="shared" si="0"/>
        <v>0.82192413938146369</v>
      </c>
      <c r="L13" s="86">
        <f>J13/'סכום נכסי הקרן'!$C$42</f>
        <v>0.12007319698973719</v>
      </c>
    </row>
    <row r="14" spans="2:13" s="121" customFormat="1">
      <c r="B14" s="84" t="s">
        <v>1170</v>
      </c>
      <c r="C14" s="80" t="s">
        <v>1171</v>
      </c>
      <c r="D14" s="80">
        <v>26</v>
      </c>
      <c r="E14" s="80" t="s">
        <v>1172</v>
      </c>
      <c r="F14" s="80" t="s">
        <v>1169</v>
      </c>
      <c r="G14" s="91" t="s">
        <v>156</v>
      </c>
      <c r="H14" s="92">
        <v>0</v>
      </c>
      <c r="I14" s="92">
        <v>0</v>
      </c>
      <c r="J14" s="85">
        <v>62.716860000000004</v>
      </c>
      <c r="K14" s="86">
        <f t="shared" si="0"/>
        <v>7.5364294336326381E-4</v>
      </c>
      <c r="L14" s="86">
        <f>J14/'סכום נכסי הקרן'!$C$42</f>
        <v>1.1009813833486167E-4</v>
      </c>
    </row>
    <row r="15" spans="2:13" s="121" customFormat="1">
      <c r="B15" s="83"/>
      <c r="C15" s="80"/>
      <c r="D15" s="80"/>
      <c r="E15" s="80"/>
      <c r="F15" s="80"/>
      <c r="G15" s="80"/>
      <c r="H15" s="80"/>
      <c r="I15" s="80"/>
      <c r="J15" s="80"/>
      <c r="K15" s="86"/>
      <c r="L15" s="80"/>
    </row>
    <row r="16" spans="2:13" s="121" customFormat="1">
      <c r="B16" s="97" t="s">
        <v>35</v>
      </c>
      <c r="C16" s="82"/>
      <c r="D16" s="82"/>
      <c r="E16" s="82"/>
      <c r="F16" s="82"/>
      <c r="G16" s="82"/>
      <c r="H16" s="82"/>
      <c r="I16" s="82"/>
      <c r="J16" s="88">
        <f>SUM(J17:J33)</f>
        <v>14756.44773</v>
      </c>
      <c r="K16" s="89">
        <f t="shared" ref="K16:K33" si="1">J16/$J$10</f>
        <v>0.17732221767517303</v>
      </c>
      <c r="L16" s="89">
        <f>J16/'סכום נכסי הקרן'!$C$42</f>
        <v>2.5904635906655649E-2</v>
      </c>
    </row>
    <row r="17" spans="2:12" s="121" customFormat="1">
      <c r="B17" s="84" t="s">
        <v>1166</v>
      </c>
      <c r="C17" s="80" t="s">
        <v>1173</v>
      </c>
      <c r="D17" s="80">
        <v>10</v>
      </c>
      <c r="E17" s="80" t="s">
        <v>1168</v>
      </c>
      <c r="F17" s="80" t="s">
        <v>1169</v>
      </c>
      <c r="G17" s="91" t="s">
        <v>157</v>
      </c>
      <c r="H17" s="92">
        <v>0</v>
      </c>
      <c r="I17" s="92">
        <v>0</v>
      </c>
      <c r="J17" s="85">
        <v>17.191510000000001</v>
      </c>
      <c r="K17" s="86">
        <f t="shared" si="1"/>
        <v>2.0658336844763886E-4</v>
      </c>
      <c r="L17" s="86">
        <f>J17/'סכום נכסי הקרן'!$C$42</f>
        <v>3.0179336882700406E-5</v>
      </c>
    </row>
    <row r="18" spans="2:12" s="121" customFormat="1">
      <c r="B18" s="84" t="s">
        <v>1166</v>
      </c>
      <c r="C18" s="80" t="s">
        <v>1174</v>
      </c>
      <c r="D18" s="80">
        <v>10</v>
      </c>
      <c r="E18" s="80" t="s">
        <v>1168</v>
      </c>
      <c r="F18" s="80" t="s">
        <v>1169</v>
      </c>
      <c r="G18" s="91" t="s">
        <v>155</v>
      </c>
      <c r="H18" s="92">
        <v>0</v>
      </c>
      <c r="I18" s="92">
        <v>0</v>
      </c>
      <c r="J18" s="85">
        <v>13477.51439</v>
      </c>
      <c r="K18" s="86">
        <f t="shared" si="1"/>
        <v>0.16195379701886131</v>
      </c>
      <c r="L18" s="86">
        <f>J18/'סכום נכסי הקרן'!$C$42</f>
        <v>2.3659495129703698E-2</v>
      </c>
    </row>
    <row r="19" spans="2:12" s="121" customFormat="1">
      <c r="B19" s="84" t="s">
        <v>1166</v>
      </c>
      <c r="C19" s="80" t="s">
        <v>1175</v>
      </c>
      <c r="D19" s="80">
        <v>10</v>
      </c>
      <c r="E19" s="80" t="s">
        <v>1168</v>
      </c>
      <c r="F19" s="80" t="s">
        <v>1169</v>
      </c>
      <c r="G19" s="91" t="s">
        <v>160</v>
      </c>
      <c r="H19" s="92">
        <v>0</v>
      </c>
      <c r="I19" s="92">
        <v>0</v>
      </c>
      <c r="J19" s="85">
        <v>0.25563999999999998</v>
      </c>
      <c r="K19" s="86">
        <f t="shared" si="1"/>
        <v>3.0719216816879021E-6</v>
      </c>
      <c r="L19" s="86">
        <f>J19/'סכום נכסי הקרן'!$C$42</f>
        <v>4.4877068277850698E-7</v>
      </c>
    </row>
    <row r="20" spans="2:12" s="121" customFormat="1">
      <c r="B20" s="84" t="s">
        <v>1166</v>
      </c>
      <c r="C20" s="80" t="s">
        <v>1176</v>
      </c>
      <c r="D20" s="80">
        <v>10</v>
      </c>
      <c r="E20" s="80" t="s">
        <v>1168</v>
      </c>
      <c r="F20" s="80" t="s">
        <v>1169</v>
      </c>
      <c r="G20" s="91" t="s">
        <v>158</v>
      </c>
      <c r="H20" s="92">
        <v>0</v>
      </c>
      <c r="I20" s="92">
        <v>0</v>
      </c>
      <c r="J20" s="85">
        <v>1133.3536200000001</v>
      </c>
      <c r="K20" s="86">
        <f t="shared" si="1"/>
        <v>1.3619048499051292E-2</v>
      </c>
      <c r="L20" s="86">
        <f>J20/'סכום נכסי הקרן'!$C$42</f>
        <v>1.9895786178880169E-3</v>
      </c>
    </row>
    <row r="21" spans="2:12" s="121" customFormat="1">
      <c r="B21" s="84" t="s">
        <v>1166</v>
      </c>
      <c r="C21" s="80" t="s">
        <v>1177</v>
      </c>
      <c r="D21" s="80">
        <v>10</v>
      </c>
      <c r="E21" s="80" t="s">
        <v>1168</v>
      </c>
      <c r="F21" s="80" t="s">
        <v>1169</v>
      </c>
      <c r="G21" s="91" t="s">
        <v>163</v>
      </c>
      <c r="H21" s="92">
        <v>0</v>
      </c>
      <c r="I21" s="92">
        <v>0</v>
      </c>
      <c r="J21" s="85">
        <v>3.8468499999999999</v>
      </c>
      <c r="K21" s="86">
        <f t="shared" si="1"/>
        <v>4.6226028482244985E-5</v>
      </c>
      <c r="L21" s="86">
        <f>J21/'סכום נכסי הקרן'!$C$42</f>
        <v>6.753064860923563E-6</v>
      </c>
    </row>
    <row r="22" spans="2:12" s="121" customFormat="1">
      <c r="B22" s="84" t="s">
        <v>1166</v>
      </c>
      <c r="C22" s="80" t="s">
        <v>1178</v>
      </c>
      <c r="D22" s="80">
        <v>10</v>
      </c>
      <c r="E22" s="80" t="s">
        <v>1168</v>
      </c>
      <c r="F22" s="80" t="s">
        <v>1169</v>
      </c>
      <c r="G22" s="91" t="s">
        <v>162</v>
      </c>
      <c r="H22" s="92">
        <v>0</v>
      </c>
      <c r="I22" s="92">
        <v>0</v>
      </c>
      <c r="J22" s="85">
        <v>1.2150799999999999</v>
      </c>
      <c r="K22" s="86">
        <f t="shared" si="1"/>
        <v>1.4601121096015242E-5</v>
      </c>
      <c r="L22" s="86">
        <f>J22/'סכום נכסי הקרן'!$C$42</f>
        <v>2.1330475717043825E-6</v>
      </c>
    </row>
    <row r="23" spans="2:12" s="121" customFormat="1">
      <c r="B23" s="84" t="s">
        <v>1166</v>
      </c>
      <c r="C23" s="80" t="s">
        <v>1179</v>
      </c>
      <c r="D23" s="80">
        <v>10</v>
      </c>
      <c r="E23" s="80" t="s">
        <v>1168</v>
      </c>
      <c r="F23" s="80" t="s">
        <v>1169</v>
      </c>
      <c r="G23" s="91" t="s">
        <v>164</v>
      </c>
      <c r="H23" s="92">
        <v>0</v>
      </c>
      <c r="I23" s="92">
        <v>0</v>
      </c>
      <c r="J23" s="85">
        <v>2.3472300000000001</v>
      </c>
      <c r="K23" s="86">
        <f t="shared" si="1"/>
        <v>2.820570618411945E-5</v>
      </c>
      <c r="L23" s="86">
        <f>J23/'סכום נכסי הקרן'!$C$42</f>
        <v>4.1205132598114344E-6</v>
      </c>
    </row>
    <row r="24" spans="2:12" s="121" customFormat="1">
      <c r="B24" s="84" t="s">
        <v>1166</v>
      </c>
      <c r="C24" s="80" t="s">
        <v>1180</v>
      </c>
      <c r="D24" s="80">
        <v>10</v>
      </c>
      <c r="E24" s="80" t="s">
        <v>1168</v>
      </c>
      <c r="F24" s="80" t="s">
        <v>1169</v>
      </c>
      <c r="G24" s="91" t="s">
        <v>159</v>
      </c>
      <c r="H24" s="92">
        <v>0</v>
      </c>
      <c r="I24" s="92">
        <v>0</v>
      </c>
      <c r="J24" s="85">
        <v>6.8419300000000005</v>
      </c>
      <c r="K24" s="86">
        <f t="shared" si="1"/>
        <v>8.2216684054103089E-5</v>
      </c>
      <c r="L24" s="86">
        <f>J24/'סכום נכסי הקרן'!$C$42</f>
        <v>1.2010865269999809E-5</v>
      </c>
    </row>
    <row r="25" spans="2:12" s="121" customFormat="1">
      <c r="B25" s="84" t="s">
        <v>1166</v>
      </c>
      <c r="C25" s="80" t="s">
        <v>1181</v>
      </c>
      <c r="D25" s="80">
        <v>10</v>
      </c>
      <c r="E25" s="80" t="s">
        <v>1168</v>
      </c>
      <c r="F25" s="80" t="s">
        <v>1169</v>
      </c>
      <c r="G25" s="91" t="s">
        <v>165</v>
      </c>
      <c r="H25" s="92">
        <v>0</v>
      </c>
      <c r="I25" s="92">
        <v>0</v>
      </c>
      <c r="J25" s="85">
        <v>5.7820000000000003E-2</v>
      </c>
      <c r="K25" s="86">
        <f t="shared" si="1"/>
        <v>6.947993726928279E-7</v>
      </c>
      <c r="L25" s="86">
        <f>J25/'סכום נכסי הקרן'!$C$42</f>
        <v>1.0150180284092191E-7</v>
      </c>
    </row>
    <row r="26" spans="2:12" s="121" customFormat="1">
      <c r="B26" s="84" t="s">
        <v>1170</v>
      </c>
      <c r="C26" s="80" t="s">
        <v>1182</v>
      </c>
      <c r="D26" s="80">
        <v>26</v>
      </c>
      <c r="E26" s="80" t="s">
        <v>1172</v>
      </c>
      <c r="F26" s="80" t="s">
        <v>1169</v>
      </c>
      <c r="G26" s="91" t="s">
        <v>165</v>
      </c>
      <c r="H26" s="92">
        <v>0</v>
      </c>
      <c r="I26" s="92">
        <v>0</v>
      </c>
      <c r="J26" s="85">
        <v>0.64400000000000002</v>
      </c>
      <c r="K26" s="86">
        <f t="shared" si="1"/>
        <v>7.7386855069903355E-6</v>
      </c>
      <c r="L26" s="86">
        <f>J26/'סכום נכסי הקרן'!$C$42</f>
        <v>1.1305285546446508E-6</v>
      </c>
    </row>
    <row r="27" spans="2:12" s="121" customFormat="1">
      <c r="B27" s="84" t="s">
        <v>1170</v>
      </c>
      <c r="C27" s="80" t="s">
        <v>1183</v>
      </c>
      <c r="D27" s="80">
        <v>26</v>
      </c>
      <c r="E27" s="80" t="s">
        <v>1172</v>
      </c>
      <c r="F27" s="80" t="s">
        <v>1169</v>
      </c>
      <c r="G27" s="91" t="s">
        <v>162</v>
      </c>
      <c r="H27" s="92">
        <v>0</v>
      </c>
      <c r="I27" s="92">
        <v>0</v>
      </c>
      <c r="J27" s="85">
        <v>1.8E-3</v>
      </c>
      <c r="K27" s="86">
        <f t="shared" si="1"/>
        <v>2.1629866323886029E-8</v>
      </c>
      <c r="L27" s="86">
        <f>J27/'סכום נכסי הקרן'!$C$42</f>
        <v>3.1598624198142412E-9</v>
      </c>
    </row>
    <row r="28" spans="2:12" s="121" customFormat="1">
      <c r="B28" s="84" t="s">
        <v>1170</v>
      </c>
      <c r="C28" s="80" t="s">
        <v>1184</v>
      </c>
      <c r="D28" s="80">
        <v>26</v>
      </c>
      <c r="E28" s="80" t="s">
        <v>1172</v>
      </c>
      <c r="F28" s="80" t="s">
        <v>1169</v>
      </c>
      <c r="G28" s="91" t="s">
        <v>158</v>
      </c>
      <c r="H28" s="92">
        <v>0</v>
      </c>
      <c r="I28" s="92">
        <v>0</v>
      </c>
      <c r="J28" s="85">
        <v>94.20183999999999</v>
      </c>
      <c r="K28" s="86">
        <f t="shared" si="1"/>
        <v>1.1319851148133887E-3</v>
      </c>
      <c r="L28" s="86">
        <f>J28/'סכום נכסי הקרן'!$C$42</f>
        <v>1.6536936338519664E-4</v>
      </c>
    </row>
    <row r="29" spans="2:12" s="121" customFormat="1">
      <c r="B29" s="84" t="s">
        <v>1170</v>
      </c>
      <c r="C29" s="80" t="s">
        <v>1185</v>
      </c>
      <c r="D29" s="80">
        <v>26</v>
      </c>
      <c r="E29" s="80" t="s">
        <v>1172</v>
      </c>
      <c r="F29" s="80" t="s">
        <v>1169</v>
      </c>
      <c r="G29" s="91" t="s">
        <v>163</v>
      </c>
      <c r="H29" s="92">
        <v>0</v>
      </c>
      <c r="I29" s="92">
        <v>0</v>
      </c>
      <c r="J29" s="85">
        <v>8.3000000000000001E-3</v>
      </c>
      <c r="K29" s="86">
        <f t="shared" si="1"/>
        <v>9.9737716937918912E-8</v>
      </c>
      <c r="L29" s="86">
        <f>J29/'סכום נכסי הקרן'!$C$42</f>
        <v>1.4570476713587891E-8</v>
      </c>
    </row>
    <row r="30" spans="2:12" s="121" customFormat="1">
      <c r="B30" s="84" t="s">
        <v>1170</v>
      </c>
      <c r="C30" s="80" t="s">
        <v>1186</v>
      </c>
      <c r="D30" s="80">
        <v>26</v>
      </c>
      <c r="E30" s="80" t="s">
        <v>1172</v>
      </c>
      <c r="F30" s="80" t="s">
        <v>1169</v>
      </c>
      <c r="G30" s="91" t="s">
        <v>155</v>
      </c>
      <c r="H30" s="92">
        <v>0</v>
      </c>
      <c r="I30" s="92">
        <v>0</v>
      </c>
      <c r="J30" s="85">
        <v>16.608139999999999</v>
      </c>
      <c r="K30" s="86">
        <f t="shared" si="1"/>
        <v>1.9957324893799138E-4</v>
      </c>
      <c r="L30" s="86">
        <f>J30/'סכום נכסי הקרן'!$C$42</f>
        <v>2.9155243027229828E-5</v>
      </c>
    </row>
    <row r="31" spans="2:12" s="121" customFormat="1">
      <c r="B31" s="84" t="s">
        <v>1170</v>
      </c>
      <c r="C31" s="80" t="s">
        <v>1187</v>
      </c>
      <c r="D31" s="80">
        <v>26</v>
      </c>
      <c r="E31" s="80" t="s">
        <v>1172</v>
      </c>
      <c r="F31" s="80" t="s">
        <v>1169</v>
      </c>
      <c r="G31" s="91" t="s">
        <v>164</v>
      </c>
      <c r="H31" s="92">
        <v>0</v>
      </c>
      <c r="I31" s="92">
        <v>0</v>
      </c>
      <c r="J31" s="85">
        <v>2.3799999999999997E-3</v>
      </c>
      <c r="K31" s="86">
        <f t="shared" si="1"/>
        <v>2.8599489917138192E-8</v>
      </c>
      <c r="L31" s="86">
        <f>J31/'סכום נכסי הקרן'!$C$42</f>
        <v>4.1780403106432741E-9</v>
      </c>
    </row>
    <row r="32" spans="2:12" s="121" customFormat="1">
      <c r="B32" s="84" t="s">
        <v>1170</v>
      </c>
      <c r="C32" s="80" t="s">
        <v>1188</v>
      </c>
      <c r="D32" s="80">
        <v>26</v>
      </c>
      <c r="E32" s="80" t="s">
        <v>1172</v>
      </c>
      <c r="F32" s="80" t="s">
        <v>1169</v>
      </c>
      <c r="G32" s="91" t="s">
        <v>655</v>
      </c>
      <c r="H32" s="92">
        <v>0</v>
      </c>
      <c r="I32" s="92">
        <v>0</v>
      </c>
      <c r="J32" s="85">
        <v>1.3720000000000001E-2</v>
      </c>
      <c r="K32" s="86">
        <f t="shared" si="1"/>
        <v>1.6486764775762018E-7</v>
      </c>
      <c r="L32" s="86">
        <f>J32/'סכום נכסי הקרן'!$C$42</f>
        <v>2.4085173555472996E-8</v>
      </c>
    </row>
    <row r="33" spans="2:12" s="121" customFormat="1">
      <c r="B33" s="84" t="s">
        <v>1170</v>
      </c>
      <c r="C33" s="80" t="s">
        <v>1189</v>
      </c>
      <c r="D33" s="80">
        <v>26</v>
      </c>
      <c r="E33" s="80" t="s">
        <v>1172</v>
      </c>
      <c r="F33" s="80" t="s">
        <v>1169</v>
      </c>
      <c r="G33" s="91" t="s">
        <v>157</v>
      </c>
      <c r="H33" s="92">
        <v>0</v>
      </c>
      <c r="I33" s="92">
        <v>0</v>
      </c>
      <c r="J33" s="85">
        <v>2.34348</v>
      </c>
      <c r="K33" s="86">
        <f t="shared" si="1"/>
        <v>2.8160643962611352E-5</v>
      </c>
      <c r="L33" s="86">
        <f>J33/'סכום נכסי הקרן'!$C$42</f>
        <v>4.1139302131034879E-6</v>
      </c>
    </row>
    <row r="34" spans="2:12" s="121" customFormat="1">
      <c r="B34" s="83"/>
      <c r="C34" s="80"/>
      <c r="D34" s="80"/>
      <c r="E34" s="80"/>
      <c r="F34" s="80"/>
      <c r="G34" s="80"/>
      <c r="H34" s="80"/>
      <c r="I34" s="80"/>
      <c r="J34" s="80"/>
      <c r="K34" s="86"/>
      <c r="L34" s="80"/>
    </row>
    <row r="35" spans="2:12">
      <c r="B35" s="95"/>
      <c r="D35" s="1"/>
    </row>
    <row r="36" spans="2:12">
      <c r="D36" s="1"/>
    </row>
    <row r="37" spans="2:12">
      <c r="D37" s="1"/>
    </row>
    <row r="38" spans="2:12">
      <c r="D38" s="1"/>
    </row>
    <row r="39" spans="2:12">
      <c r="B39" s="93" t="s">
        <v>242</v>
      </c>
      <c r="D39" s="1"/>
    </row>
    <row r="40" spans="2:12">
      <c r="B40" s="108"/>
      <c r="D40" s="1"/>
    </row>
    <row r="41" spans="2:12">
      <c r="D41" s="1"/>
    </row>
    <row r="42" spans="2:12"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D511" s="1"/>
    </row>
    <row r="512" spans="4:5">
      <c r="E512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243</v>
      </c>
    </row>
    <row r="2" spans="2:18">
      <c r="B2" s="57" t="s">
        <v>170</v>
      </c>
      <c r="C2" s="78" t="s">
        <v>244</v>
      </c>
    </row>
    <row r="3" spans="2:18">
      <c r="B3" s="57" t="s">
        <v>172</v>
      </c>
      <c r="C3" s="78" t="s">
        <v>245</v>
      </c>
    </row>
    <row r="4" spans="2:18">
      <c r="B4" s="57" t="s">
        <v>173</v>
      </c>
      <c r="C4" s="78">
        <v>2142</v>
      </c>
    </row>
    <row r="6" spans="2:18" ht="26.25" customHeight="1">
      <c r="B6" s="160" t="s">
        <v>212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3" t="s">
        <v>108</v>
      </c>
      <c r="C7" s="31" t="s">
        <v>37</v>
      </c>
      <c r="D7" s="31" t="s">
        <v>54</v>
      </c>
      <c r="E7" s="31" t="s">
        <v>15</v>
      </c>
      <c r="F7" s="31" t="s">
        <v>55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227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3" t="s">
        <v>242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3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3" t="s">
        <v>233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171</v>
      </c>
      <c r="C1" s="78" t="s" vm="1">
        <v>243</v>
      </c>
    </row>
    <row r="2" spans="2:18">
      <c r="B2" s="57" t="s">
        <v>170</v>
      </c>
      <c r="C2" s="78" t="s">
        <v>244</v>
      </c>
    </row>
    <row r="3" spans="2:18">
      <c r="B3" s="57" t="s">
        <v>172</v>
      </c>
      <c r="C3" s="78" t="s">
        <v>245</v>
      </c>
    </row>
    <row r="4" spans="2:18">
      <c r="B4" s="57" t="s">
        <v>173</v>
      </c>
      <c r="C4" s="78">
        <v>2142</v>
      </c>
    </row>
    <row r="6" spans="2:18" ht="26.25" customHeight="1">
      <c r="B6" s="160" t="s">
        <v>214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3" t="s">
        <v>108</v>
      </c>
      <c r="C7" s="31" t="s">
        <v>37</v>
      </c>
      <c r="D7" s="31" t="s">
        <v>54</v>
      </c>
      <c r="E7" s="31" t="s">
        <v>15</v>
      </c>
      <c r="F7" s="31" t="s">
        <v>55</v>
      </c>
      <c r="G7" s="31" t="s">
        <v>94</v>
      </c>
      <c r="H7" s="31" t="s">
        <v>18</v>
      </c>
      <c r="I7" s="31" t="s">
        <v>93</v>
      </c>
      <c r="J7" s="31" t="s">
        <v>17</v>
      </c>
      <c r="K7" s="31" t="s">
        <v>209</v>
      </c>
      <c r="L7" s="31" t="s">
        <v>227</v>
      </c>
      <c r="M7" s="31" t="s">
        <v>210</v>
      </c>
      <c r="N7" s="31" t="s">
        <v>49</v>
      </c>
      <c r="O7" s="31" t="s">
        <v>174</v>
      </c>
      <c r="P7" s="32" t="s">
        <v>176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3" t="s">
        <v>242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3" t="s">
        <v>104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3" t="s">
        <v>233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171</v>
      </c>
      <c r="C1" s="78" t="s" vm="1">
        <v>243</v>
      </c>
    </row>
    <row r="2" spans="2:53">
      <c r="B2" s="57" t="s">
        <v>170</v>
      </c>
      <c r="C2" s="78" t="s">
        <v>244</v>
      </c>
    </row>
    <row r="3" spans="2:53">
      <c r="B3" s="57" t="s">
        <v>172</v>
      </c>
      <c r="C3" s="78" t="s">
        <v>245</v>
      </c>
    </row>
    <row r="4" spans="2:53">
      <c r="B4" s="57" t="s">
        <v>173</v>
      </c>
      <c r="C4" s="78">
        <v>2142</v>
      </c>
    </row>
    <row r="6" spans="2:53" ht="21.75" customHeight="1">
      <c r="B6" s="151" t="s">
        <v>201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</row>
    <row r="7" spans="2:53" ht="27.75" customHeight="1">
      <c r="B7" s="154" t="s">
        <v>78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6"/>
      <c r="AU7" s="3"/>
      <c r="AV7" s="3"/>
    </row>
    <row r="8" spans="2:53" s="3" customFormat="1" ht="66" customHeight="1">
      <c r="B8" s="23" t="s">
        <v>107</v>
      </c>
      <c r="C8" s="31" t="s">
        <v>37</v>
      </c>
      <c r="D8" s="31" t="s">
        <v>111</v>
      </c>
      <c r="E8" s="31" t="s">
        <v>15</v>
      </c>
      <c r="F8" s="31" t="s">
        <v>55</v>
      </c>
      <c r="G8" s="31" t="s">
        <v>94</v>
      </c>
      <c r="H8" s="31" t="s">
        <v>18</v>
      </c>
      <c r="I8" s="31" t="s">
        <v>93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241</v>
      </c>
      <c r="O8" s="31" t="s">
        <v>51</v>
      </c>
      <c r="P8" s="31" t="s">
        <v>229</v>
      </c>
      <c r="Q8" s="31" t="s">
        <v>174</v>
      </c>
      <c r="R8" s="72" t="s">
        <v>176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234</v>
      </c>
      <c r="M9" s="33"/>
      <c r="N9" s="17" t="s">
        <v>230</v>
      </c>
      <c r="O9" s="33" t="s">
        <v>235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0" customFormat="1" ht="18" customHeight="1">
      <c r="B11" s="103" t="s">
        <v>25</v>
      </c>
      <c r="C11" s="82"/>
      <c r="D11" s="82"/>
      <c r="E11" s="82"/>
      <c r="F11" s="82"/>
      <c r="G11" s="82"/>
      <c r="H11" s="88">
        <v>1.8619477747095363</v>
      </c>
      <c r="I11" s="82"/>
      <c r="J11" s="82"/>
      <c r="K11" s="89">
        <v>1.6899347183869206E-3</v>
      </c>
      <c r="L11" s="88"/>
      <c r="M11" s="90"/>
      <c r="N11" s="82"/>
      <c r="O11" s="88">
        <v>33179.400720000005</v>
      </c>
      <c r="P11" s="82"/>
      <c r="Q11" s="89">
        <v>1</v>
      </c>
      <c r="R11" s="89">
        <f>O11/'סכום נכסי הקרן'!$C$42</f>
        <v>5.8245745248380887E-2</v>
      </c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U11" s="123"/>
      <c r="AV11" s="123"/>
      <c r="AW11" s="124"/>
      <c r="BA11" s="123"/>
    </row>
    <row r="12" spans="2:53" s="94" customFormat="1" ht="22.5" customHeight="1">
      <c r="B12" s="103" t="s">
        <v>222</v>
      </c>
      <c r="C12" s="82"/>
      <c r="D12" s="82"/>
      <c r="E12" s="82"/>
      <c r="F12" s="82"/>
      <c r="G12" s="82"/>
      <c r="H12" s="88">
        <v>1.8619477747095363</v>
      </c>
      <c r="I12" s="82"/>
      <c r="J12" s="82"/>
      <c r="K12" s="89">
        <v>1.6899347183869206E-3</v>
      </c>
      <c r="L12" s="88"/>
      <c r="M12" s="90"/>
      <c r="N12" s="82"/>
      <c r="O12" s="88">
        <v>33179.400720000005</v>
      </c>
      <c r="P12" s="82"/>
      <c r="Q12" s="89">
        <v>1</v>
      </c>
      <c r="R12" s="89">
        <f>O12/'סכום נכסי הקרן'!$C$42</f>
        <v>5.8245745248380887E-2</v>
      </c>
      <c r="AW12" s="4"/>
    </row>
    <row r="13" spans="2:53" s="94" customFormat="1">
      <c r="B13" s="103" t="s">
        <v>38</v>
      </c>
      <c r="C13" s="82"/>
      <c r="D13" s="82"/>
      <c r="E13" s="82"/>
      <c r="F13" s="82"/>
      <c r="G13" s="82"/>
      <c r="H13" s="88">
        <v>1.8619477747095363</v>
      </c>
      <c r="I13" s="82"/>
      <c r="J13" s="82"/>
      <c r="K13" s="89">
        <v>1.6899347183869206E-3</v>
      </c>
      <c r="L13" s="88"/>
      <c r="M13" s="90"/>
      <c r="N13" s="82"/>
      <c r="O13" s="88">
        <v>33179.400720000005</v>
      </c>
      <c r="P13" s="82"/>
      <c r="Q13" s="89">
        <v>1</v>
      </c>
      <c r="R13" s="89">
        <f>O13/'סכום נכסי הקרן'!$C$42</f>
        <v>5.8245745248380887E-2</v>
      </c>
    </row>
    <row r="14" spans="2:53">
      <c r="B14" s="103" t="s">
        <v>23</v>
      </c>
      <c r="C14" s="82"/>
      <c r="D14" s="82"/>
      <c r="E14" s="82"/>
      <c r="F14" s="82"/>
      <c r="G14" s="82"/>
      <c r="H14" s="88">
        <v>1.8619477747095363</v>
      </c>
      <c r="I14" s="82"/>
      <c r="J14" s="82"/>
      <c r="K14" s="89">
        <v>1.6899347183869206E-3</v>
      </c>
      <c r="L14" s="88"/>
      <c r="M14" s="90"/>
      <c r="N14" s="82"/>
      <c r="O14" s="88">
        <v>33179.400720000005</v>
      </c>
      <c r="P14" s="82"/>
      <c r="Q14" s="89">
        <v>1</v>
      </c>
      <c r="R14" s="89">
        <f>O14/'סכום נכסי הקרן'!$C$42</f>
        <v>5.8245745248380887E-2</v>
      </c>
    </row>
    <row r="15" spans="2:53">
      <c r="B15" s="79" t="s">
        <v>246</v>
      </c>
      <c r="C15" s="80" t="s">
        <v>247</v>
      </c>
      <c r="D15" s="91" t="s">
        <v>112</v>
      </c>
      <c r="E15" s="80" t="s">
        <v>248</v>
      </c>
      <c r="F15" s="80"/>
      <c r="G15" s="80"/>
      <c r="H15" s="85">
        <v>1.39</v>
      </c>
      <c r="I15" s="91" t="s">
        <v>156</v>
      </c>
      <c r="J15" s="92">
        <v>2.2499999999999999E-2</v>
      </c>
      <c r="K15" s="86">
        <v>1.1000000000000001E-3</v>
      </c>
      <c r="L15" s="85">
        <v>5000000</v>
      </c>
      <c r="M15" s="87">
        <v>104.34</v>
      </c>
      <c r="N15" s="80"/>
      <c r="O15" s="85">
        <v>5217.0001199999997</v>
      </c>
      <c r="P15" s="86">
        <v>2.6009547584727403E-4</v>
      </c>
      <c r="Q15" s="86">
        <v>0.157236116590113</v>
      </c>
      <c r="R15" s="86">
        <f>O15/'סכום נכסי הקרן'!$C$42</f>
        <v>9.1583347907524364E-3</v>
      </c>
    </row>
    <row r="16" spans="2:53" ht="20.25">
      <c r="B16" s="79" t="s">
        <v>249</v>
      </c>
      <c r="C16" s="80" t="s">
        <v>250</v>
      </c>
      <c r="D16" s="91" t="s">
        <v>112</v>
      </c>
      <c r="E16" s="80" t="s">
        <v>248</v>
      </c>
      <c r="F16" s="80"/>
      <c r="G16" s="80"/>
      <c r="H16" s="85">
        <v>1.95</v>
      </c>
      <c r="I16" s="91" t="s">
        <v>156</v>
      </c>
      <c r="J16" s="92">
        <v>0.05</v>
      </c>
      <c r="K16" s="86">
        <v>1.8E-3</v>
      </c>
      <c r="L16" s="85">
        <v>24400000</v>
      </c>
      <c r="M16" s="87">
        <v>114.6</v>
      </c>
      <c r="N16" s="80"/>
      <c r="O16" s="85">
        <v>27962.400600000001</v>
      </c>
      <c r="P16" s="86">
        <v>1.3182654867830378E-3</v>
      </c>
      <c r="Q16" s="86">
        <v>0.84276388340988684</v>
      </c>
      <c r="R16" s="86">
        <f>O16/'סכום נכסי הקרן'!$C$42</f>
        <v>4.908741045762844E-2</v>
      </c>
      <c r="AU16" s="4"/>
    </row>
    <row r="17" spans="2:48" ht="20.25">
      <c r="B17" s="84"/>
      <c r="C17" s="80"/>
      <c r="D17" s="80"/>
      <c r="E17" s="80"/>
      <c r="F17" s="80"/>
      <c r="G17" s="80"/>
      <c r="H17" s="80"/>
      <c r="I17" s="80"/>
      <c r="J17" s="80"/>
      <c r="K17" s="86"/>
      <c r="L17" s="85"/>
      <c r="M17" s="87"/>
      <c r="N17" s="80"/>
      <c r="O17" s="80"/>
      <c r="P17" s="80"/>
      <c r="Q17" s="86"/>
      <c r="R17" s="80"/>
      <c r="AV17" s="4"/>
    </row>
    <row r="18" spans="2:48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AU18" s="3"/>
    </row>
    <row r="19" spans="2:48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AV19" s="3"/>
    </row>
    <row r="20" spans="2:48">
      <c r="B20" s="93" t="s">
        <v>104</v>
      </c>
      <c r="C20" s="94"/>
      <c r="D20" s="94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2:48">
      <c r="B21" s="93" t="s">
        <v>225</v>
      </c>
      <c r="C21" s="94"/>
      <c r="D21" s="94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2:48">
      <c r="B22" s="157" t="s">
        <v>233</v>
      </c>
      <c r="C22" s="157"/>
      <c r="D22" s="15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2:48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4" spans="2:48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2:4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2:48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2:48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C117" s="1"/>
      <c r="D117" s="1"/>
    </row>
    <row r="118" spans="2:18">
      <c r="C118" s="1"/>
      <c r="D118" s="1"/>
    </row>
    <row r="119" spans="2:18">
      <c r="C119" s="1"/>
      <c r="D119" s="1"/>
    </row>
    <row r="120" spans="2:18">
      <c r="C120" s="1"/>
      <c r="D120" s="1"/>
    </row>
    <row r="121" spans="2:18">
      <c r="C121" s="1"/>
      <c r="D121" s="1"/>
    </row>
    <row r="122" spans="2:18">
      <c r="C122" s="1"/>
      <c r="D122" s="1"/>
    </row>
    <row r="123" spans="2:18">
      <c r="C123" s="1"/>
      <c r="D123" s="1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22:D22"/>
  </mergeCells>
  <phoneticPr fontId="4" type="noConversion"/>
  <dataValidations count="1">
    <dataValidation allowBlank="1" showInputMessage="1" showErrorMessage="1" sqref="N10:Q10 N9 N1:N7 N32:N1048576 B23:B1048576 O1:Q9 O11:Q1048576 C32:I1048576 J1:M1048576 E1:I30 D23:D29 B20:B22 R1:AF1048576 AJ1:XFD1048576 AG1:AI27 AG31:AI1048576 C20:D21 D1:D19 A1:A1048576 B1:B19 C5:C19 C23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171</v>
      </c>
      <c r="C1" s="78" t="s" vm="1">
        <v>243</v>
      </c>
    </row>
    <row r="2" spans="2:67">
      <c r="B2" s="57" t="s">
        <v>170</v>
      </c>
      <c r="C2" s="78" t="s">
        <v>244</v>
      </c>
    </row>
    <row r="3" spans="2:67">
      <c r="B3" s="57" t="s">
        <v>172</v>
      </c>
      <c r="C3" s="78" t="s">
        <v>245</v>
      </c>
    </row>
    <row r="4" spans="2:67">
      <c r="B4" s="57" t="s">
        <v>173</v>
      </c>
      <c r="C4" s="78">
        <v>2142</v>
      </c>
    </row>
    <row r="6" spans="2:67" ht="26.25" customHeight="1">
      <c r="B6" s="154" t="s">
        <v>201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9"/>
      <c r="BO6" s="3"/>
    </row>
    <row r="7" spans="2:67" ht="26.25" customHeight="1">
      <c r="B7" s="154" t="s">
        <v>79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9"/>
      <c r="AZ7" s="44"/>
      <c r="BJ7" s="3"/>
      <c r="BO7" s="3"/>
    </row>
    <row r="8" spans="2:67" s="3" customFormat="1" ht="78.75">
      <c r="B8" s="38" t="s">
        <v>107</v>
      </c>
      <c r="C8" s="14" t="s">
        <v>37</v>
      </c>
      <c r="D8" s="14" t="s">
        <v>111</v>
      </c>
      <c r="E8" s="14" t="s">
        <v>217</v>
      </c>
      <c r="F8" s="14" t="s">
        <v>109</v>
      </c>
      <c r="G8" s="14" t="s">
        <v>54</v>
      </c>
      <c r="H8" s="14" t="s">
        <v>15</v>
      </c>
      <c r="I8" s="14" t="s">
        <v>55</v>
      </c>
      <c r="J8" s="14" t="s">
        <v>94</v>
      </c>
      <c r="K8" s="14" t="s">
        <v>18</v>
      </c>
      <c r="L8" s="14" t="s">
        <v>93</v>
      </c>
      <c r="M8" s="14" t="s">
        <v>17</v>
      </c>
      <c r="N8" s="14" t="s">
        <v>19</v>
      </c>
      <c r="O8" s="14" t="s">
        <v>227</v>
      </c>
      <c r="P8" s="14" t="s">
        <v>226</v>
      </c>
      <c r="Q8" s="14" t="s">
        <v>51</v>
      </c>
      <c r="R8" s="14" t="s">
        <v>49</v>
      </c>
      <c r="S8" s="14" t="s">
        <v>174</v>
      </c>
      <c r="T8" s="39" t="s">
        <v>176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234</v>
      </c>
      <c r="P9" s="17"/>
      <c r="Q9" s="17" t="s">
        <v>230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0" t="s">
        <v>106</v>
      </c>
      <c r="S10" s="46" t="s">
        <v>177</v>
      </c>
      <c r="T10" s="73" t="s">
        <v>218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3" t="s">
        <v>104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3" t="s">
        <v>225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3" t="s">
        <v>233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171</v>
      </c>
      <c r="C1" s="78" t="s" vm="1">
        <v>243</v>
      </c>
    </row>
    <row r="2" spans="2:66">
      <c r="B2" s="57" t="s">
        <v>170</v>
      </c>
      <c r="C2" s="78" t="s">
        <v>244</v>
      </c>
    </row>
    <row r="3" spans="2:66">
      <c r="B3" s="57" t="s">
        <v>172</v>
      </c>
      <c r="C3" s="78" t="s">
        <v>245</v>
      </c>
    </row>
    <row r="4" spans="2:66">
      <c r="B4" s="57" t="s">
        <v>173</v>
      </c>
      <c r="C4" s="78">
        <v>2142</v>
      </c>
    </row>
    <row r="6" spans="2:66" ht="26.25" customHeight="1">
      <c r="B6" s="160" t="s">
        <v>201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2"/>
    </row>
    <row r="7" spans="2:66" ht="26.25" customHeight="1">
      <c r="B7" s="160" t="s">
        <v>80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2"/>
      <c r="BN7" s="3"/>
    </row>
    <row r="8" spans="2:66" s="3" customFormat="1" ht="78.75">
      <c r="B8" s="23" t="s">
        <v>107</v>
      </c>
      <c r="C8" s="31" t="s">
        <v>37</v>
      </c>
      <c r="D8" s="31" t="s">
        <v>111</v>
      </c>
      <c r="E8" s="31" t="s">
        <v>217</v>
      </c>
      <c r="F8" s="31" t="s">
        <v>109</v>
      </c>
      <c r="G8" s="31" t="s">
        <v>54</v>
      </c>
      <c r="H8" s="31" t="s">
        <v>15</v>
      </c>
      <c r="I8" s="31" t="s">
        <v>55</v>
      </c>
      <c r="J8" s="31" t="s">
        <v>94</v>
      </c>
      <c r="K8" s="31" t="s">
        <v>18</v>
      </c>
      <c r="L8" s="31" t="s">
        <v>93</v>
      </c>
      <c r="M8" s="31" t="s">
        <v>17</v>
      </c>
      <c r="N8" s="31" t="s">
        <v>19</v>
      </c>
      <c r="O8" s="14" t="s">
        <v>227</v>
      </c>
      <c r="P8" s="31" t="s">
        <v>226</v>
      </c>
      <c r="Q8" s="31" t="s">
        <v>241</v>
      </c>
      <c r="R8" s="31" t="s">
        <v>51</v>
      </c>
      <c r="S8" s="14" t="s">
        <v>49</v>
      </c>
      <c r="T8" s="31" t="s">
        <v>174</v>
      </c>
      <c r="U8" s="15" t="s">
        <v>176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234</v>
      </c>
      <c r="P9" s="33"/>
      <c r="Q9" s="17" t="s">
        <v>230</v>
      </c>
      <c r="R9" s="33" t="s">
        <v>230</v>
      </c>
      <c r="S9" s="17" t="s">
        <v>20</v>
      </c>
      <c r="T9" s="33" t="s">
        <v>230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105</v>
      </c>
      <c r="R10" s="20" t="s">
        <v>106</v>
      </c>
      <c r="S10" s="20" t="s">
        <v>177</v>
      </c>
      <c r="T10" s="21" t="s">
        <v>218</v>
      </c>
      <c r="U10" s="21" t="s">
        <v>236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3" t="s">
        <v>242</v>
      </c>
      <c r="C12" s="94"/>
      <c r="D12" s="94"/>
      <c r="E12" s="94"/>
      <c r="F12" s="94"/>
      <c r="G12" s="94"/>
      <c r="H12" s="94"/>
      <c r="I12" s="94"/>
      <c r="J12" s="94"/>
      <c r="K12" s="94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3" t="s">
        <v>104</v>
      </c>
      <c r="C13" s="94"/>
      <c r="D13" s="94"/>
      <c r="E13" s="94"/>
      <c r="F13" s="94"/>
      <c r="G13" s="94"/>
      <c r="H13" s="94"/>
      <c r="I13" s="94"/>
      <c r="J13" s="94"/>
      <c r="K13" s="94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3" t="s">
        <v>225</v>
      </c>
      <c r="C14" s="94"/>
      <c r="D14" s="94"/>
      <c r="E14" s="94"/>
      <c r="F14" s="94"/>
      <c r="G14" s="94"/>
      <c r="H14" s="94"/>
      <c r="I14" s="94"/>
      <c r="J14" s="94"/>
      <c r="K14" s="94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3" t="s">
        <v>233</v>
      </c>
      <c r="C15" s="94"/>
      <c r="D15" s="94"/>
      <c r="E15" s="94"/>
      <c r="F15" s="94"/>
      <c r="G15" s="94"/>
      <c r="H15" s="94"/>
      <c r="I15" s="94"/>
      <c r="J15" s="94"/>
      <c r="K15" s="94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57" t="s">
        <v>238</v>
      </c>
      <c r="C16" s="157"/>
      <c r="D16" s="157"/>
      <c r="E16" s="157"/>
      <c r="F16" s="157"/>
      <c r="G16" s="157"/>
      <c r="H16" s="157"/>
      <c r="I16" s="157"/>
      <c r="J16" s="157"/>
      <c r="K16" s="157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T363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1.85546875" style="1" bestFit="1" customWidth="1"/>
    <col min="11" max="11" width="8.28515625" style="1" bestFit="1" customWidth="1"/>
    <col min="12" max="12" width="11.28515625" style="1" bestFit="1" customWidth="1"/>
    <col min="13" max="13" width="14.140625" style="1" bestFit="1" customWidth="1"/>
    <col min="14" max="14" width="9.7109375" style="1" customWidth="1"/>
    <col min="15" max="15" width="10.42578125" style="1" bestFit="1" customWidth="1"/>
    <col min="16" max="16" width="7.28515625" style="1" customWidth="1"/>
    <col min="17" max="28" width="5.7109375" style="1" customWidth="1"/>
    <col min="29" max="16384" width="9.140625" style="1"/>
  </cols>
  <sheetData>
    <row r="1" spans="2:46">
      <c r="B1" s="57" t="s">
        <v>171</v>
      </c>
      <c r="C1" s="78" t="s" vm="1">
        <v>243</v>
      </c>
    </row>
    <row r="2" spans="2:46">
      <c r="B2" s="57" t="s">
        <v>170</v>
      </c>
      <c r="C2" s="78" t="s">
        <v>244</v>
      </c>
    </row>
    <row r="3" spans="2:46">
      <c r="B3" s="57" t="s">
        <v>172</v>
      </c>
      <c r="C3" s="78" t="s">
        <v>245</v>
      </c>
    </row>
    <row r="4" spans="2:46">
      <c r="B4" s="57" t="s">
        <v>173</v>
      </c>
      <c r="C4" s="78">
        <v>2142</v>
      </c>
    </row>
    <row r="6" spans="2:46" ht="26.25" customHeight="1">
      <c r="B6" s="160" t="s">
        <v>201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  <c r="AT6" s="3"/>
    </row>
    <row r="7" spans="2:46" ht="26.25" customHeight="1">
      <c r="B7" s="160" t="s">
        <v>81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AP7" s="3"/>
      <c r="AT7" s="3"/>
    </row>
    <row r="8" spans="2:46" s="3" customFormat="1" ht="78.75">
      <c r="B8" s="23" t="s">
        <v>107</v>
      </c>
      <c r="C8" s="31" t="s">
        <v>37</v>
      </c>
      <c r="D8" s="31" t="s">
        <v>111</v>
      </c>
      <c r="E8" s="31" t="s">
        <v>217</v>
      </c>
      <c r="F8" s="31" t="s">
        <v>109</v>
      </c>
      <c r="G8" s="31" t="s">
        <v>54</v>
      </c>
      <c r="H8" s="31" t="s">
        <v>93</v>
      </c>
      <c r="I8" s="14" t="s">
        <v>227</v>
      </c>
      <c r="J8" s="14" t="s">
        <v>226</v>
      </c>
      <c r="K8" s="31" t="s">
        <v>241</v>
      </c>
      <c r="L8" s="14" t="s">
        <v>51</v>
      </c>
      <c r="M8" s="14" t="s">
        <v>49</v>
      </c>
      <c r="N8" s="14" t="s">
        <v>174</v>
      </c>
      <c r="O8" s="15" t="s">
        <v>176</v>
      </c>
      <c r="AP8" s="1"/>
      <c r="AQ8" s="1"/>
      <c r="AR8" s="1"/>
      <c r="AT8" s="4"/>
    </row>
    <row r="9" spans="2:46" s="3" customFormat="1" ht="24" customHeight="1">
      <c r="B9" s="16"/>
      <c r="C9" s="17"/>
      <c r="D9" s="17"/>
      <c r="E9" s="17"/>
      <c r="F9" s="17"/>
      <c r="G9" s="17"/>
      <c r="H9" s="17"/>
      <c r="I9" s="17" t="s">
        <v>234</v>
      </c>
      <c r="J9" s="17"/>
      <c r="K9" s="17" t="s">
        <v>230</v>
      </c>
      <c r="L9" s="17" t="s">
        <v>230</v>
      </c>
      <c r="M9" s="17" t="s">
        <v>20</v>
      </c>
      <c r="N9" s="17" t="s">
        <v>20</v>
      </c>
      <c r="O9" s="18" t="s">
        <v>20</v>
      </c>
      <c r="AP9" s="1"/>
      <c r="AR9" s="1"/>
      <c r="AT9" s="4"/>
    </row>
    <row r="10" spans="2:4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P10" s="1"/>
      <c r="AQ10" s="3"/>
      <c r="AR10" s="1"/>
      <c r="AT10" s="1"/>
    </row>
    <row r="11" spans="2:46" s="120" customFormat="1" ht="18" customHeight="1">
      <c r="B11" s="96" t="s">
        <v>28</v>
      </c>
      <c r="C11" s="98"/>
      <c r="D11" s="98"/>
      <c r="E11" s="98"/>
      <c r="F11" s="98"/>
      <c r="G11" s="98"/>
      <c r="H11" s="98"/>
      <c r="I11" s="99"/>
      <c r="J11" s="100"/>
      <c r="K11" s="99">
        <f>K12+K125</f>
        <v>628.86931000000004</v>
      </c>
      <c r="L11" s="99">
        <v>170175.71883999999</v>
      </c>
      <c r="M11" s="98"/>
      <c r="N11" s="101">
        <v>1</v>
      </c>
      <c r="O11" s="101">
        <f>L11/'סכום נכסי הקרן'!$C$42</f>
        <v>0.29873992151521683</v>
      </c>
      <c r="AP11" s="121"/>
      <c r="AQ11" s="124"/>
      <c r="AR11" s="121"/>
      <c r="AT11" s="121"/>
    </row>
    <row r="12" spans="2:46" s="121" customFormat="1" ht="20.25">
      <c r="B12" s="81" t="s">
        <v>222</v>
      </c>
      <c r="C12" s="82"/>
      <c r="D12" s="82"/>
      <c r="E12" s="82"/>
      <c r="F12" s="82"/>
      <c r="G12" s="82"/>
      <c r="H12" s="82"/>
      <c r="I12" s="88"/>
      <c r="J12" s="90"/>
      <c r="K12" s="88">
        <v>612.66227000000003</v>
      </c>
      <c r="L12" s="88">
        <v>142693.98236000005</v>
      </c>
      <c r="M12" s="82"/>
      <c r="N12" s="89">
        <v>0.83850964951211171</v>
      </c>
      <c r="O12" s="89">
        <f>L12/'סכום נכסי הקרן'!$C$42</f>
        <v>0.25049630688500024</v>
      </c>
      <c r="AQ12" s="120"/>
    </row>
    <row r="13" spans="2:46" s="121" customFormat="1">
      <c r="B13" s="97" t="s">
        <v>251</v>
      </c>
      <c r="C13" s="82"/>
      <c r="D13" s="82"/>
      <c r="E13" s="82"/>
      <c r="F13" s="82"/>
      <c r="G13" s="82"/>
      <c r="H13" s="82"/>
      <c r="I13" s="88"/>
      <c r="J13" s="90"/>
      <c r="K13" s="88">
        <v>612.66227000000003</v>
      </c>
      <c r="L13" s="88">
        <v>110869.15319</v>
      </c>
      <c r="M13" s="82"/>
      <c r="N13" s="89">
        <v>0.65149807472968391</v>
      </c>
      <c r="O13" s="89">
        <f>L13/'סכום נכסי הקרן'!$C$42</f>
        <v>0.19462848371206068</v>
      </c>
    </row>
    <row r="14" spans="2:46" s="121" customFormat="1">
      <c r="B14" s="84" t="s">
        <v>252</v>
      </c>
      <c r="C14" s="80" t="s">
        <v>253</v>
      </c>
      <c r="D14" s="91" t="s">
        <v>112</v>
      </c>
      <c r="E14" s="91" t="s">
        <v>254</v>
      </c>
      <c r="F14" s="80" t="s">
        <v>255</v>
      </c>
      <c r="G14" s="91" t="s">
        <v>256</v>
      </c>
      <c r="H14" s="91" t="s">
        <v>156</v>
      </c>
      <c r="I14" s="85">
        <v>23418.05</v>
      </c>
      <c r="J14" s="87">
        <v>22180</v>
      </c>
      <c r="K14" s="80"/>
      <c r="L14" s="85">
        <v>5194.1226900000001</v>
      </c>
      <c r="M14" s="86">
        <v>4.6283361876457642E-4</v>
      </c>
      <c r="N14" s="86">
        <v>3.0522113997259143E-2</v>
      </c>
      <c r="O14" s="86">
        <f>L14/'סכום נכסי הקרן'!$C$42</f>
        <v>9.1181739400196977E-3</v>
      </c>
    </row>
    <row r="15" spans="2:46" s="121" customFormat="1">
      <c r="B15" s="84" t="s">
        <v>257</v>
      </c>
      <c r="C15" s="80" t="s">
        <v>258</v>
      </c>
      <c r="D15" s="91" t="s">
        <v>112</v>
      </c>
      <c r="E15" s="91" t="s">
        <v>254</v>
      </c>
      <c r="F15" s="80" t="s">
        <v>259</v>
      </c>
      <c r="G15" s="91" t="s">
        <v>260</v>
      </c>
      <c r="H15" s="91" t="s">
        <v>156</v>
      </c>
      <c r="I15" s="85">
        <v>12766</v>
      </c>
      <c r="J15" s="87">
        <v>4328</v>
      </c>
      <c r="K15" s="80"/>
      <c r="L15" s="85">
        <v>552.51247999999998</v>
      </c>
      <c r="M15" s="86">
        <v>9.7087681371097701E-5</v>
      </c>
      <c r="N15" s="86">
        <v>3.2467174739509979E-3</v>
      </c>
      <c r="O15" s="86">
        <f>L15/'סכום נכסי הקרן'!$C$42</f>
        <v>9.6992412335020423E-4</v>
      </c>
    </row>
    <row r="16" spans="2:46" s="121" customFormat="1" ht="20.25">
      <c r="B16" s="84" t="s">
        <v>261</v>
      </c>
      <c r="C16" s="80" t="s">
        <v>262</v>
      </c>
      <c r="D16" s="91" t="s">
        <v>112</v>
      </c>
      <c r="E16" s="91" t="s">
        <v>254</v>
      </c>
      <c r="F16" s="80" t="s">
        <v>263</v>
      </c>
      <c r="G16" s="91" t="s">
        <v>264</v>
      </c>
      <c r="H16" s="91" t="s">
        <v>156</v>
      </c>
      <c r="I16" s="85">
        <v>8363</v>
      </c>
      <c r="J16" s="87">
        <v>46320</v>
      </c>
      <c r="K16" s="80"/>
      <c r="L16" s="85">
        <v>3873.7416000000003</v>
      </c>
      <c r="M16" s="86">
        <v>1.9562101778600421E-4</v>
      </c>
      <c r="N16" s="86">
        <v>2.2763186348824009E-2</v>
      </c>
      <c r="O16" s="86">
        <f>L16/'סכום נכסי הקרן'!$C$42</f>
        <v>6.8002725032839401E-3</v>
      </c>
      <c r="AP16" s="120"/>
    </row>
    <row r="17" spans="2:15" s="121" customFormat="1">
      <c r="B17" s="84" t="s">
        <v>265</v>
      </c>
      <c r="C17" s="80" t="s">
        <v>266</v>
      </c>
      <c r="D17" s="91" t="s">
        <v>112</v>
      </c>
      <c r="E17" s="91" t="s">
        <v>254</v>
      </c>
      <c r="F17" s="80" t="s">
        <v>267</v>
      </c>
      <c r="G17" s="91" t="s">
        <v>260</v>
      </c>
      <c r="H17" s="91" t="s">
        <v>156</v>
      </c>
      <c r="I17" s="85">
        <v>48412</v>
      </c>
      <c r="J17" s="87">
        <v>3755</v>
      </c>
      <c r="K17" s="80"/>
      <c r="L17" s="85">
        <v>1817.8706000000002</v>
      </c>
      <c r="M17" s="86">
        <v>2.8379948751365206E-4</v>
      </c>
      <c r="N17" s="86">
        <v>1.0682314800204668E-2</v>
      </c>
      <c r="O17" s="86">
        <f>L17/'סכום נכסי הקרן'!$C$42</f>
        <v>3.1912338850139817E-3</v>
      </c>
    </row>
    <row r="18" spans="2:15" s="121" customFormat="1">
      <c r="B18" s="84" t="s">
        <v>268</v>
      </c>
      <c r="C18" s="80" t="s">
        <v>269</v>
      </c>
      <c r="D18" s="91" t="s">
        <v>112</v>
      </c>
      <c r="E18" s="91" t="s">
        <v>254</v>
      </c>
      <c r="F18" s="80" t="s">
        <v>270</v>
      </c>
      <c r="G18" s="91" t="s">
        <v>260</v>
      </c>
      <c r="H18" s="91" t="s">
        <v>156</v>
      </c>
      <c r="I18" s="85">
        <v>22388</v>
      </c>
      <c r="J18" s="87">
        <v>2089</v>
      </c>
      <c r="K18" s="80"/>
      <c r="L18" s="85">
        <v>467.68531999999999</v>
      </c>
      <c r="M18" s="86">
        <v>6.8909799448721605E-5</v>
      </c>
      <c r="N18" s="86">
        <v>2.7482494164735682E-3</v>
      </c>
      <c r="O18" s="86">
        <f>L18/'סכום נכסי הקרן'!$C$42</f>
        <v>8.2101181498155432E-4</v>
      </c>
    </row>
    <row r="19" spans="2:15" s="121" customFormat="1">
      <c r="B19" s="84" t="s">
        <v>271</v>
      </c>
      <c r="C19" s="80" t="s">
        <v>272</v>
      </c>
      <c r="D19" s="91" t="s">
        <v>112</v>
      </c>
      <c r="E19" s="91" t="s">
        <v>254</v>
      </c>
      <c r="F19" s="80" t="s">
        <v>273</v>
      </c>
      <c r="G19" s="91" t="s">
        <v>274</v>
      </c>
      <c r="H19" s="91" t="s">
        <v>156</v>
      </c>
      <c r="I19" s="85">
        <v>820097</v>
      </c>
      <c r="J19" s="87">
        <v>523</v>
      </c>
      <c r="K19" s="80"/>
      <c r="L19" s="85">
        <v>4289.1073099999994</v>
      </c>
      <c r="M19" s="86">
        <v>2.9654717950015056E-4</v>
      </c>
      <c r="N19" s="86">
        <v>2.5203991140667008E-2</v>
      </c>
      <c r="O19" s="86">
        <f>L19/'סכום נכסי הקרן'!$C$42</f>
        <v>7.5294383352330829E-3</v>
      </c>
    </row>
    <row r="20" spans="2:15" s="121" customFormat="1">
      <c r="B20" s="84" t="s">
        <v>275</v>
      </c>
      <c r="C20" s="80" t="s">
        <v>276</v>
      </c>
      <c r="D20" s="91" t="s">
        <v>112</v>
      </c>
      <c r="E20" s="91" t="s">
        <v>254</v>
      </c>
      <c r="F20" s="80" t="s">
        <v>277</v>
      </c>
      <c r="G20" s="91" t="s">
        <v>278</v>
      </c>
      <c r="H20" s="91" t="s">
        <v>156</v>
      </c>
      <c r="I20" s="85">
        <v>29948</v>
      </c>
      <c r="J20" s="87">
        <v>7202</v>
      </c>
      <c r="K20" s="80"/>
      <c r="L20" s="85">
        <v>2156.8549600000001</v>
      </c>
      <c r="M20" s="86">
        <v>2.9849484760496457E-4</v>
      </c>
      <c r="N20" s="86">
        <v>1.2674281470365848E-2</v>
      </c>
      <c r="O20" s="86">
        <f>L20/'סכום נכסי הקרן'!$C$42</f>
        <v>3.7863138517188607E-3</v>
      </c>
    </row>
    <row r="21" spans="2:15" s="121" customFormat="1">
      <c r="B21" s="84" t="s">
        <v>279</v>
      </c>
      <c r="C21" s="80" t="s">
        <v>280</v>
      </c>
      <c r="D21" s="91" t="s">
        <v>112</v>
      </c>
      <c r="E21" s="91" t="s">
        <v>254</v>
      </c>
      <c r="F21" s="80" t="s">
        <v>281</v>
      </c>
      <c r="G21" s="91" t="s">
        <v>282</v>
      </c>
      <c r="H21" s="91" t="s">
        <v>156</v>
      </c>
      <c r="I21" s="85">
        <v>767343</v>
      </c>
      <c r="J21" s="87">
        <v>165.5</v>
      </c>
      <c r="K21" s="80"/>
      <c r="L21" s="85">
        <v>1269.9526699999999</v>
      </c>
      <c r="M21" s="86">
        <v>2.3987070882423251E-4</v>
      </c>
      <c r="N21" s="86">
        <v>7.4625961838540276E-3</v>
      </c>
      <c r="O21" s="86">
        <f>L21/'סכום נכסי הקרן'!$C$42</f>
        <v>2.2293753982643091E-3</v>
      </c>
    </row>
    <row r="22" spans="2:15" s="121" customFormat="1">
      <c r="B22" s="84" t="s">
        <v>283</v>
      </c>
      <c r="C22" s="80" t="s">
        <v>284</v>
      </c>
      <c r="D22" s="91" t="s">
        <v>112</v>
      </c>
      <c r="E22" s="91" t="s">
        <v>254</v>
      </c>
      <c r="F22" s="80" t="s">
        <v>285</v>
      </c>
      <c r="G22" s="91" t="s">
        <v>278</v>
      </c>
      <c r="H22" s="91" t="s">
        <v>156</v>
      </c>
      <c r="I22" s="85">
        <v>354067</v>
      </c>
      <c r="J22" s="87">
        <v>1010</v>
      </c>
      <c r="K22" s="80"/>
      <c r="L22" s="85">
        <v>3576.0767000000001</v>
      </c>
      <c r="M22" s="86">
        <v>3.0417683086178109E-4</v>
      </c>
      <c r="N22" s="86">
        <v>2.1014024353040894E-2</v>
      </c>
      <c r="O22" s="86">
        <f>L22/'סכום נכסי הקרן'!$C$42</f>
        <v>6.2777279859462928E-3</v>
      </c>
    </row>
    <row r="23" spans="2:15" s="121" customFormat="1">
      <c r="B23" s="84" t="s">
        <v>286</v>
      </c>
      <c r="C23" s="80" t="s">
        <v>287</v>
      </c>
      <c r="D23" s="91" t="s">
        <v>112</v>
      </c>
      <c r="E23" s="91" t="s">
        <v>254</v>
      </c>
      <c r="F23" s="80" t="s">
        <v>288</v>
      </c>
      <c r="G23" s="91" t="s">
        <v>289</v>
      </c>
      <c r="H23" s="91" t="s">
        <v>156</v>
      </c>
      <c r="I23" s="85">
        <v>321593.40999999997</v>
      </c>
      <c r="J23" s="87">
        <v>954</v>
      </c>
      <c r="K23" s="85">
        <v>57.353610000000003</v>
      </c>
      <c r="L23" s="85">
        <v>3125.3547899999999</v>
      </c>
      <c r="M23" s="86">
        <v>2.7397289577797587E-4</v>
      </c>
      <c r="N23" s="86">
        <v>1.8365456666226708E-2</v>
      </c>
      <c r="O23" s="86">
        <f>L23/'סכום נכסי הקרן'!$C$42</f>
        <v>5.4864950830596834E-3</v>
      </c>
    </row>
    <row r="24" spans="2:15" s="121" customFormat="1">
      <c r="B24" s="84" t="s">
        <v>290</v>
      </c>
      <c r="C24" s="80" t="s">
        <v>291</v>
      </c>
      <c r="D24" s="91" t="s">
        <v>112</v>
      </c>
      <c r="E24" s="91" t="s">
        <v>254</v>
      </c>
      <c r="F24" s="80" t="s">
        <v>292</v>
      </c>
      <c r="G24" s="91" t="s">
        <v>293</v>
      </c>
      <c r="H24" s="91" t="s">
        <v>156</v>
      </c>
      <c r="I24" s="85">
        <v>53502</v>
      </c>
      <c r="J24" s="87">
        <v>2569</v>
      </c>
      <c r="K24" s="80"/>
      <c r="L24" s="85">
        <v>1374.4663799999998</v>
      </c>
      <c r="M24" s="86">
        <v>2.4958314991018165E-4</v>
      </c>
      <c r="N24" s="86">
        <v>8.0767479013400239E-3</v>
      </c>
      <c r="O24" s="86">
        <f>L24/'סכום נכסי הקרן'!$C$42</f>
        <v>2.4128470341445111E-3</v>
      </c>
    </row>
    <row r="25" spans="2:15" s="121" customFormat="1">
      <c r="B25" s="84" t="s">
        <v>294</v>
      </c>
      <c r="C25" s="80" t="s">
        <v>295</v>
      </c>
      <c r="D25" s="91" t="s">
        <v>112</v>
      </c>
      <c r="E25" s="91" t="s">
        <v>254</v>
      </c>
      <c r="F25" s="80" t="s">
        <v>296</v>
      </c>
      <c r="G25" s="91" t="s">
        <v>297</v>
      </c>
      <c r="H25" s="91" t="s">
        <v>156</v>
      </c>
      <c r="I25" s="85">
        <v>23096.05</v>
      </c>
      <c r="J25" s="87">
        <v>11830</v>
      </c>
      <c r="K25" s="80"/>
      <c r="L25" s="85">
        <v>2732.2627200000002</v>
      </c>
      <c r="M25" s="86">
        <v>2.35271595542273E-4</v>
      </c>
      <c r="N25" s="86">
        <v>1.6055537996985846E-2</v>
      </c>
      <c r="O25" s="86">
        <f>L25/'סכום נכסי הקרן'!$C$42</f>
        <v>4.7964301611041343E-3</v>
      </c>
    </row>
    <row r="26" spans="2:15" s="121" customFormat="1">
      <c r="B26" s="84" t="s">
        <v>298</v>
      </c>
      <c r="C26" s="80" t="s">
        <v>299</v>
      </c>
      <c r="D26" s="91" t="s">
        <v>112</v>
      </c>
      <c r="E26" s="91" t="s">
        <v>254</v>
      </c>
      <c r="F26" s="80" t="s">
        <v>300</v>
      </c>
      <c r="G26" s="91" t="s">
        <v>282</v>
      </c>
      <c r="H26" s="91" t="s">
        <v>156</v>
      </c>
      <c r="I26" s="85">
        <v>47418</v>
      </c>
      <c r="J26" s="87">
        <v>6507</v>
      </c>
      <c r="K26" s="80"/>
      <c r="L26" s="85">
        <v>3085.4892599999998</v>
      </c>
      <c r="M26" s="86">
        <v>4.6707537117684739E-5</v>
      </c>
      <c r="N26" s="86">
        <v>1.8131195690150082E-2</v>
      </c>
      <c r="O26" s="86">
        <f>L26/'סכום נכסי הקרן'!$C$42</f>
        <v>5.4165119774524737E-3</v>
      </c>
    </row>
    <row r="27" spans="2:15" s="121" customFormat="1">
      <c r="B27" s="84" t="s">
        <v>301</v>
      </c>
      <c r="C27" s="80" t="s">
        <v>302</v>
      </c>
      <c r="D27" s="91" t="s">
        <v>112</v>
      </c>
      <c r="E27" s="91" t="s">
        <v>254</v>
      </c>
      <c r="F27" s="80" t="s">
        <v>303</v>
      </c>
      <c r="G27" s="91" t="s">
        <v>289</v>
      </c>
      <c r="H27" s="91" t="s">
        <v>156</v>
      </c>
      <c r="I27" s="85">
        <v>14686043</v>
      </c>
      <c r="J27" s="87">
        <v>42.6</v>
      </c>
      <c r="K27" s="85">
        <v>555.30866000000003</v>
      </c>
      <c r="L27" s="85">
        <v>6811.5629800000006</v>
      </c>
      <c r="M27" s="86">
        <v>1.1338573064901011E-3</v>
      </c>
      <c r="N27" s="86">
        <v>4.0026644379297517E-2</v>
      </c>
      <c r="O27" s="86">
        <f>L27/'סכום נכסי הקרן'!$C$42</f>
        <v>1.1957556600388837E-2</v>
      </c>
    </row>
    <row r="28" spans="2:15" s="121" customFormat="1">
      <c r="B28" s="84" t="s">
        <v>304</v>
      </c>
      <c r="C28" s="80" t="s">
        <v>305</v>
      </c>
      <c r="D28" s="91" t="s">
        <v>112</v>
      </c>
      <c r="E28" s="91" t="s">
        <v>254</v>
      </c>
      <c r="F28" s="80" t="s">
        <v>306</v>
      </c>
      <c r="G28" s="91" t="s">
        <v>282</v>
      </c>
      <c r="H28" s="91" t="s">
        <v>156</v>
      </c>
      <c r="I28" s="85">
        <v>295266</v>
      </c>
      <c r="J28" s="87">
        <v>1395</v>
      </c>
      <c r="K28" s="80"/>
      <c r="L28" s="85">
        <v>4118.9607000000005</v>
      </c>
      <c r="M28" s="86">
        <v>2.3096880697057111E-4</v>
      </c>
      <c r="N28" s="86">
        <v>2.4204162192331721E-2</v>
      </c>
      <c r="O28" s="86">
        <f>L28/'סכום נכסי הקרן'!$C$42</f>
        <v>7.2307495136787574E-3</v>
      </c>
    </row>
    <row r="29" spans="2:15" s="121" customFormat="1">
      <c r="B29" s="84" t="s">
        <v>307</v>
      </c>
      <c r="C29" s="80" t="s">
        <v>308</v>
      </c>
      <c r="D29" s="91" t="s">
        <v>112</v>
      </c>
      <c r="E29" s="91" t="s">
        <v>254</v>
      </c>
      <c r="F29" s="80" t="s">
        <v>309</v>
      </c>
      <c r="G29" s="91" t="s">
        <v>278</v>
      </c>
      <c r="H29" s="91" t="s">
        <v>156</v>
      </c>
      <c r="I29" s="85">
        <v>474219</v>
      </c>
      <c r="J29" s="87">
        <v>2100</v>
      </c>
      <c r="K29" s="80"/>
      <c r="L29" s="85">
        <v>9958.5990000000002</v>
      </c>
      <c r="M29" s="86">
        <v>3.112662726262241E-4</v>
      </c>
      <c r="N29" s="86">
        <v>5.8519506001694178E-2</v>
      </c>
      <c r="O29" s="86">
        <f>L29/'סכום נכסי הקרן'!$C$42</f>
        <v>1.748211263005538E-2</v>
      </c>
    </row>
    <row r="30" spans="2:15" s="121" customFormat="1">
      <c r="B30" s="84" t="s">
        <v>310</v>
      </c>
      <c r="C30" s="80" t="s">
        <v>311</v>
      </c>
      <c r="D30" s="91" t="s">
        <v>112</v>
      </c>
      <c r="E30" s="91" t="s">
        <v>254</v>
      </c>
      <c r="F30" s="80" t="s">
        <v>312</v>
      </c>
      <c r="G30" s="91" t="s">
        <v>278</v>
      </c>
      <c r="H30" s="91" t="s">
        <v>156</v>
      </c>
      <c r="I30" s="85">
        <v>74468</v>
      </c>
      <c r="J30" s="87">
        <v>6419</v>
      </c>
      <c r="K30" s="80"/>
      <c r="L30" s="85">
        <v>4780.1009199999999</v>
      </c>
      <c r="M30" s="86">
        <v>3.2013796833854066E-4</v>
      </c>
      <c r="N30" s="86">
        <v>2.8089206571792261E-2</v>
      </c>
      <c r="O30" s="86">
        <f>L30/'סכום נכסי הקרן'!$C$42</f>
        <v>8.3913673666819334E-3</v>
      </c>
    </row>
    <row r="31" spans="2:15" s="121" customFormat="1">
      <c r="B31" s="84" t="s">
        <v>313</v>
      </c>
      <c r="C31" s="80" t="s">
        <v>314</v>
      </c>
      <c r="D31" s="91" t="s">
        <v>112</v>
      </c>
      <c r="E31" s="91" t="s">
        <v>254</v>
      </c>
      <c r="F31" s="80" t="s">
        <v>315</v>
      </c>
      <c r="G31" s="91" t="s">
        <v>316</v>
      </c>
      <c r="H31" s="91" t="s">
        <v>156</v>
      </c>
      <c r="I31" s="85">
        <v>30682</v>
      </c>
      <c r="J31" s="87">
        <v>14630</v>
      </c>
      <c r="K31" s="80"/>
      <c r="L31" s="85">
        <v>4488.7765999999992</v>
      </c>
      <c r="M31" s="86">
        <v>6.239489811547824E-5</v>
      </c>
      <c r="N31" s="86">
        <v>2.6377303593001819E-2</v>
      </c>
      <c r="O31" s="86">
        <f>L31/'סכום נכסי הקרן'!$C$42</f>
        <v>7.8799536051564114E-3</v>
      </c>
    </row>
    <row r="32" spans="2:15" s="121" customFormat="1">
      <c r="B32" s="84" t="s">
        <v>317</v>
      </c>
      <c r="C32" s="80" t="s">
        <v>318</v>
      </c>
      <c r="D32" s="91" t="s">
        <v>112</v>
      </c>
      <c r="E32" s="91" t="s">
        <v>254</v>
      </c>
      <c r="F32" s="80" t="s">
        <v>319</v>
      </c>
      <c r="G32" s="91" t="s">
        <v>260</v>
      </c>
      <c r="H32" s="91" t="s">
        <v>156</v>
      </c>
      <c r="I32" s="85">
        <v>19745</v>
      </c>
      <c r="J32" s="87">
        <v>16350</v>
      </c>
      <c r="K32" s="80"/>
      <c r="L32" s="85">
        <v>3228.3074999999999</v>
      </c>
      <c r="M32" s="86">
        <v>4.4408932292763114E-4</v>
      </c>
      <c r="N32" s="86">
        <v>1.8970435512220576E-2</v>
      </c>
      <c r="O32" s="86">
        <f>L32/'סכום נכסי הקרן'!$C$42</f>
        <v>5.667226416030258E-3</v>
      </c>
    </row>
    <row r="33" spans="2:15" s="121" customFormat="1">
      <c r="B33" s="84" t="s">
        <v>320</v>
      </c>
      <c r="C33" s="80" t="s">
        <v>321</v>
      </c>
      <c r="D33" s="91" t="s">
        <v>112</v>
      </c>
      <c r="E33" s="91" t="s">
        <v>254</v>
      </c>
      <c r="F33" s="80" t="s">
        <v>322</v>
      </c>
      <c r="G33" s="91" t="s">
        <v>184</v>
      </c>
      <c r="H33" s="91" t="s">
        <v>156</v>
      </c>
      <c r="I33" s="85">
        <v>16976</v>
      </c>
      <c r="J33" s="87">
        <v>32020</v>
      </c>
      <c r="K33" s="80"/>
      <c r="L33" s="85">
        <v>5435.7152000000006</v>
      </c>
      <c r="M33" s="86">
        <v>2.788711383057928E-4</v>
      </c>
      <c r="N33" s="86">
        <v>3.1941778986170677E-2</v>
      </c>
      <c r="O33" s="86">
        <f>L33/'סכום נכסי הקרן'!$C$42</f>
        <v>9.5422845473850312E-3</v>
      </c>
    </row>
    <row r="34" spans="2:15" s="121" customFormat="1">
      <c r="B34" s="84" t="s">
        <v>323</v>
      </c>
      <c r="C34" s="80" t="s">
        <v>324</v>
      </c>
      <c r="D34" s="91" t="s">
        <v>112</v>
      </c>
      <c r="E34" s="91" t="s">
        <v>254</v>
      </c>
      <c r="F34" s="80" t="s">
        <v>325</v>
      </c>
      <c r="G34" s="91" t="s">
        <v>274</v>
      </c>
      <c r="H34" s="91" t="s">
        <v>156</v>
      </c>
      <c r="I34" s="85">
        <v>25087</v>
      </c>
      <c r="J34" s="87">
        <v>3580</v>
      </c>
      <c r="K34" s="80"/>
      <c r="L34" s="85">
        <v>898.1146</v>
      </c>
      <c r="M34" s="86">
        <v>2.4927064959969045E-4</v>
      </c>
      <c r="N34" s="86">
        <v>5.2775719481133005E-3</v>
      </c>
      <c r="O34" s="86">
        <f>L34/'סכום נכסי הקרן'!$C$42</f>
        <v>1.5766214295702774E-3</v>
      </c>
    </row>
    <row r="35" spans="2:15" s="121" customFormat="1">
      <c r="B35" s="84" t="s">
        <v>326</v>
      </c>
      <c r="C35" s="80" t="s">
        <v>327</v>
      </c>
      <c r="D35" s="91" t="s">
        <v>112</v>
      </c>
      <c r="E35" s="91" t="s">
        <v>254</v>
      </c>
      <c r="F35" s="80" t="s">
        <v>328</v>
      </c>
      <c r="G35" s="91" t="s">
        <v>278</v>
      </c>
      <c r="H35" s="91" t="s">
        <v>156</v>
      </c>
      <c r="I35" s="85">
        <v>414630</v>
      </c>
      <c r="J35" s="87">
        <v>2560</v>
      </c>
      <c r="K35" s="80"/>
      <c r="L35" s="85">
        <v>10614.528</v>
      </c>
      <c r="M35" s="86">
        <v>3.1103505871463556E-4</v>
      </c>
      <c r="N35" s="86">
        <v>6.2373927798594048E-2</v>
      </c>
      <c r="O35" s="86">
        <f>L35/'סכום נכסי הקרן'!$C$42</f>
        <v>1.8633582295147791E-2</v>
      </c>
    </row>
    <row r="36" spans="2:15" s="121" customFormat="1">
      <c r="B36" s="84" t="s">
        <v>329</v>
      </c>
      <c r="C36" s="80" t="s">
        <v>330</v>
      </c>
      <c r="D36" s="91" t="s">
        <v>112</v>
      </c>
      <c r="E36" s="91" t="s">
        <v>254</v>
      </c>
      <c r="F36" s="80" t="s">
        <v>331</v>
      </c>
      <c r="G36" s="91" t="s">
        <v>332</v>
      </c>
      <c r="H36" s="91" t="s">
        <v>156</v>
      </c>
      <c r="I36" s="85">
        <v>5661</v>
      </c>
      <c r="J36" s="87">
        <v>60150</v>
      </c>
      <c r="K36" s="80"/>
      <c r="L36" s="85">
        <v>3405.0915</v>
      </c>
      <c r="M36" s="86">
        <v>5.5728892768002229E-4</v>
      </c>
      <c r="N36" s="86">
        <v>2.0009267615913425E-2</v>
      </c>
      <c r="O36" s="86">
        <f>L36/'סכום נכסי הקרן'!$C$42</f>
        <v>5.9775670371549471E-3</v>
      </c>
    </row>
    <row r="37" spans="2:15" s="121" customFormat="1">
      <c r="B37" s="84" t="s">
        <v>333</v>
      </c>
      <c r="C37" s="80" t="s">
        <v>334</v>
      </c>
      <c r="D37" s="91" t="s">
        <v>112</v>
      </c>
      <c r="E37" s="91" t="s">
        <v>254</v>
      </c>
      <c r="F37" s="80" t="s">
        <v>335</v>
      </c>
      <c r="G37" s="91" t="s">
        <v>336</v>
      </c>
      <c r="H37" s="91" t="s">
        <v>156</v>
      </c>
      <c r="I37" s="85">
        <v>15796</v>
      </c>
      <c r="J37" s="87">
        <v>32490</v>
      </c>
      <c r="K37" s="80"/>
      <c r="L37" s="85">
        <v>5132.1204000000007</v>
      </c>
      <c r="M37" s="86">
        <v>2.6543256097319987E-4</v>
      </c>
      <c r="N37" s="86">
        <v>3.015777124364754E-2</v>
      </c>
      <c r="O37" s="86">
        <f>L37/'סכום נכסי הקרן'!$C$42</f>
        <v>9.00933021440113E-3</v>
      </c>
    </row>
    <row r="38" spans="2:15" s="121" customFormat="1">
      <c r="B38" s="84" t="s">
        <v>337</v>
      </c>
      <c r="C38" s="80" t="s">
        <v>338</v>
      </c>
      <c r="D38" s="91" t="s">
        <v>112</v>
      </c>
      <c r="E38" s="91" t="s">
        <v>254</v>
      </c>
      <c r="F38" s="80" t="s">
        <v>339</v>
      </c>
      <c r="G38" s="91" t="s">
        <v>274</v>
      </c>
      <c r="H38" s="91" t="s">
        <v>156</v>
      </c>
      <c r="I38" s="85">
        <v>47229</v>
      </c>
      <c r="J38" s="87">
        <v>2197</v>
      </c>
      <c r="K38" s="80"/>
      <c r="L38" s="85">
        <v>1037.62113</v>
      </c>
      <c r="M38" s="86">
        <v>2.7824256273342046E-4</v>
      </c>
      <c r="N38" s="86">
        <v>6.0973512383137116E-3</v>
      </c>
      <c r="O38" s="86">
        <f>L38/'סכום נכסי הקרן'!$C$42</f>
        <v>1.8215222303845486E-3</v>
      </c>
    </row>
    <row r="39" spans="2:15" s="121" customFormat="1">
      <c r="B39" s="84" t="s">
        <v>340</v>
      </c>
      <c r="C39" s="80" t="s">
        <v>341</v>
      </c>
      <c r="D39" s="91" t="s">
        <v>112</v>
      </c>
      <c r="E39" s="91" t="s">
        <v>254</v>
      </c>
      <c r="F39" s="80" t="s">
        <v>342</v>
      </c>
      <c r="G39" s="91" t="s">
        <v>282</v>
      </c>
      <c r="H39" s="91" t="s">
        <v>156</v>
      </c>
      <c r="I39" s="85">
        <v>16302</v>
      </c>
      <c r="J39" s="87">
        <v>30200</v>
      </c>
      <c r="K39" s="80"/>
      <c r="L39" s="85">
        <v>4923.2039999999997</v>
      </c>
      <c r="M39" s="86">
        <v>1.1597475486691665E-4</v>
      </c>
      <c r="N39" s="86">
        <v>2.8930120193168211E-2</v>
      </c>
      <c r="O39" s="86">
        <f>L39/'סכום נכסי הקרן'!$C$42</f>
        <v>8.6425818359328627E-3</v>
      </c>
    </row>
    <row r="40" spans="2:15" s="121" customFormat="1">
      <c r="B40" s="84" t="s">
        <v>343</v>
      </c>
      <c r="C40" s="80" t="s">
        <v>344</v>
      </c>
      <c r="D40" s="91" t="s">
        <v>112</v>
      </c>
      <c r="E40" s="91" t="s">
        <v>254</v>
      </c>
      <c r="F40" s="80" t="s">
        <v>345</v>
      </c>
      <c r="G40" s="91" t="s">
        <v>260</v>
      </c>
      <c r="H40" s="91" t="s">
        <v>156</v>
      </c>
      <c r="I40" s="85">
        <v>39437</v>
      </c>
      <c r="J40" s="87">
        <v>19440</v>
      </c>
      <c r="K40" s="80"/>
      <c r="L40" s="85">
        <v>7666.5527999999995</v>
      </c>
      <c r="M40" s="86">
        <v>3.2519256591504966E-4</v>
      </c>
      <c r="N40" s="86">
        <v>4.5050803089059545E-2</v>
      </c>
      <c r="O40" s="86">
        <f>L40/'סכום נכסי הקרן'!$C$42</f>
        <v>1.3458473379023136E-2</v>
      </c>
    </row>
    <row r="41" spans="2:15" s="121" customFormat="1">
      <c r="B41" s="84" t="s">
        <v>346</v>
      </c>
      <c r="C41" s="80" t="s">
        <v>347</v>
      </c>
      <c r="D41" s="91" t="s">
        <v>112</v>
      </c>
      <c r="E41" s="91" t="s">
        <v>254</v>
      </c>
      <c r="F41" s="80" t="s">
        <v>348</v>
      </c>
      <c r="G41" s="91" t="s">
        <v>143</v>
      </c>
      <c r="H41" s="91" t="s">
        <v>156</v>
      </c>
      <c r="I41" s="85">
        <v>48535</v>
      </c>
      <c r="J41" s="87">
        <v>2301</v>
      </c>
      <c r="K41" s="80"/>
      <c r="L41" s="85">
        <v>1116.79035</v>
      </c>
      <c r="M41" s="86">
        <v>2.0547706210890615E-4</v>
      </c>
      <c r="N41" s="86">
        <v>6.562571661883277E-3</v>
      </c>
      <c r="O41" s="86">
        <f>L41/'סכום נכסי הקרן'!$C$42</f>
        <v>1.9605021432089966E-3</v>
      </c>
    </row>
    <row r="42" spans="2:15" s="121" customFormat="1">
      <c r="B42" s="84" t="s">
        <v>349</v>
      </c>
      <c r="C42" s="80" t="s">
        <v>350</v>
      </c>
      <c r="D42" s="91" t="s">
        <v>112</v>
      </c>
      <c r="E42" s="91" t="s">
        <v>254</v>
      </c>
      <c r="F42" s="80" t="s">
        <v>351</v>
      </c>
      <c r="G42" s="91" t="s">
        <v>336</v>
      </c>
      <c r="H42" s="91" t="s">
        <v>156</v>
      </c>
      <c r="I42" s="85">
        <v>49577</v>
      </c>
      <c r="J42" s="87">
        <v>7539</v>
      </c>
      <c r="K42" s="80"/>
      <c r="L42" s="85">
        <v>3737.6100299999998</v>
      </c>
      <c r="M42" s="86">
        <v>4.3214962382053846E-4</v>
      </c>
      <c r="N42" s="86">
        <v>2.1963239265139337E-2</v>
      </c>
      <c r="O42" s="86">
        <f>L42/'סכום נכסי הקרן'!$C$42</f>
        <v>6.561296374287655E-3</v>
      </c>
    </row>
    <row r="43" spans="2:15" s="121" customFormat="1">
      <c r="B43" s="83"/>
      <c r="C43" s="80"/>
      <c r="D43" s="80"/>
      <c r="E43" s="80"/>
      <c r="F43" s="80"/>
      <c r="G43" s="80"/>
      <c r="H43" s="80"/>
      <c r="I43" s="85"/>
      <c r="J43" s="87"/>
      <c r="K43" s="80"/>
      <c r="L43" s="80"/>
      <c r="M43" s="80"/>
      <c r="N43" s="86"/>
      <c r="O43" s="80"/>
    </row>
    <row r="44" spans="2:15" s="121" customFormat="1">
      <c r="B44" s="97" t="s">
        <v>352</v>
      </c>
      <c r="C44" s="82"/>
      <c r="D44" s="82"/>
      <c r="E44" s="82"/>
      <c r="F44" s="82"/>
      <c r="G44" s="82"/>
      <c r="H44" s="82"/>
      <c r="I44" s="88"/>
      <c r="J44" s="90"/>
      <c r="K44" s="82"/>
      <c r="L44" s="88">
        <v>30242.331790000007</v>
      </c>
      <c r="M44" s="82"/>
      <c r="N44" s="89">
        <v>0.17771237868801948</v>
      </c>
      <c r="O44" s="89">
        <f>L44/'סכום נכסי הקרן'!$C$42</f>
        <v>5.3089782061541434E-2</v>
      </c>
    </row>
    <row r="45" spans="2:15" s="121" customFormat="1">
      <c r="B45" s="84" t="s">
        <v>353</v>
      </c>
      <c r="C45" s="80" t="s">
        <v>354</v>
      </c>
      <c r="D45" s="91" t="s">
        <v>112</v>
      </c>
      <c r="E45" s="91" t="s">
        <v>254</v>
      </c>
      <c r="F45" s="80" t="s">
        <v>355</v>
      </c>
      <c r="G45" s="91" t="s">
        <v>356</v>
      </c>
      <c r="H45" s="91" t="s">
        <v>156</v>
      </c>
      <c r="I45" s="85">
        <v>164633</v>
      </c>
      <c r="J45" s="87">
        <v>429.7</v>
      </c>
      <c r="K45" s="80"/>
      <c r="L45" s="85">
        <v>707.428</v>
      </c>
      <c r="M45" s="86">
        <v>5.5891783013671916E-4</v>
      </c>
      <c r="N45" s="86">
        <v>4.1570442882343699E-3</v>
      </c>
      <c r="O45" s="86">
        <f>L45/'סכום נכסי הקרן'!$C$42</f>
        <v>1.2418750844024162E-3</v>
      </c>
    </row>
    <row r="46" spans="2:15" s="121" customFormat="1">
      <c r="B46" s="84" t="s">
        <v>357</v>
      </c>
      <c r="C46" s="80" t="s">
        <v>358</v>
      </c>
      <c r="D46" s="91" t="s">
        <v>112</v>
      </c>
      <c r="E46" s="91" t="s">
        <v>254</v>
      </c>
      <c r="F46" s="80" t="s">
        <v>359</v>
      </c>
      <c r="G46" s="91" t="s">
        <v>360</v>
      </c>
      <c r="H46" s="91" t="s">
        <v>156</v>
      </c>
      <c r="I46" s="85">
        <v>64706</v>
      </c>
      <c r="J46" s="87">
        <v>1775</v>
      </c>
      <c r="K46" s="80"/>
      <c r="L46" s="85">
        <v>1148.5315000000001</v>
      </c>
      <c r="M46" s="86">
        <v>4.9061800543210112E-4</v>
      </c>
      <c r="N46" s="86">
        <v>6.749091514517737E-3</v>
      </c>
      <c r="O46" s="86">
        <f>L46/'סכום נכסי הקרן'!$C$42</f>
        <v>2.0162230693460447E-3</v>
      </c>
    </row>
    <row r="47" spans="2:15" s="121" customFormat="1">
      <c r="B47" s="84" t="s">
        <v>361</v>
      </c>
      <c r="C47" s="80" t="s">
        <v>362</v>
      </c>
      <c r="D47" s="91" t="s">
        <v>112</v>
      </c>
      <c r="E47" s="91" t="s">
        <v>254</v>
      </c>
      <c r="F47" s="80" t="s">
        <v>363</v>
      </c>
      <c r="G47" s="91" t="s">
        <v>293</v>
      </c>
      <c r="H47" s="91" t="s">
        <v>156</v>
      </c>
      <c r="I47" s="85">
        <v>4502</v>
      </c>
      <c r="J47" s="87">
        <v>23900</v>
      </c>
      <c r="K47" s="80"/>
      <c r="L47" s="85">
        <v>1075.9780000000001</v>
      </c>
      <c r="M47" s="86">
        <v>3.0678205724286064E-4</v>
      </c>
      <c r="N47" s="86">
        <v>6.3227469073401689E-3</v>
      </c>
      <c r="O47" s="86">
        <f>L47/'סכום נכסי הקרן'!$C$42</f>
        <v>1.8888569148593822E-3</v>
      </c>
    </row>
    <row r="48" spans="2:15" s="121" customFormat="1">
      <c r="B48" s="84" t="s">
        <v>364</v>
      </c>
      <c r="C48" s="80" t="s">
        <v>365</v>
      </c>
      <c r="D48" s="91" t="s">
        <v>112</v>
      </c>
      <c r="E48" s="91" t="s">
        <v>254</v>
      </c>
      <c r="F48" s="80" t="s">
        <v>366</v>
      </c>
      <c r="G48" s="91" t="s">
        <v>367</v>
      </c>
      <c r="H48" s="91" t="s">
        <v>156</v>
      </c>
      <c r="I48" s="85">
        <v>50025</v>
      </c>
      <c r="J48" s="87">
        <v>1666</v>
      </c>
      <c r="K48" s="80"/>
      <c r="L48" s="85">
        <v>833.41650000000004</v>
      </c>
      <c r="M48" s="86">
        <v>4.5972581318397141E-4</v>
      </c>
      <c r="N48" s="86">
        <v>4.8973878628571109E-3</v>
      </c>
      <c r="O48" s="86">
        <f>L48/'סכום נכסי הקרן'!$C$42</f>
        <v>1.4630452657795087E-3</v>
      </c>
    </row>
    <row r="49" spans="2:15" s="121" customFormat="1">
      <c r="B49" s="84" t="s">
        <v>368</v>
      </c>
      <c r="C49" s="80" t="s">
        <v>369</v>
      </c>
      <c r="D49" s="91" t="s">
        <v>112</v>
      </c>
      <c r="E49" s="91" t="s">
        <v>254</v>
      </c>
      <c r="F49" s="80" t="s">
        <v>370</v>
      </c>
      <c r="G49" s="91" t="s">
        <v>264</v>
      </c>
      <c r="H49" s="91" t="s">
        <v>156</v>
      </c>
      <c r="I49" s="85">
        <v>13523</v>
      </c>
      <c r="J49" s="87">
        <v>1078</v>
      </c>
      <c r="K49" s="80"/>
      <c r="L49" s="85">
        <v>145.77794</v>
      </c>
      <c r="M49" s="86">
        <v>2.4877854206244859E-4</v>
      </c>
      <c r="N49" s="86">
        <v>8.5663184497584586E-4</v>
      </c>
      <c r="O49" s="86">
        <f>L49/'סכום נכסי הקרן'!$C$42</f>
        <v>2.5591013013551958E-4</v>
      </c>
    </row>
    <row r="50" spans="2:15" s="121" customFormat="1">
      <c r="B50" s="84" t="s">
        <v>371</v>
      </c>
      <c r="C50" s="80" t="s">
        <v>372</v>
      </c>
      <c r="D50" s="91" t="s">
        <v>112</v>
      </c>
      <c r="E50" s="91" t="s">
        <v>254</v>
      </c>
      <c r="F50" s="80" t="s">
        <v>373</v>
      </c>
      <c r="G50" s="91" t="s">
        <v>374</v>
      </c>
      <c r="H50" s="91" t="s">
        <v>156</v>
      </c>
      <c r="I50" s="85">
        <v>500</v>
      </c>
      <c r="J50" s="87">
        <v>4988</v>
      </c>
      <c r="K50" s="80"/>
      <c r="L50" s="85">
        <v>24.94</v>
      </c>
      <c r="M50" s="86">
        <v>3.1490465128025747E-5</v>
      </c>
      <c r="N50" s="86">
        <v>1.4655439783068411E-4</v>
      </c>
      <c r="O50" s="86">
        <f>L50/'סכום נכסי הקרן'!$C$42</f>
        <v>4.3781649305648432E-5</v>
      </c>
    </row>
    <row r="51" spans="2:15" s="121" customFormat="1">
      <c r="B51" s="84" t="s">
        <v>375</v>
      </c>
      <c r="C51" s="80" t="s">
        <v>376</v>
      </c>
      <c r="D51" s="91" t="s">
        <v>112</v>
      </c>
      <c r="E51" s="91" t="s">
        <v>254</v>
      </c>
      <c r="F51" s="80" t="s">
        <v>377</v>
      </c>
      <c r="G51" s="91" t="s">
        <v>143</v>
      </c>
      <c r="H51" s="91" t="s">
        <v>156</v>
      </c>
      <c r="I51" s="85">
        <v>4560</v>
      </c>
      <c r="J51" s="87">
        <v>6258</v>
      </c>
      <c r="K51" s="80"/>
      <c r="L51" s="85">
        <v>285.3648</v>
      </c>
      <c r="M51" s="86">
        <v>2.0821275105846048E-4</v>
      </c>
      <c r="N51" s="86">
        <v>1.6768831766669446E-3</v>
      </c>
      <c r="O51" s="86">
        <f>L51/'סכום נכסי הקרן'!$C$42</f>
        <v>5.0095194858767057E-4</v>
      </c>
    </row>
    <row r="52" spans="2:15" s="121" customFormat="1">
      <c r="B52" s="84" t="s">
        <v>378</v>
      </c>
      <c r="C52" s="80" t="s">
        <v>379</v>
      </c>
      <c r="D52" s="91" t="s">
        <v>112</v>
      </c>
      <c r="E52" s="91" t="s">
        <v>254</v>
      </c>
      <c r="F52" s="80" t="s">
        <v>380</v>
      </c>
      <c r="G52" s="91" t="s">
        <v>332</v>
      </c>
      <c r="H52" s="91" t="s">
        <v>156</v>
      </c>
      <c r="I52" s="85">
        <v>2192</v>
      </c>
      <c r="J52" s="87">
        <v>84600</v>
      </c>
      <c r="K52" s="80"/>
      <c r="L52" s="85">
        <v>1854.432</v>
      </c>
      <c r="M52" s="86">
        <v>6.0659259890614092E-4</v>
      </c>
      <c r="N52" s="86">
        <v>1.08971597866059E-2</v>
      </c>
      <c r="O52" s="86">
        <f>L52/'סכום נכסי הקרן'!$C$42</f>
        <v>3.2554166593894243E-3</v>
      </c>
    </row>
    <row r="53" spans="2:15" s="121" customFormat="1">
      <c r="B53" s="84" t="s">
        <v>381</v>
      </c>
      <c r="C53" s="80" t="s">
        <v>382</v>
      </c>
      <c r="D53" s="91" t="s">
        <v>112</v>
      </c>
      <c r="E53" s="91" t="s">
        <v>254</v>
      </c>
      <c r="F53" s="80" t="s">
        <v>383</v>
      </c>
      <c r="G53" s="91" t="s">
        <v>182</v>
      </c>
      <c r="H53" s="91" t="s">
        <v>156</v>
      </c>
      <c r="I53" s="85">
        <v>81412</v>
      </c>
      <c r="J53" s="87">
        <v>339.5</v>
      </c>
      <c r="K53" s="80"/>
      <c r="L53" s="85">
        <v>276.39373999999998</v>
      </c>
      <c r="M53" s="86">
        <v>2.1767349418641294E-4</v>
      </c>
      <c r="N53" s="86">
        <v>1.6241667253356319E-3</v>
      </c>
      <c r="O53" s="86">
        <f>L53/'סכום נכסי הקרן'!$C$42</f>
        <v>4.8520344005439345E-4</v>
      </c>
    </row>
    <row r="54" spans="2:15" s="121" customFormat="1">
      <c r="B54" s="84" t="s">
        <v>384</v>
      </c>
      <c r="C54" s="80" t="s">
        <v>385</v>
      </c>
      <c r="D54" s="91" t="s">
        <v>112</v>
      </c>
      <c r="E54" s="91" t="s">
        <v>254</v>
      </c>
      <c r="F54" s="80" t="s">
        <v>386</v>
      </c>
      <c r="G54" s="91" t="s">
        <v>387</v>
      </c>
      <c r="H54" s="91" t="s">
        <v>156</v>
      </c>
      <c r="I54" s="85">
        <v>1845</v>
      </c>
      <c r="J54" s="87">
        <v>15100</v>
      </c>
      <c r="K54" s="80"/>
      <c r="L54" s="85">
        <v>278.59500000000003</v>
      </c>
      <c r="M54" s="86">
        <v>4.0283517360230933E-4</v>
      </c>
      <c r="N54" s="86">
        <v>1.6371019432092797E-3</v>
      </c>
      <c r="O54" s="86">
        <f>L54/'סכום נכסי הקרן'!$C$42</f>
        <v>4.8906770602674926E-4</v>
      </c>
    </row>
    <row r="55" spans="2:15" s="121" customFormat="1">
      <c r="B55" s="84" t="s">
        <v>388</v>
      </c>
      <c r="C55" s="80" t="s">
        <v>389</v>
      </c>
      <c r="D55" s="91" t="s">
        <v>112</v>
      </c>
      <c r="E55" s="91" t="s">
        <v>254</v>
      </c>
      <c r="F55" s="80" t="s">
        <v>390</v>
      </c>
      <c r="G55" s="91" t="s">
        <v>391</v>
      </c>
      <c r="H55" s="91" t="s">
        <v>156</v>
      </c>
      <c r="I55" s="85">
        <v>12886</v>
      </c>
      <c r="J55" s="87">
        <v>3641</v>
      </c>
      <c r="K55" s="80"/>
      <c r="L55" s="85">
        <v>469.17926</v>
      </c>
      <c r="M55" s="86">
        <v>5.2105219061889321E-4</v>
      </c>
      <c r="N55" s="86">
        <v>2.757028224697112E-3</v>
      </c>
      <c r="O55" s="86">
        <f>L55/'סכום נכסי הקרן'!$C$42</f>
        <v>8.2363439546125278E-4</v>
      </c>
    </row>
    <row r="56" spans="2:15" s="121" customFormat="1">
      <c r="B56" s="84" t="s">
        <v>392</v>
      </c>
      <c r="C56" s="80" t="s">
        <v>393</v>
      </c>
      <c r="D56" s="91" t="s">
        <v>112</v>
      </c>
      <c r="E56" s="91" t="s">
        <v>254</v>
      </c>
      <c r="F56" s="80" t="s">
        <v>394</v>
      </c>
      <c r="G56" s="91" t="s">
        <v>274</v>
      </c>
      <c r="H56" s="91" t="s">
        <v>156</v>
      </c>
      <c r="I56" s="85">
        <v>2923</v>
      </c>
      <c r="J56" s="87">
        <v>6329</v>
      </c>
      <c r="K56" s="80"/>
      <c r="L56" s="85">
        <v>184.99667000000002</v>
      </c>
      <c r="M56" s="86">
        <v>9.7795028245298564E-5</v>
      </c>
      <c r="N56" s="86">
        <v>1.0870920438064066E-3</v>
      </c>
      <c r="O56" s="86">
        <f>L56/'סכום נכסי הקרן'!$C$42</f>
        <v>3.2475779184654266E-4</v>
      </c>
    </row>
    <row r="57" spans="2:15" s="121" customFormat="1">
      <c r="B57" s="84" t="s">
        <v>395</v>
      </c>
      <c r="C57" s="80" t="s">
        <v>396</v>
      </c>
      <c r="D57" s="91" t="s">
        <v>112</v>
      </c>
      <c r="E57" s="91" t="s">
        <v>254</v>
      </c>
      <c r="F57" s="80" t="s">
        <v>397</v>
      </c>
      <c r="G57" s="91" t="s">
        <v>260</v>
      </c>
      <c r="H57" s="91" t="s">
        <v>156</v>
      </c>
      <c r="I57" s="85">
        <v>1377</v>
      </c>
      <c r="J57" s="87">
        <v>175800</v>
      </c>
      <c r="K57" s="80"/>
      <c r="L57" s="85">
        <v>2420.7660000000001</v>
      </c>
      <c r="M57" s="86">
        <v>6.4443513645691711E-4</v>
      </c>
      <c r="N57" s="86">
        <v>1.4225096368043056E-2</v>
      </c>
      <c r="O57" s="86">
        <f>L57/'סכום נכסי הקרן'!$C$42</f>
        <v>4.2496041725355793E-3</v>
      </c>
    </row>
    <row r="58" spans="2:15" s="121" customFormat="1">
      <c r="B58" s="84" t="s">
        <v>398</v>
      </c>
      <c r="C58" s="80" t="s">
        <v>399</v>
      </c>
      <c r="D58" s="91" t="s">
        <v>112</v>
      </c>
      <c r="E58" s="91" t="s">
        <v>254</v>
      </c>
      <c r="F58" s="80" t="s">
        <v>400</v>
      </c>
      <c r="G58" s="91" t="s">
        <v>179</v>
      </c>
      <c r="H58" s="91" t="s">
        <v>156</v>
      </c>
      <c r="I58" s="85">
        <v>5135</v>
      </c>
      <c r="J58" s="87">
        <v>11930</v>
      </c>
      <c r="K58" s="80"/>
      <c r="L58" s="85">
        <v>612.60550000000001</v>
      </c>
      <c r="M58" s="86">
        <v>2.0203816573739604E-4</v>
      </c>
      <c r="N58" s="86">
        <v>3.5998408243891398E-3</v>
      </c>
      <c r="O58" s="86">
        <f>L58/'סכום נכסי הקרן'!$C$42</f>
        <v>1.0754161653452853E-3</v>
      </c>
    </row>
    <row r="59" spans="2:15" s="121" customFormat="1">
      <c r="B59" s="84" t="s">
        <v>401</v>
      </c>
      <c r="C59" s="80" t="s">
        <v>402</v>
      </c>
      <c r="D59" s="91" t="s">
        <v>112</v>
      </c>
      <c r="E59" s="91" t="s">
        <v>254</v>
      </c>
      <c r="F59" s="80" t="s">
        <v>403</v>
      </c>
      <c r="G59" s="91" t="s">
        <v>260</v>
      </c>
      <c r="H59" s="91" t="s">
        <v>156</v>
      </c>
      <c r="I59" s="85">
        <v>4733</v>
      </c>
      <c r="J59" s="87">
        <v>5775</v>
      </c>
      <c r="K59" s="80"/>
      <c r="L59" s="85">
        <v>273.33075000000002</v>
      </c>
      <c r="M59" s="86">
        <v>2.6389439094785924E-4</v>
      </c>
      <c r="N59" s="86">
        <v>1.6061677415741484E-3</v>
      </c>
      <c r="O59" s="86">
        <f>L59/'סכום נכסי הקרן'!$C$42</f>
        <v>4.7982642505813418E-4</v>
      </c>
    </row>
    <row r="60" spans="2:15" s="121" customFormat="1">
      <c r="B60" s="84" t="s">
        <v>404</v>
      </c>
      <c r="C60" s="80" t="s">
        <v>405</v>
      </c>
      <c r="D60" s="91" t="s">
        <v>112</v>
      </c>
      <c r="E60" s="91" t="s">
        <v>254</v>
      </c>
      <c r="F60" s="80" t="s">
        <v>406</v>
      </c>
      <c r="G60" s="91" t="s">
        <v>374</v>
      </c>
      <c r="H60" s="91" t="s">
        <v>156</v>
      </c>
      <c r="I60" s="85">
        <v>2302</v>
      </c>
      <c r="J60" s="87">
        <v>19590</v>
      </c>
      <c r="K60" s="80"/>
      <c r="L60" s="85">
        <v>450.96179999999998</v>
      </c>
      <c r="M60" s="86">
        <v>4.7452998444069363E-4</v>
      </c>
      <c r="N60" s="86">
        <v>2.6499773473793661E-3</v>
      </c>
      <c r="O60" s="86">
        <f>L60/'סכום נכסי הקרן'!$C$42</f>
        <v>7.9165402477321444E-4</v>
      </c>
    </row>
    <row r="61" spans="2:15" s="121" customFormat="1">
      <c r="B61" s="84" t="s">
        <v>407</v>
      </c>
      <c r="C61" s="80" t="s">
        <v>408</v>
      </c>
      <c r="D61" s="91" t="s">
        <v>112</v>
      </c>
      <c r="E61" s="91" t="s">
        <v>254</v>
      </c>
      <c r="F61" s="80" t="s">
        <v>409</v>
      </c>
      <c r="G61" s="91" t="s">
        <v>367</v>
      </c>
      <c r="H61" s="91" t="s">
        <v>156</v>
      </c>
      <c r="I61" s="85">
        <v>5320</v>
      </c>
      <c r="J61" s="87">
        <v>7710</v>
      </c>
      <c r="K61" s="80"/>
      <c r="L61" s="85">
        <v>410.17200000000003</v>
      </c>
      <c r="M61" s="86">
        <v>3.8061973048259646E-4</v>
      </c>
      <c r="N61" s="86">
        <v>2.4102851029273197E-3</v>
      </c>
      <c r="O61" s="86">
        <f>L61/'סכום נכסי הקרן'!$C$42</f>
        <v>7.2004838247780392E-4</v>
      </c>
    </row>
    <row r="62" spans="2:15" s="121" customFormat="1">
      <c r="B62" s="84" t="s">
        <v>410</v>
      </c>
      <c r="C62" s="80" t="s">
        <v>411</v>
      </c>
      <c r="D62" s="91" t="s">
        <v>112</v>
      </c>
      <c r="E62" s="91" t="s">
        <v>254</v>
      </c>
      <c r="F62" s="80" t="s">
        <v>412</v>
      </c>
      <c r="G62" s="91" t="s">
        <v>293</v>
      </c>
      <c r="H62" s="91" t="s">
        <v>156</v>
      </c>
      <c r="I62" s="85">
        <v>57227</v>
      </c>
      <c r="J62" s="87">
        <v>1917</v>
      </c>
      <c r="K62" s="80"/>
      <c r="L62" s="85">
        <v>1097.04159</v>
      </c>
      <c r="M62" s="86">
        <v>2.2819859901524131E-4</v>
      </c>
      <c r="N62" s="86">
        <v>6.4465224385591912E-3</v>
      </c>
      <c r="O62" s="86">
        <f>L62/'סכום נכסי הקרן'!$C$42</f>
        <v>1.9258336073412572E-3</v>
      </c>
    </row>
    <row r="63" spans="2:15" s="121" customFormat="1">
      <c r="B63" s="84" t="s">
        <v>413</v>
      </c>
      <c r="C63" s="80" t="s">
        <v>414</v>
      </c>
      <c r="D63" s="91" t="s">
        <v>112</v>
      </c>
      <c r="E63" s="91" t="s">
        <v>254</v>
      </c>
      <c r="F63" s="80" t="s">
        <v>415</v>
      </c>
      <c r="G63" s="91" t="s">
        <v>416</v>
      </c>
      <c r="H63" s="91" t="s">
        <v>156</v>
      </c>
      <c r="I63" s="85">
        <v>588</v>
      </c>
      <c r="J63" s="87">
        <v>13960</v>
      </c>
      <c r="K63" s="80"/>
      <c r="L63" s="85">
        <v>82.084800000000001</v>
      </c>
      <c r="M63" s="86">
        <v>8.6568410539203424E-5</v>
      </c>
      <c r="N63" s="86">
        <v>4.8235318504619639E-4</v>
      </c>
      <c r="O63" s="86">
        <f>L63/'סכום נכסי הקרן'!$C$42</f>
        <v>1.4409815264331558E-4</v>
      </c>
    </row>
    <row r="64" spans="2:15" s="121" customFormat="1">
      <c r="B64" s="84" t="s">
        <v>417</v>
      </c>
      <c r="C64" s="80" t="s">
        <v>418</v>
      </c>
      <c r="D64" s="91" t="s">
        <v>112</v>
      </c>
      <c r="E64" s="91" t="s">
        <v>254</v>
      </c>
      <c r="F64" s="80" t="s">
        <v>419</v>
      </c>
      <c r="G64" s="91" t="s">
        <v>416</v>
      </c>
      <c r="H64" s="91" t="s">
        <v>156</v>
      </c>
      <c r="I64" s="85">
        <v>14651</v>
      </c>
      <c r="J64" s="87">
        <v>7786</v>
      </c>
      <c r="K64" s="80"/>
      <c r="L64" s="85">
        <v>1140.7268600000002</v>
      </c>
      <c r="M64" s="86">
        <v>6.5165727373123759E-4</v>
      </c>
      <c r="N64" s="86">
        <v>6.7032292725175266E-3</v>
      </c>
      <c r="O64" s="86">
        <f>L64/'סכום נכסי הקרן'!$C$42</f>
        <v>2.00252218677039E-3</v>
      </c>
    </row>
    <row r="65" spans="2:15" s="121" customFormat="1">
      <c r="B65" s="84" t="s">
        <v>420</v>
      </c>
      <c r="C65" s="80" t="s">
        <v>421</v>
      </c>
      <c r="D65" s="91" t="s">
        <v>112</v>
      </c>
      <c r="E65" s="91" t="s">
        <v>254</v>
      </c>
      <c r="F65" s="80" t="s">
        <v>422</v>
      </c>
      <c r="G65" s="91" t="s">
        <v>332</v>
      </c>
      <c r="H65" s="91" t="s">
        <v>156</v>
      </c>
      <c r="I65" s="85">
        <v>3390</v>
      </c>
      <c r="J65" s="87">
        <v>21070</v>
      </c>
      <c r="K65" s="80"/>
      <c r="L65" s="85">
        <v>714.27300000000002</v>
      </c>
      <c r="M65" s="86">
        <v>1.9626733115798883E-4</v>
      </c>
      <c r="N65" s="86">
        <v>4.1972674178715405E-3</v>
      </c>
      <c r="O65" s="86">
        <f>L65/'סכום נכסי הקרן'!$C$42</f>
        <v>1.2538913389933209E-3</v>
      </c>
    </row>
    <row r="66" spans="2:15" s="121" customFormat="1">
      <c r="B66" s="84" t="s">
        <v>423</v>
      </c>
      <c r="C66" s="80" t="s">
        <v>424</v>
      </c>
      <c r="D66" s="91" t="s">
        <v>112</v>
      </c>
      <c r="E66" s="91" t="s">
        <v>254</v>
      </c>
      <c r="F66" s="80" t="s">
        <v>425</v>
      </c>
      <c r="G66" s="91" t="s">
        <v>260</v>
      </c>
      <c r="H66" s="91" t="s">
        <v>156</v>
      </c>
      <c r="I66" s="85">
        <v>1129</v>
      </c>
      <c r="J66" s="87">
        <v>42670</v>
      </c>
      <c r="K66" s="80"/>
      <c r="L66" s="85">
        <v>481.74430000000001</v>
      </c>
      <c r="M66" s="86">
        <v>2.0892333975339273E-4</v>
      </c>
      <c r="N66" s="86">
        <v>2.8308639051669777E-3</v>
      </c>
      <c r="O66" s="86">
        <f>L66/'סכום נכסי הקרן'!$C$42</f>
        <v>8.4569206084984328E-4</v>
      </c>
    </row>
    <row r="67" spans="2:15" s="121" customFormat="1">
      <c r="B67" s="84" t="s">
        <v>426</v>
      </c>
      <c r="C67" s="80" t="s">
        <v>427</v>
      </c>
      <c r="D67" s="91" t="s">
        <v>112</v>
      </c>
      <c r="E67" s="91" t="s">
        <v>254</v>
      </c>
      <c r="F67" s="80" t="s">
        <v>428</v>
      </c>
      <c r="G67" s="91" t="s">
        <v>293</v>
      </c>
      <c r="H67" s="91" t="s">
        <v>156</v>
      </c>
      <c r="I67" s="85">
        <v>17086</v>
      </c>
      <c r="J67" s="87">
        <v>6154</v>
      </c>
      <c r="K67" s="80"/>
      <c r="L67" s="85">
        <v>1051.47244</v>
      </c>
      <c r="M67" s="86">
        <v>3.0750404352699397E-4</v>
      </c>
      <c r="N67" s="86">
        <v>6.1787454001507661E-3</v>
      </c>
      <c r="O67" s="86">
        <f>L67/'סכום נכסי הקרן'!$C$42</f>
        <v>1.8458379159035471E-3</v>
      </c>
    </row>
    <row r="68" spans="2:15" s="121" customFormat="1">
      <c r="B68" s="84" t="s">
        <v>429</v>
      </c>
      <c r="C68" s="80" t="s">
        <v>430</v>
      </c>
      <c r="D68" s="91" t="s">
        <v>112</v>
      </c>
      <c r="E68" s="91" t="s">
        <v>254</v>
      </c>
      <c r="F68" s="80" t="s">
        <v>431</v>
      </c>
      <c r="G68" s="91" t="s">
        <v>432</v>
      </c>
      <c r="H68" s="91" t="s">
        <v>156</v>
      </c>
      <c r="I68" s="85">
        <v>15264</v>
      </c>
      <c r="J68" s="87">
        <v>8945</v>
      </c>
      <c r="K68" s="80"/>
      <c r="L68" s="85">
        <v>1365.3648000000001</v>
      </c>
      <c r="M68" s="86">
        <v>2.9307216681305237E-4</v>
      </c>
      <c r="N68" s="86">
        <v>8.0232644780758797E-3</v>
      </c>
      <c r="O68" s="86">
        <f>L68/'סכום נכסי הקרן'!$C$42</f>
        <v>2.3968694004762154E-3</v>
      </c>
    </row>
    <row r="69" spans="2:15" s="121" customFormat="1">
      <c r="B69" s="84" t="s">
        <v>433</v>
      </c>
      <c r="C69" s="80" t="s">
        <v>434</v>
      </c>
      <c r="D69" s="91" t="s">
        <v>112</v>
      </c>
      <c r="E69" s="91" t="s">
        <v>254</v>
      </c>
      <c r="F69" s="80" t="s">
        <v>435</v>
      </c>
      <c r="G69" s="91" t="s">
        <v>416</v>
      </c>
      <c r="H69" s="91" t="s">
        <v>156</v>
      </c>
      <c r="I69" s="85">
        <v>35549</v>
      </c>
      <c r="J69" s="87">
        <v>4386</v>
      </c>
      <c r="K69" s="80"/>
      <c r="L69" s="85">
        <v>1559.17914</v>
      </c>
      <c r="M69" s="86">
        <v>5.8010325312452731E-4</v>
      </c>
      <c r="N69" s="86">
        <v>9.1621716107804282E-3</v>
      </c>
      <c r="O69" s="86">
        <f>L69/'סכום נכסי הקרן'!$C$42</f>
        <v>2.7371064279134933E-3</v>
      </c>
    </row>
    <row r="70" spans="2:15" s="121" customFormat="1">
      <c r="B70" s="84" t="s">
        <v>436</v>
      </c>
      <c r="C70" s="80" t="s">
        <v>437</v>
      </c>
      <c r="D70" s="91" t="s">
        <v>112</v>
      </c>
      <c r="E70" s="91" t="s">
        <v>254</v>
      </c>
      <c r="F70" s="80" t="s">
        <v>438</v>
      </c>
      <c r="G70" s="91" t="s">
        <v>391</v>
      </c>
      <c r="H70" s="91" t="s">
        <v>156</v>
      </c>
      <c r="I70" s="85">
        <v>64512</v>
      </c>
      <c r="J70" s="87">
        <v>1713</v>
      </c>
      <c r="K70" s="80"/>
      <c r="L70" s="85">
        <v>1105.0905600000001</v>
      </c>
      <c r="M70" s="86">
        <v>5.9919842164269928E-4</v>
      </c>
      <c r="N70" s="86">
        <v>6.4938204318032667E-3</v>
      </c>
      <c r="O70" s="86">
        <f>L70/'סכום נכסי הקרן'!$C$42</f>
        <v>1.9399634061308196E-3</v>
      </c>
    </row>
    <row r="71" spans="2:15" s="121" customFormat="1">
      <c r="B71" s="84" t="s">
        <v>439</v>
      </c>
      <c r="C71" s="80" t="s">
        <v>440</v>
      </c>
      <c r="D71" s="91" t="s">
        <v>112</v>
      </c>
      <c r="E71" s="91" t="s">
        <v>254</v>
      </c>
      <c r="F71" s="80" t="s">
        <v>441</v>
      </c>
      <c r="G71" s="91" t="s">
        <v>293</v>
      </c>
      <c r="H71" s="91" t="s">
        <v>156</v>
      </c>
      <c r="I71" s="85">
        <v>15812</v>
      </c>
      <c r="J71" s="87">
        <v>4388</v>
      </c>
      <c r="K71" s="80"/>
      <c r="L71" s="85">
        <v>693.8305600000001</v>
      </c>
      <c r="M71" s="86">
        <v>2.4990544385313608E-4</v>
      </c>
      <c r="N71" s="86">
        <v>4.077141937342676E-3</v>
      </c>
      <c r="O71" s="86">
        <f>L71/'סכום נכסי הקרן'!$C$42</f>
        <v>1.2180050623681502E-3</v>
      </c>
    </row>
    <row r="72" spans="2:15" s="121" customFormat="1">
      <c r="B72" s="84" t="s">
        <v>442</v>
      </c>
      <c r="C72" s="80" t="s">
        <v>443</v>
      </c>
      <c r="D72" s="91" t="s">
        <v>112</v>
      </c>
      <c r="E72" s="91" t="s">
        <v>254</v>
      </c>
      <c r="F72" s="80" t="s">
        <v>444</v>
      </c>
      <c r="G72" s="91" t="s">
        <v>297</v>
      </c>
      <c r="H72" s="91" t="s">
        <v>156</v>
      </c>
      <c r="I72" s="85">
        <v>7366</v>
      </c>
      <c r="J72" s="87">
        <v>9023</v>
      </c>
      <c r="K72" s="80"/>
      <c r="L72" s="85">
        <v>664.63418000000001</v>
      </c>
      <c r="M72" s="86">
        <v>2.646585956214632E-4</v>
      </c>
      <c r="N72" s="86">
        <v>3.9055758631752406E-3</v>
      </c>
      <c r="O72" s="86">
        <f>L72/'סכום נכסי הקרן'!$C$42</f>
        <v>1.1667514268366968E-3</v>
      </c>
    </row>
    <row r="73" spans="2:15" s="121" customFormat="1">
      <c r="B73" s="84" t="s">
        <v>445</v>
      </c>
      <c r="C73" s="80" t="s">
        <v>446</v>
      </c>
      <c r="D73" s="91" t="s">
        <v>112</v>
      </c>
      <c r="E73" s="91" t="s">
        <v>254</v>
      </c>
      <c r="F73" s="80" t="s">
        <v>447</v>
      </c>
      <c r="G73" s="91" t="s">
        <v>289</v>
      </c>
      <c r="H73" s="91" t="s">
        <v>156</v>
      </c>
      <c r="I73" s="85">
        <v>42963</v>
      </c>
      <c r="J73" s="87">
        <v>2463</v>
      </c>
      <c r="K73" s="80"/>
      <c r="L73" s="85">
        <v>1058.17869</v>
      </c>
      <c r="M73" s="86">
        <v>4.3884782298262077E-4</v>
      </c>
      <c r="N73" s="86">
        <v>6.2181531960790746E-3</v>
      </c>
      <c r="O73" s="86">
        <f>L73/'סכום נכסי הקרן'!$C$42</f>
        <v>1.8576105977662577E-3</v>
      </c>
    </row>
    <row r="74" spans="2:15" s="121" customFormat="1">
      <c r="B74" s="84" t="s">
        <v>448</v>
      </c>
      <c r="C74" s="80" t="s">
        <v>449</v>
      </c>
      <c r="D74" s="91" t="s">
        <v>112</v>
      </c>
      <c r="E74" s="91" t="s">
        <v>254</v>
      </c>
      <c r="F74" s="80" t="s">
        <v>450</v>
      </c>
      <c r="G74" s="91" t="s">
        <v>184</v>
      </c>
      <c r="H74" s="91" t="s">
        <v>156</v>
      </c>
      <c r="I74" s="85">
        <v>8850</v>
      </c>
      <c r="J74" s="87">
        <v>4031</v>
      </c>
      <c r="K74" s="80"/>
      <c r="L74" s="85">
        <v>356.74349999999998</v>
      </c>
      <c r="M74" s="86">
        <v>1.7982160234092371E-4</v>
      </c>
      <c r="N74" s="86">
        <v>2.0963243312955354E-3</v>
      </c>
      <c r="O74" s="86">
        <f>L74/'סכום נכסי הקרן'!$C$42</f>
        <v>6.2625576620166769E-4</v>
      </c>
    </row>
    <row r="75" spans="2:15" s="121" customFormat="1">
      <c r="B75" s="84" t="s">
        <v>451</v>
      </c>
      <c r="C75" s="80" t="s">
        <v>452</v>
      </c>
      <c r="D75" s="91" t="s">
        <v>112</v>
      </c>
      <c r="E75" s="91" t="s">
        <v>254</v>
      </c>
      <c r="F75" s="80" t="s">
        <v>453</v>
      </c>
      <c r="G75" s="91" t="s">
        <v>356</v>
      </c>
      <c r="H75" s="91" t="s">
        <v>156</v>
      </c>
      <c r="I75" s="85">
        <v>19656</v>
      </c>
      <c r="J75" s="87">
        <v>1246</v>
      </c>
      <c r="K75" s="80"/>
      <c r="L75" s="85">
        <v>244.91376</v>
      </c>
      <c r="M75" s="86">
        <v>2.9663979372125112E-4</v>
      </c>
      <c r="N75" s="86">
        <v>1.4391815804831068E-3</v>
      </c>
      <c r="O75" s="86">
        <f>L75/'סכום נכסי הקרן'!$C$42</f>
        <v>4.2994099239966908E-4</v>
      </c>
    </row>
    <row r="76" spans="2:15" s="121" customFormat="1">
      <c r="B76" s="84" t="s">
        <v>454</v>
      </c>
      <c r="C76" s="80" t="s">
        <v>455</v>
      </c>
      <c r="D76" s="91" t="s">
        <v>112</v>
      </c>
      <c r="E76" s="91" t="s">
        <v>254</v>
      </c>
      <c r="F76" s="80" t="s">
        <v>456</v>
      </c>
      <c r="G76" s="91" t="s">
        <v>143</v>
      </c>
      <c r="H76" s="91" t="s">
        <v>156</v>
      </c>
      <c r="I76" s="85">
        <v>1189</v>
      </c>
      <c r="J76" s="87">
        <v>10160</v>
      </c>
      <c r="K76" s="80"/>
      <c r="L76" s="85">
        <v>120.80239999999999</v>
      </c>
      <c r="M76" s="86">
        <v>1.0914392972489487E-4</v>
      </c>
      <c r="N76" s="86">
        <v>7.0986860419011352E-4</v>
      </c>
      <c r="O76" s="86">
        <f>L76/'סכום נכסי הקרן'!$C$42</f>
        <v>2.1206609110187104E-4</v>
      </c>
    </row>
    <row r="77" spans="2:15" s="121" customFormat="1">
      <c r="B77" s="84" t="s">
        <v>457</v>
      </c>
      <c r="C77" s="80" t="s">
        <v>458</v>
      </c>
      <c r="D77" s="91" t="s">
        <v>112</v>
      </c>
      <c r="E77" s="91" t="s">
        <v>254</v>
      </c>
      <c r="F77" s="80" t="s">
        <v>459</v>
      </c>
      <c r="G77" s="91" t="s">
        <v>179</v>
      </c>
      <c r="H77" s="91" t="s">
        <v>156</v>
      </c>
      <c r="I77" s="85">
        <v>3751</v>
      </c>
      <c r="J77" s="87">
        <v>7304</v>
      </c>
      <c r="K77" s="80"/>
      <c r="L77" s="85">
        <v>273.97303999999997</v>
      </c>
      <c r="M77" s="86">
        <v>2.7834233227722543E-4</v>
      </c>
      <c r="N77" s="86">
        <v>1.6099420168020017E-3</v>
      </c>
      <c r="O77" s="86">
        <f>L77/'סכום נכסי הקרן'!$C$42</f>
        <v>4.8095395174347993E-4</v>
      </c>
    </row>
    <row r="78" spans="2:15" s="121" customFormat="1">
      <c r="B78" s="84" t="s">
        <v>460</v>
      </c>
      <c r="C78" s="80" t="s">
        <v>461</v>
      </c>
      <c r="D78" s="91" t="s">
        <v>112</v>
      </c>
      <c r="E78" s="91" t="s">
        <v>254</v>
      </c>
      <c r="F78" s="80" t="s">
        <v>462</v>
      </c>
      <c r="G78" s="91" t="s">
        <v>416</v>
      </c>
      <c r="H78" s="91" t="s">
        <v>156</v>
      </c>
      <c r="I78" s="85">
        <v>4103</v>
      </c>
      <c r="J78" s="87">
        <v>14630</v>
      </c>
      <c r="K78" s="80"/>
      <c r="L78" s="85">
        <v>600.26890000000003</v>
      </c>
      <c r="M78" s="86">
        <v>2.785702171435493E-4</v>
      </c>
      <c r="N78" s="86">
        <v>3.5273475210901013E-3</v>
      </c>
      <c r="O78" s="86">
        <f>L78/'סכום נכסי הקרן'!$C$42</f>
        <v>1.0537595216073517E-3</v>
      </c>
    </row>
    <row r="79" spans="2:15" s="121" customFormat="1">
      <c r="B79" s="84" t="s">
        <v>463</v>
      </c>
      <c r="C79" s="80" t="s">
        <v>464</v>
      </c>
      <c r="D79" s="91" t="s">
        <v>112</v>
      </c>
      <c r="E79" s="91" t="s">
        <v>254</v>
      </c>
      <c r="F79" s="80" t="s">
        <v>465</v>
      </c>
      <c r="G79" s="91" t="s">
        <v>282</v>
      </c>
      <c r="H79" s="91" t="s">
        <v>156</v>
      </c>
      <c r="I79" s="85">
        <v>2913</v>
      </c>
      <c r="J79" s="87">
        <v>17500</v>
      </c>
      <c r="K79" s="80"/>
      <c r="L79" s="85">
        <v>509.77499999999998</v>
      </c>
      <c r="M79" s="86">
        <v>3.0509150912420515E-4</v>
      </c>
      <c r="N79" s="86">
        <v>2.9955801184497585E-3</v>
      </c>
      <c r="O79" s="86">
        <f>L79/'סכום נכסי הקרן'!$C$42</f>
        <v>8.9489936947822492E-4</v>
      </c>
    </row>
    <row r="80" spans="2:15" s="121" customFormat="1">
      <c r="B80" s="84" t="s">
        <v>466</v>
      </c>
      <c r="C80" s="80" t="s">
        <v>467</v>
      </c>
      <c r="D80" s="91" t="s">
        <v>112</v>
      </c>
      <c r="E80" s="91" t="s">
        <v>254</v>
      </c>
      <c r="F80" s="80" t="s">
        <v>468</v>
      </c>
      <c r="G80" s="91" t="s">
        <v>282</v>
      </c>
      <c r="H80" s="91" t="s">
        <v>156</v>
      </c>
      <c r="I80" s="85">
        <v>10950</v>
      </c>
      <c r="J80" s="87">
        <v>2109</v>
      </c>
      <c r="K80" s="80"/>
      <c r="L80" s="85">
        <v>230.93549999999999</v>
      </c>
      <c r="M80" s="86">
        <v>4.2564791873522161E-4</v>
      </c>
      <c r="N80" s="86">
        <v>1.3570414250291879E-3</v>
      </c>
      <c r="O80" s="86">
        <f>L80/'סכום נכסי הקרן'!$C$42</f>
        <v>4.0540244880611761E-4</v>
      </c>
    </row>
    <row r="81" spans="2:15" s="121" customFormat="1">
      <c r="B81" s="84" t="s">
        <v>469</v>
      </c>
      <c r="C81" s="80" t="s">
        <v>470</v>
      </c>
      <c r="D81" s="91" t="s">
        <v>112</v>
      </c>
      <c r="E81" s="91" t="s">
        <v>254</v>
      </c>
      <c r="F81" s="80" t="s">
        <v>471</v>
      </c>
      <c r="G81" s="91" t="s">
        <v>367</v>
      </c>
      <c r="H81" s="91" t="s">
        <v>156</v>
      </c>
      <c r="I81" s="85">
        <v>926</v>
      </c>
      <c r="J81" s="87">
        <v>31170</v>
      </c>
      <c r="K81" s="80"/>
      <c r="L81" s="85">
        <v>288.63420000000002</v>
      </c>
      <c r="M81" s="86">
        <v>3.8768793549475637E-4</v>
      </c>
      <c r="N81" s="86">
        <v>1.6960950831732655E-3</v>
      </c>
      <c r="O81" s="86">
        <f>L81/'סכום נכסי הקרן'!$C$42</f>
        <v>5.0669131202952654E-4</v>
      </c>
    </row>
    <row r="82" spans="2:15" s="121" customFormat="1">
      <c r="B82" s="84" t="s">
        <v>472</v>
      </c>
      <c r="C82" s="80" t="s">
        <v>473</v>
      </c>
      <c r="D82" s="91" t="s">
        <v>112</v>
      </c>
      <c r="E82" s="91" t="s">
        <v>254</v>
      </c>
      <c r="F82" s="80" t="s">
        <v>474</v>
      </c>
      <c r="G82" s="91" t="s">
        <v>475</v>
      </c>
      <c r="H82" s="91" t="s">
        <v>156</v>
      </c>
      <c r="I82" s="85">
        <v>7791</v>
      </c>
      <c r="J82" s="87">
        <v>1653</v>
      </c>
      <c r="K82" s="80"/>
      <c r="L82" s="85">
        <v>128.78522999999998</v>
      </c>
      <c r="M82" s="86">
        <v>1.9350358950276185E-4</v>
      </c>
      <c r="N82" s="86">
        <v>7.5677794034226741E-4</v>
      </c>
      <c r="O82" s="86">
        <f>L82/'סכום נכסי הקרן'!$C$42</f>
        <v>2.2607978250229643E-4</v>
      </c>
    </row>
    <row r="83" spans="2:15" s="121" customFormat="1">
      <c r="B83" s="84" t="s">
        <v>476</v>
      </c>
      <c r="C83" s="80" t="s">
        <v>477</v>
      </c>
      <c r="D83" s="91" t="s">
        <v>112</v>
      </c>
      <c r="E83" s="91" t="s">
        <v>254</v>
      </c>
      <c r="F83" s="80" t="s">
        <v>478</v>
      </c>
      <c r="G83" s="91" t="s">
        <v>336</v>
      </c>
      <c r="H83" s="91" t="s">
        <v>156</v>
      </c>
      <c r="I83" s="85">
        <v>5274</v>
      </c>
      <c r="J83" s="87">
        <v>10690</v>
      </c>
      <c r="K83" s="80"/>
      <c r="L83" s="85">
        <v>563.79059999999993</v>
      </c>
      <c r="M83" s="86">
        <v>4.1931908114897564E-4</v>
      </c>
      <c r="N83" s="86">
        <v>3.3129908534723367E-3</v>
      </c>
      <c r="O83" s="86">
        <f>L83/'סכום נכסי הקרן'!$C$42</f>
        <v>9.8972262754695706E-4</v>
      </c>
    </row>
    <row r="84" spans="2:15" s="121" customFormat="1">
      <c r="B84" s="84" t="s">
        <v>479</v>
      </c>
      <c r="C84" s="80" t="s">
        <v>480</v>
      </c>
      <c r="D84" s="91" t="s">
        <v>112</v>
      </c>
      <c r="E84" s="91" t="s">
        <v>254</v>
      </c>
      <c r="F84" s="80" t="s">
        <v>481</v>
      </c>
      <c r="G84" s="91" t="s">
        <v>260</v>
      </c>
      <c r="H84" s="91" t="s">
        <v>156</v>
      </c>
      <c r="I84" s="85">
        <v>65130</v>
      </c>
      <c r="J84" s="87">
        <v>1510</v>
      </c>
      <c r="K84" s="80"/>
      <c r="L84" s="85">
        <v>983.46299999999997</v>
      </c>
      <c r="M84" s="86">
        <v>3.7835244930085893E-4</v>
      </c>
      <c r="N84" s="86">
        <v>5.7791029572477172E-3</v>
      </c>
      <c r="O84" s="86">
        <f>L84/'סכום נכסי הקרן'!$C$42</f>
        <v>1.7264487638765406E-3</v>
      </c>
    </row>
    <row r="85" spans="2:15" s="121" customFormat="1">
      <c r="B85" s="84" t="s">
        <v>482</v>
      </c>
      <c r="C85" s="80" t="s">
        <v>483</v>
      </c>
      <c r="D85" s="91" t="s">
        <v>112</v>
      </c>
      <c r="E85" s="91" t="s">
        <v>254</v>
      </c>
      <c r="F85" s="80" t="s">
        <v>484</v>
      </c>
      <c r="G85" s="91" t="s">
        <v>143</v>
      </c>
      <c r="H85" s="91" t="s">
        <v>156</v>
      </c>
      <c r="I85" s="85">
        <v>2010</v>
      </c>
      <c r="J85" s="87">
        <v>18500</v>
      </c>
      <c r="K85" s="80"/>
      <c r="L85" s="85">
        <v>371.85</v>
      </c>
      <c r="M85" s="86">
        <v>1.4912341030549599E-4</v>
      </c>
      <c r="N85" s="86">
        <v>2.1850943397489931E-3</v>
      </c>
      <c r="O85" s="86">
        <f>L85/'סכום נכסי הקרן'!$C$42</f>
        <v>6.5277491155995876E-4</v>
      </c>
    </row>
    <row r="86" spans="2:15" s="121" customFormat="1">
      <c r="B86" s="84" t="s">
        <v>485</v>
      </c>
      <c r="C86" s="80" t="s">
        <v>486</v>
      </c>
      <c r="D86" s="91" t="s">
        <v>112</v>
      </c>
      <c r="E86" s="91" t="s">
        <v>254</v>
      </c>
      <c r="F86" s="80" t="s">
        <v>487</v>
      </c>
      <c r="G86" s="91" t="s">
        <v>289</v>
      </c>
      <c r="H86" s="91" t="s">
        <v>156</v>
      </c>
      <c r="I86" s="85">
        <v>180863.88</v>
      </c>
      <c r="J86" s="87">
        <v>224.8</v>
      </c>
      <c r="K86" s="80"/>
      <c r="L86" s="85">
        <v>406.58199000000002</v>
      </c>
      <c r="M86" s="86">
        <v>1.7316075191613781E-4</v>
      </c>
      <c r="N86" s="86">
        <v>2.3891892026163281E-3</v>
      </c>
      <c r="O86" s="86">
        <f>L86/'סכום נכסי הקרן'!$C$42</f>
        <v>7.1374619487460541E-4</v>
      </c>
    </row>
    <row r="87" spans="2:15" s="121" customFormat="1">
      <c r="B87" s="84" t="s">
        <v>488</v>
      </c>
      <c r="C87" s="80" t="s">
        <v>489</v>
      </c>
      <c r="D87" s="91" t="s">
        <v>112</v>
      </c>
      <c r="E87" s="91" t="s">
        <v>254</v>
      </c>
      <c r="F87" s="80" t="s">
        <v>490</v>
      </c>
      <c r="G87" s="91" t="s">
        <v>260</v>
      </c>
      <c r="H87" s="91" t="s">
        <v>156</v>
      </c>
      <c r="I87" s="85">
        <v>199112</v>
      </c>
      <c r="J87" s="87">
        <v>782</v>
      </c>
      <c r="K87" s="80"/>
      <c r="L87" s="85">
        <v>1557.05584</v>
      </c>
      <c r="M87" s="86">
        <v>4.9137166586104837E-4</v>
      </c>
      <c r="N87" s="86">
        <v>9.1496945076162788E-3</v>
      </c>
      <c r="O87" s="86">
        <f>L87/'סכום נכסי הקרן'!$C$42</f>
        <v>2.7333790190934978E-3</v>
      </c>
    </row>
    <row r="88" spans="2:15" s="121" customFormat="1">
      <c r="B88" s="84" t="s">
        <v>491</v>
      </c>
      <c r="C88" s="80" t="s">
        <v>492</v>
      </c>
      <c r="D88" s="91" t="s">
        <v>112</v>
      </c>
      <c r="E88" s="91" t="s">
        <v>254</v>
      </c>
      <c r="F88" s="80" t="s">
        <v>493</v>
      </c>
      <c r="G88" s="91" t="s">
        <v>260</v>
      </c>
      <c r="H88" s="91" t="s">
        <v>156</v>
      </c>
      <c r="I88" s="85">
        <v>80443</v>
      </c>
      <c r="J88" s="87">
        <v>1415</v>
      </c>
      <c r="K88" s="80"/>
      <c r="L88" s="85">
        <v>1138.26845</v>
      </c>
      <c r="M88" s="86">
        <v>2.2977149385889747E-4</v>
      </c>
      <c r="N88" s="86">
        <v>6.688782969503454E-3</v>
      </c>
      <c r="O88" s="86">
        <f>L88/'סכום נכסי הקרן'!$C$42</f>
        <v>1.9982064993417812E-3</v>
      </c>
    </row>
    <row r="89" spans="2:15" s="121" customFormat="1">
      <c r="B89" s="83"/>
      <c r="C89" s="80"/>
      <c r="D89" s="80"/>
      <c r="E89" s="80"/>
      <c r="F89" s="80"/>
      <c r="G89" s="80"/>
      <c r="H89" s="80"/>
      <c r="I89" s="85"/>
      <c r="J89" s="87"/>
      <c r="K89" s="80"/>
      <c r="L89" s="80"/>
      <c r="M89" s="80"/>
      <c r="N89" s="86"/>
      <c r="O89" s="80"/>
    </row>
    <row r="90" spans="2:15" s="121" customFormat="1">
      <c r="B90" s="97" t="s">
        <v>27</v>
      </c>
      <c r="C90" s="82"/>
      <c r="D90" s="82"/>
      <c r="E90" s="82"/>
      <c r="F90" s="82"/>
      <c r="G90" s="82"/>
      <c r="H90" s="82"/>
      <c r="I90" s="88"/>
      <c r="J90" s="90"/>
      <c r="K90" s="82"/>
      <c r="L90" s="88">
        <v>1582.4973800000002</v>
      </c>
      <c r="M90" s="82"/>
      <c r="N90" s="89">
        <v>9.299196094407991E-3</v>
      </c>
      <c r="O90" s="89">
        <f>L90/'סכום נכסי הקרן'!$C$42</f>
        <v>2.7780411113980542E-3</v>
      </c>
    </row>
    <row r="91" spans="2:15" s="121" customFormat="1">
      <c r="B91" s="84" t="s">
        <v>494</v>
      </c>
      <c r="C91" s="80" t="s">
        <v>495</v>
      </c>
      <c r="D91" s="91" t="s">
        <v>112</v>
      </c>
      <c r="E91" s="91" t="s">
        <v>254</v>
      </c>
      <c r="F91" s="80" t="s">
        <v>496</v>
      </c>
      <c r="G91" s="91" t="s">
        <v>475</v>
      </c>
      <c r="H91" s="91" t="s">
        <v>156</v>
      </c>
      <c r="I91" s="85">
        <v>3558</v>
      </c>
      <c r="J91" s="87">
        <v>1130</v>
      </c>
      <c r="K91" s="80"/>
      <c r="L91" s="85">
        <v>40.205400000000004</v>
      </c>
      <c r="M91" s="86">
        <v>1.3817182213643849E-4</v>
      </c>
      <c r="N91" s="86">
        <v>2.362581470145063E-4</v>
      </c>
      <c r="O91" s="86">
        <f>L91/'סכום נכסי הקרן'!$C$42</f>
        <v>7.0579740296444171E-5</v>
      </c>
    </row>
    <row r="92" spans="2:15" s="121" customFormat="1">
      <c r="B92" s="84" t="s">
        <v>497</v>
      </c>
      <c r="C92" s="80" t="s">
        <v>498</v>
      </c>
      <c r="D92" s="91" t="s">
        <v>112</v>
      </c>
      <c r="E92" s="91" t="s">
        <v>254</v>
      </c>
      <c r="F92" s="80" t="s">
        <v>499</v>
      </c>
      <c r="G92" s="91" t="s">
        <v>391</v>
      </c>
      <c r="H92" s="91" t="s">
        <v>156</v>
      </c>
      <c r="I92" s="85">
        <v>423</v>
      </c>
      <c r="J92" s="87">
        <v>3143</v>
      </c>
      <c r="K92" s="80"/>
      <c r="L92" s="85">
        <v>13.294889999999999</v>
      </c>
      <c r="M92" s="86">
        <v>7.4145642374707886E-5</v>
      </c>
      <c r="N92" s="86">
        <v>7.8124482685452425E-5</v>
      </c>
      <c r="O92" s="86">
        <f>L92/'סכום נכסי הקרן'!$C$42</f>
        <v>2.3338901825868976E-5</v>
      </c>
    </row>
    <row r="93" spans="2:15" s="121" customFormat="1">
      <c r="B93" s="84" t="s">
        <v>500</v>
      </c>
      <c r="C93" s="80" t="s">
        <v>501</v>
      </c>
      <c r="D93" s="91" t="s">
        <v>112</v>
      </c>
      <c r="E93" s="91" t="s">
        <v>254</v>
      </c>
      <c r="F93" s="80" t="s">
        <v>502</v>
      </c>
      <c r="G93" s="91" t="s">
        <v>143</v>
      </c>
      <c r="H93" s="91" t="s">
        <v>156</v>
      </c>
      <c r="I93" s="85">
        <v>19948</v>
      </c>
      <c r="J93" s="87">
        <v>620</v>
      </c>
      <c r="K93" s="80"/>
      <c r="L93" s="85">
        <v>123.67760000000001</v>
      </c>
      <c r="M93" s="86">
        <v>3.6280403798639028E-4</v>
      </c>
      <c r="N93" s="86">
        <v>7.2676408152142012E-4</v>
      </c>
      <c r="O93" s="86">
        <f>L93/'סכום נכסי הקרן'!$C$42</f>
        <v>2.1711344467378771E-4</v>
      </c>
    </row>
    <row r="94" spans="2:15" s="121" customFormat="1">
      <c r="B94" s="84" t="s">
        <v>503</v>
      </c>
      <c r="C94" s="80" t="s">
        <v>504</v>
      </c>
      <c r="D94" s="91" t="s">
        <v>112</v>
      </c>
      <c r="E94" s="91" t="s">
        <v>254</v>
      </c>
      <c r="F94" s="80" t="s">
        <v>505</v>
      </c>
      <c r="G94" s="91" t="s">
        <v>374</v>
      </c>
      <c r="H94" s="91" t="s">
        <v>156</v>
      </c>
      <c r="I94" s="85">
        <v>2205</v>
      </c>
      <c r="J94" s="87">
        <v>2699</v>
      </c>
      <c r="K94" s="80"/>
      <c r="L94" s="85">
        <v>59.512949999999996</v>
      </c>
      <c r="M94" s="86">
        <v>1.6610484809203159E-4</v>
      </c>
      <c r="N94" s="86">
        <v>3.4971469728859703E-4</v>
      </c>
      <c r="O94" s="86">
        <f>L94/'סכום נכסי הקרן'!$C$42</f>
        <v>1.0447374122071331E-4</v>
      </c>
    </row>
    <row r="95" spans="2:15" s="121" customFormat="1">
      <c r="B95" s="84" t="s">
        <v>506</v>
      </c>
      <c r="C95" s="80" t="s">
        <v>507</v>
      </c>
      <c r="D95" s="91" t="s">
        <v>112</v>
      </c>
      <c r="E95" s="91" t="s">
        <v>254</v>
      </c>
      <c r="F95" s="80" t="s">
        <v>508</v>
      </c>
      <c r="G95" s="91" t="s">
        <v>432</v>
      </c>
      <c r="H95" s="91" t="s">
        <v>156</v>
      </c>
      <c r="I95" s="85">
        <v>1991.4</v>
      </c>
      <c r="J95" s="87">
        <v>62.9</v>
      </c>
      <c r="K95" s="80"/>
      <c r="L95" s="85">
        <v>1.2525899999999999</v>
      </c>
      <c r="M95" s="86">
        <v>4.5379469233396659E-5</v>
      </c>
      <c r="N95" s="86">
        <v>7.3605682910479782E-6</v>
      </c>
      <c r="O95" s="86">
        <f>L95/'סכום נכסי הקרן'!$C$42</f>
        <v>2.1988955935750666E-6</v>
      </c>
    </row>
    <row r="96" spans="2:15" s="121" customFormat="1">
      <c r="B96" s="84" t="s">
        <v>509</v>
      </c>
      <c r="C96" s="80" t="s">
        <v>510</v>
      </c>
      <c r="D96" s="91" t="s">
        <v>112</v>
      </c>
      <c r="E96" s="91" t="s">
        <v>254</v>
      </c>
      <c r="F96" s="80" t="s">
        <v>511</v>
      </c>
      <c r="G96" s="91" t="s">
        <v>143</v>
      </c>
      <c r="H96" s="91" t="s">
        <v>156</v>
      </c>
      <c r="I96" s="85">
        <v>10</v>
      </c>
      <c r="J96" s="87">
        <v>5366</v>
      </c>
      <c r="K96" s="80"/>
      <c r="L96" s="85">
        <v>0.53660000000000008</v>
      </c>
      <c r="M96" s="86">
        <v>9.9651220727453908E-7</v>
      </c>
      <c r="N96" s="86">
        <v>3.1532113021629948E-6</v>
      </c>
      <c r="O96" s="86">
        <f>L96/'סכום נכסי הקרן'!$C$42</f>
        <v>9.4199009692906789E-7</v>
      </c>
    </row>
    <row r="97" spans="2:15" s="121" customFormat="1">
      <c r="B97" s="84" t="s">
        <v>512</v>
      </c>
      <c r="C97" s="80" t="s">
        <v>513</v>
      </c>
      <c r="D97" s="91" t="s">
        <v>112</v>
      </c>
      <c r="E97" s="91" t="s">
        <v>254</v>
      </c>
      <c r="F97" s="80" t="s">
        <v>514</v>
      </c>
      <c r="G97" s="91" t="s">
        <v>475</v>
      </c>
      <c r="H97" s="91" t="s">
        <v>156</v>
      </c>
      <c r="I97" s="85">
        <v>335</v>
      </c>
      <c r="J97" s="87">
        <v>1790</v>
      </c>
      <c r="K97" s="80"/>
      <c r="L97" s="85">
        <v>5.9965000000000002</v>
      </c>
      <c r="M97" s="86">
        <v>1.2847175749747754E-5</v>
      </c>
      <c r="N97" s="86">
        <v>3.5237106920276548E-5</v>
      </c>
      <c r="O97" s="86">
        <f>L97/'סכום נכסי הקרן'!$C$42</f>
        <v>1.0526730555786722E-5</v>
      </c>
    </row>
    <row r="98" spans="2:15" s="121" customFormat="1">
      <c r="B98" s="84" t="s">
        <v>515</v>
      </c>
      <c r="C98" s="80" t="s">
        <v>516</v>
      </c>
      <c r="D98" s="91" t="s">
        <v>112</v>
      </c>
      <c r="E98" s="91" t="s">
        <v>254</v>
      </c>
      <c r="F98" s="80" t="s">
        <v>517</v>
      </c>
      <c r="G98" s="91" t="s">
        <v>432</v>
      </c>
      <c r="H98" s="91" t="s">
        <v>156</v>
      </c>
      <c r="I98" s="85">
        <v>26023</v>
      </c>
      <c r="J98" s="87">
        <v>134</v>
      </c>
      <c r="K98" s="80"/>
      <c r="L98" s="85">
        <v>34.870820000000002</v>
      </c>
      <c r="M98" s="86">
        <v>9.8387353654104542E-5</v>
      </c>
      <c r="N98" s="86">
        <v>2.0491066667851547E-4</v>
      </c>
      <c r="O98" s="86">
        <f>L98/'סכום נכסי הקרן'!$C$42</f>
        <v>6.1214996481170474E-5</v>
      </c>
    </row>
    <row r="99" spans="2:15" s="121" customFormat="1">
      <c r="B99" s="84" t="s">
        <v>518</v>
      </c>
      <c r="C99" s="80" t="s">
        <v>519</v>
      </c>
      <c r="D99" s="91" t="s">
        <v>112</v>
      </c>
      <c r="E99" s="91" t="s">
        <v>254</v>
      </c>
      <c r="F99" s="80" t="s">
        <v>520</v>
      </c>
      <c r="G99" s="91" t="s">
        <v>184</v>
      </c>
      <c r="H99" s="91" t="s">
        <v>156</v>
      </c>
      <c r="I99" s="85">
        <v>3174</v>
      </c>
      <c r="J99" s="87">
        <v>1827</v>
      </c>
      <c r="K99" s="80"/>
      <c r="L99" s="85">
        <v>57.988980000000005</v>
      </c>
      <c r="M99" s="86">
        <v>9.5447548865446199E-5</v>
      </c>
      <c r="N99" s="86">
        <v>3.4075942440720062E-4</v>
      </c>
      <c r="O99" s="86">
        <f>L99/'סכום נכסי הקרן'!$C$42</f>
        <v>1.0179844370297759E-4</v>
      </c>
    </row>
    <row r="100" spans="2:15" s="121" customFormat="1">
      <c r="B100" s="84" t="s">
        <v>521</v>
      </c>
      <c r="C100" s="80" t="s">
        <v>522</v>
      </c>
      <c r="D100" s="91" t="s">
        <v>112</v>
      </c>
      <c r="E100" s="91" t="s">
        <v>254</v>
      </c>
      <c r="F100" s="80" t="s">
        <v>523</v>
      </c>
      <c r="G100" s="91" t="s">
        <v>181</v>
      </c>
      <c r="H100" s="91" t="s">
        <v>156</v>
      </c>
      <c r="I100" s="85">
        <v>1802</v>
      </c>
      <c r="J100" s="87">
        <v>1776</v>
      </c>
      <c r="K100" s="80"/>
      <c r="L100" s="85">
        <v>32.003520000000002</v>
      </c>
      <c r="M100" s="86">
        <v>6.0584121708591923E-5</v>
      </c>
      <c r="N100" s="86">
        <v>1.8806161195117303E-4</v>
      </c>
      <c r="O100" s="86">
        <f>L100/'סכום נכסי הקרן'!$C$42</f>
        <v>5.6181511194318595E-5</v>
      </c>
    </row>
    <row r="101" spans="2:15" s="121" customFormat="1">
      <c r="B101" s="84" t="s">
        <v>524</v>
      </c>
      <c r="C101" s="80" t="s">
        <v>525</v>
      </c>
      <c r="D101" s="91" t="s">
        <v>112</v>
      </c>
      <c r="E101" s="91" t="s">
        <v>254</v>
      </c>
      <c r="F101" s="80" t="s">
        <v>526</v>
      </c>
      <c r="G101" s="91" t="s">
        <v>332</v>
      </c>
      <c r="H101" s="91" t="s">
        <v>156</v>
      </c>
      <c r="I101" s="85">
        <v>8795</v>
      </c>
      <c r="J101" s="87">
        <v>2994</v>
      </c>
      <c r="K101" s="80"/>
      <c r="L101" s="85">
        <v>263.32229999999998</v>
      </c>
      <c r="M101" s="86">
        <v>3.1417700235773853E-4</v>
      </c>
      <c r="N101" s="86">
        <v>1.5473552971888831E-3</v>
      </c>
      <c r="O101" s="86">
        <f>L101/'סכום נכסי הקרן'!$C$42</f>
        <v>4.6225680003836198E-4</v>
      </c>
    </row>
    <row r="102" spans="2:15" s="121" customFormat="1">
      <c r="B102" s="84" t="s">
        <v>527</v>
      </c>
      <c r="C102" s="80" t="s">
        <v>528</v>
      </c>
      <c r="D102" s="91" t="s">
        <v>112</v>
      </c>
      <c r="E102" s="91" t="s">
        <v>254</v>
      </c>
      <c r="F102" s="80" t="s">
        <v>529</v>
      </c>
      <c r="G102" s="91" t="s">
        <v>374</v>
      </c>
      <c r="H102" s="91" t="s">
        <v>156</v>
      </c>
      <c r="I102" s="85">
        <v>757</v>
      </c>
      <c r="J102" s="87">
        <v>2318</v>
      </c>
      <c r="K102" s="80"/>
      <c r="L102" s="85">
        <v>17.547259999999998</v>
      </c>
      <c r="M102" s="86">
        <v>1.13793347072715E-4</v>
      </c>
      <c r="N102" s="86">
        <v>1.0311259514348233E-4</v>
      </c>
      <c r="O102" s="86">
        <f>L102/'סכום נכסי הקרן'!$C$42</f>
        <v>3.0803848580394242E-5</v>
      </c>
    </row>
    <row r="103" spans="2:15" s="121" customFormat="1">
      <c r="B103" s="84" t="s">
        <v>530</v>
      </c>
      <c r="C103" s="80" t="s">
        <v>531</v>
      </c>
      <c r="D103" s="91" t="s">
        <v>112</v>
      </c>
      <c r="E103" s="91" t="s">
        <v>254</v>
      </c>
      <c r="F103" s="80" t="s">
        <v>532</v>
      </c>
      <c r="G103" s="91" t="s">
        <v>367</v>
      </c>
      <c r="H103" s="91" t="s">
        <v>156</v>
      </c>
      <c r="I103" s="85">
        <v>134</v>
      </c>
      <c r="J103" s="87">
        <v>1274</v>
      </c>
      <c r="K103" s="80"/>
      <c r="L103" s="85">
        <v>1.70716</v>
      </c>
      <c r="M103" s="86">
        <v>8.4760182449455414E-5</v>
      </c>
      <c r="N103" s="86">
        <v>1.0031748428253033E-5</v>
      </c>
      <c r="O103" s="86">
        <f>L103/'סכום נכסי הקרן'!$C$42</f>
        <v>2.9968837381167111E-6</v>
      </c>
    </row>
    <row r="104" spans="2:15" s="121" customFormat="1">
      <c r="B104" s="84" t="s">
        <v>533</v>
      </c>
      <c r="C104" s="80" t="s">
        <v>534</v>
      </c>
      <c r="D104" s="91" t="s">
        <v>112</v>
      </c>
      <c r="E104" s="91" t="s">
        <v>254</v>
      </c>
      <c r="F104" s="80" t="s">
        <v>535</v>
      </c>
      <c r="G104" s="91" t="s">
        <v>432</v>
      </c>
      <c r="H104" s="91" t="s">
        <v>156</v>
      </c>
      <c r="I104" s="85">
        <v>1396.76</v>
      </c>
      <c r="J104" s="87">
        <v>1363</v>
      </c>
      <c r="K104" s="80"/>
      <c r="L104" s="85">
        <v>19.037839999999999</v>
      </c>
      <c r="M104" s="86">
        <v>5.4688275732024787E-5</v>
      </c>
      <c r="N104" s="86">
        <v>1.1187165906964357E-4</v>
      </c>
      <c r="O104" s="86">
        <f>L104/'סכום נכסי הקרן'!$C$42</f>
        <v>3.3420530650242418E-5</v>
      </c>
    </row>
    <row r="105" spans="2:15" s="121" customFormat="1">
      <c r="B105" s="84" t="s">
        <v>536</v>
      </c>
      <c r="C105" s="80" t="s">
        <v>537</v>
      </c>
      <c r="D105" s="91" t="s">
        <v>112</v>
      </c>
      <c r="E105" s="91" t="s">
        <v>254</v>
      </c>
      <c r="F105" s="80" t="s">
        <v>538</v>
      </c>
      <c r="G105" s="91" t="s">
        <v>179</v>
      </c>
      <c r="H105" s="91" t="s">
        <v>156</v>
      </c>
      <c r="I105" s="85">
        <v>732</v>
      </c>
      <c r="J105" s="87">
        <v>1014</v>
      </c>
      <c r="K105" s="80"/>
      <c r="L105" s="85">
        <v>7.4224799999999993</v>
      </c>
      <c r="M105" s="86">
        <v>1.2134184184980665E-4</v>
      </c>
      <c r="N105" s="86">
        <v>4.3616563224149797E-5</v>
      </c>
      <c r="O105" s="86">
        <f>L105/'סכום נכסי הקרן'!$C$42</f>
        <v>1.3030008674346005E-5</v>
      </c>
    </row>
    <row r="106" spans="2:15" s="121" customFormat="1">
      <c r="B106" s="84" t="s">
        <v>539</v>
      </c>
      <c r="C106" s="80" t="s">
        <v>540</v>
      </c>
      <c r="D106" s="91" t="s">
        <v>112</v>
      </c>
      <c r="E106" s="91" t="s">
        <v>254</v>
      </c>
      <c r="F106" s="80" t="s">
        <v>541</v>
      </c>
      <c r="G106" s="91" t="s">
        <v>360</v>
      </c>
      <c r="H106" s="91" t="s">
        <v>156</v>
      </c>
      <c r="I106" s="85">
        <v>7100</v>
      </c>
      <c r="J106" s="87">
        <v>1699</v>
      </c>
      <c r="K106" s="80"/>
      <c r="L106" s="85">
        <v>120.629</v>
      </c>
      <c r="M106" s="86">
        <v>6.0929556764935746E-4</v>
      </c>
      <c r="N106" s="86">
        <v>7.0884965741449849E-4</v>
      </c>
      <c r="O106" s="86">
        <f>L106/'סכום נכסי הקרן'!$C$42</f>
        <v>2.1176169102209564E-4</v>
      </c>
    </row>
    <row r="107" spans="2:15" s="121" customFormat="1">
      <c r="B107" s="84" t="s">
        <v>542</v>
      </c>
      <c r="C107" s="80" t="s">
        <v>543</v>
      </c>
      <c r="D107" s="91" t="s">
        <v>112</v>
      </c>
      <c r="E107" s="91" t="s">
        <v>254</v>
      </c>
      <c r="F107" s="80" t="s">
        <v>544</v>
      </c>
      <c r="G107" s="91" t="s">
        <v>282</v>
      </c>
      <c r="H107" s="91" t="s">
        <v>156</v>
      </c>
      <c r="I107" s="85">
        <v>2001.76</v>
      </c>
      <c r="J107" s="87">
        <v>983.8</v>
      </c>
      <c r="K107" s="80"/>
      <c r="L107" s="85">
        <v>19.693339999999999</v>
      </c>
      <c r="M107" s="86">
        <v>7.6020109387900194E-5</v>
      </c>
      <c r="N107" s="86">
        <v>1.1572355994285982E-4</v>
      </c>
      <c r="O107" s="86">
        <f>L107/'סכום נכסי הקרן'!$C$42</f>
        <v>3.4571247214791435E-5</v>
      </c>
    </row>
    <row r="108" spans="2:15" s="121" customFormat="1">
      <c r="B108" s="84" t="s">
        <v>545</v>
      </c>
      <c r="C108" s="80" t="s">
        <v>546</v>
      </c>
      <c r="D108" s="91" t="s">
        <v>112</v>
      </c>
      <c r="E108" s="91" t="s">
        <v>254</v>
      </c>
      <c r="F108" s="80" t="s">
        <v>547</v>
      </c>
      <c r="G108" s="91" t="s">
        <v>282</v>
      </c>
      <c r="H108" s="91" t="s">
        <v>156</v>
      </c>
      <c r="I108" s="85">
        <v>891</v>
      </c>
      <c r="J108" s="87">
        <v>2950</v>
      </c>
      <c r="K108" s="80"/>
      <c r="L108" s="85">
        <v>26.284500000000001</v>
      </c>
      <c r="M108" s="86">
        <v>5.8696553115736232E-5</v>
      </c>
      <c r="N108" s="86">
        <v>1.5445505492303995E-4</v>
      </c>
      <c r="O108" s="86">
        <f>L108/'סכום נכסי הקרן'!$C$42</f>
        <v>4.6141890985337461E-5</v>
      </c>
    </row>
    <row r="109" spans="2:15" s="121" customFormat="1">
      <c r="B109" s="84" t="s">
        <v>548</v>
      </c>
      <c r="C109" s="80" t="s">
        <v>549</v>
      </c>
      <c r="D109" s="91" t="s">
        <v>112</v>
      </c>
      <c r="E109" s="91" t="s">
        <v>254</v>
      </c>
      <c r="F109" s="80" t="s">
        <v>550</v>
      </c>
      <c r="G109" s="91" t="s">
        <v>367</v>
      </c>
      <c r="H109" s="91" t="s">
        <v>156</v>
      </c>
      <c r="I109" s="85">
        <v>252</v>
      </c>
      <c r="J109" s="87">
        <v>1492</v>
      </c>
      <c r="K109" s="80"/>
      <c r="L109" s="85">
        <v>3.7598400000000001</v>
      </c>
      <c r="M109" s="86">
        <v>2.0503641023554777E-5</v>
      </c>
      <c r="N109" s="86">
        <v>2.2093868770638305E-5</v>
      </c>
      <c r="O109" s="86">
        <f>L109/'סכום נכסי הקרן'!$C$42</f>
        <v>6.6003206225079875E-6</v>
      </c>
    </row>
    <row r="110" spans="2:15" s="121" customFormat="1">
      <c r="B110" s="84" t="s">
        <v>551</v>
      </c>
      <c r="C110" s="80" t="s">
        <v>552</v>
      </c>
      <c r="D110" s="91" t="s">
        <v>112</v>
      </c>
      <c r="E110" s="91" t="s">
        <v>254</v>
      </c>
      <c r="F110" s="80" t="s">
        <v>553</v>
      </c>
      <c r="G110" s="91" t="s">
        <v>181</v>
      </c>
      <c r="H110" s="91" t="s">
        <v>156</v>
      </c>
      <c r="I110" s="85">
        <v>5730</v>
      </c>
      <c r="J110" s="87">
        <v>339.7</v>
      </c>
      <c r="K110" s="80"/>
      <c r="L110" s="85">
        <v>19.46481</v>
      </c>
      <c r="M110" s="86">
        <v>3.6624957381141433E-5</v>
      </c>
      <c r="N110" s="86">
        <v>1.1438065390692374E-4</v>
      </c>
      <c r="O110" s="86">
        <f>L110/'סכום נכסי הקרן'!$C$42</f>
        <v>3.4170067571013576E-5</v>
      </c>
    </row>
    <row r="111" spans="2:15" s="121" customFormat="1">
      <c r="B111" s="84" t="s">
        <v>554</v>
      </c>
      <c r="C111" s="80" t="s">
        <v>555</v>
      </c>
      <c r="D111" s="91" t="s">
        <v>112</v>
      </c>
      <c r="E111" s="91" t="s">
        <v>254</v>
      </c>
      <c r="F111" s="80" t="s">
        <v>556</v>
      </c>
      <c r="G111" s="91" t="s">
        <v>374</v>
      </c>
      <c r="H111" s="91" t="s">
        <v>156</v>
      </c>
      <c r="I111" s="85">
        <v>1309</v>
      </c>
      <c r="J111" s="87">
        <v>760.1</v>
      </c>
      <c r="K111" s="80"/>
      <c r="L111" s="85">
        <v>9.9497099999999996</v>
      </c>
      <c r="M111" s="86">
        <v>1.1358236882321031E-4</v>
      </c>
      <c r="N111" s="86">
        <v>5.8467271757816189E-5</v>
      </c>
      <c r="O111" s="86">
        <f>L111/'סכום נכסי הקרן'!$C$42</f>
        <v>1.7466508176138863E-5</v>
      </c>
    </row>
    <row r="112" spans="2:15" s="121" customFormat="1">
      <c r="B112" s="84" t="s">
        <v>557</v>
      </c>
      <c r="C112" s="80" t="s">
        <v>558</v>
      </c>
      <c r="D112" s="91" t="s">
        <v>112</v>
      </c>
      <c r="E112" s="91" t="s">
        <v>254</v>
      </c>
      <c r="F112" s="80" t="s">
        <v>559</v>
      </c>
      <c r="G112" s="91" t="s">
        <v>475</v>
      </c>
      <c r="H112" s="91" t="s">
        <v>156</v>
      </c>
      <c r="I112" s="85">
        <v>4885</v>
      </c>
      <c r="J112" s="87">
        <v>9.4</v>
      </c>
      <c r="K112" s="80"/>
      <c r="L112" s="85">
        <v>0.45918999999999999</v>
      </c>
      <c r="M112" s="86">
        <v>2.547112668163142E-5</v>
      </c>
      <c r="N112" s="86">
        <v>2.6983285461055264E-6</v>
      </c>
      <c r="O112" s="86">
        <f>L112/'סכום נכסי הקרן'!$C$42</f>
        <v>8.060984580858341E-7</v>
      </c>
    </row>
    <row r="113" spans="2:15" s="121" customFormat="1">
      <c r="B113" s="84" t="s">
        <v>560</v>
      </c>
      <c r="C113" s="80" t="s">
        <v>561</v>
      </c>
      <c r="D113" s="91" t="s">
        <v>112</v>
      </c>
      <c r="E113" s="91" t="s">
        <v>254</v>
      </c>
      <c r="F113" s="80" t="s">
        <v>562</v>
      </c>
      <c r="G113" s="91" t="s">
        <v>432</v>
      </c>
      <c r="H113" s="91" t="s">
        <v>156</v>
      </c>
      <c r="I113" s="85">
        <v>123.08</v>
      </c>
      <c r="J113" s="87">
        <v>474</v>
      </c>
      <c r="K113" s="80"/>
      <c r="L113" s="85">
        <v>0.58340000000000003</v>
      </c>
      <c r="M113" s="86">
        <v>6.7915724465663054E-5</v>
      </c>
      <c r="N113" s="86">
        <v>3.4282211585573819E-6</v>
      </c>
      <c r="O113" s="86">
        <f>L113/'סכום נכסי הקרן'!$C$42</f>
        <v>1.0241465198442381E-6</v>
      </c>
    </row>
    <row r="114" spans="2:15" s="121" customFormat="1">
      <c r="B114" s="84" t="s">
        <v>563</v>
      </c>
      <c r="C114" s="80" t="s">
        <v>564</v>
      </c>
      <c r="D114" s="91" t="s">
        <v>112</v>
      </c>
      <c r="E114" s="91" t="s">
        <v>254</v>
      </c>
      <c r="F114" s="80" t="s">
        <v>565</v>
      </c>
      <c r="G114" s="91" t="s">
        <v>143</v>
      </c>
      <c r="H114" s="91" t="s">
        <v>156</v>
      </c>
      <c r="I114" s="85">
        <v>3590</v>
      </c>
      <c r="J114" s="87">
        <v>1155</v>
      </c>
      <c r="K114" s="80"/>
      <c r="L114" s="85">
        <v>41.464500000000001</v>
      </c>
      <c r="M114" s="86">
        <v>9.061055791696877E-5</v>
      </c>
      <c r="N114" s="86">
        <v>2.4365696988173219E-4</v>
      </c>
      <c r="O114" s="86">
        <f>L114/'סכום נכסי הקרן'!$C$42</f>
        <v>7.2790064059104225E-5</v>
      </c>
    </row>
    <row r="115" spans="2:15" s="121" customFormat="1">
      <c r="B115" s="84" t="s">
        <v>566</v>
      </c>
      <c r="C115" s="80" t="s">
        <v>567</v>
      </c>
      <c r="D115" s="91" t="s">
        <v>112</v>
      </c>
      <c r="E115" s="91" t="s">
        <v>254</v>
      </c>
      <c r="F115" s="80" t="s">
        <v>568</v>
      </c>
      <c r="G115" s="91" t="s">
        <v>143</v>
      </c>
      <c r="H115" s="91" t="s">
        <v>156</v>
      </c>
      <c r="I115" s="85">
        <v>64508</v>
      </c>
      <c r="J115" s="87">
        <v>162.80000000000001</v>
      </c>
      <c r="K115" s="80"/>
      <c r="L115" s="85">
        <v>105.01902</v>
      </c>
      <c r="M115" s="86">
        <v>1.8430857142857142E-4</v>
      </c>
      <c r="N115" s="86">
        <v>6.1712106001878789E-4</v>
      </c>
      <c r="O115" s="86">
        <f>L115/'סכום נכסי הקרן'!$C$42</f>
        <v>1.843586970354001E-4</v>
      </c>
    </row>
    <row r="116" spans="2:15" s="121" customFormat="1">
      <c r="B116" s="84" t="s">
        <v>569</v>
      </c>
      <c r="C116" s="80" t="s">
        <v>570</v>
      </c>
      <c r="D116" s="91" t="s">
        <v>112</v>
      </c>
      <c r="E116" s="91" t="s">
        <v>254</v>
      </c>
      <c r="F116" s="80" t="s">
        <v>571</v>
      </c>
      <c r="G116" s="91" t="s">
        <v>356</v>
      </c>
      <c r="H116" s="91" t="s">
        <v>156</v>
      </c>
      <c r="I116" s="85">
        <v>904</v>
      </c>
      <c r="J116" s="87">
        <v>5071</v>
      </c>
      <c r="K116" s="80"/>
      <c r="L116" s="85">
        <v>45.841839999999998</v>
      </c>
      <c r="M116" s="86">
        <v>8.5843887193535418E-5</v>
      </c>
      <c r="N116" s="86">
        <v>2.6937944092424084E-4</v>
      </c>
      <c r="O116" s="86">
        <f>L116/'סכום נכסי הקרן'!$C$42</f>
        <v>8.0474393039520705E-5</v>
      </c>
    </row>
    <row r="117" spans="2:15" s="121" customFormat="1">
      <c r="B117" s="84" t="s">
        <v>572</v>
      </c>
      <c r="C117" s="80" t="s">
        <v>573</v>
      </c>
      <c r="D117" s="91" t="s">
        <v>112</v>
      </c>
      <c r="E117" s="91" t="s">
        <v>254</v>
      </c>
      <c r="F117" s="80" t="s">
        <v>574</v>
      </c>
      <c r="G117" s="91" t="s">
        <v>282</v>
      </c>
      <c r="H117" s="91" t="s">
        <v>156</v>
      </c>
      <c r="I117" s="85">
        <v>420</v>
      </c>
      <c r="J117" s="87">
        <v>504.3</v>
      </c>
      <c r="K117" s="80"/>
      <c r="L117" s="85">
        <v>2.1180599999999998</v>
      </c>
      <c r="M117" s="86">
        <v>3.1999090616320006E-5</v>
      </c>
      <c r="N117" s="86">
        <v>1.244631146227982E-5</v>
      </c>
      <c r="O117" s="86">
        <f>L117/'סכום נכסי הקרן'!$C$42</f>
        <v>3.7182101093954174E-6</v>
      </c>
    </row>
    <row r="118" spans="2:15" s="121" customFormat="1">
      <c r="B118" s="84" t="s">
        <v>575</v>
      </c>
      <c r="C118" s="80" t="s">
        <v>576</v>
      </c>
      <c r="D118" s="91" t="s">
        <v>112</v>
      </c>
      <c r="E118" s="91" t="s">
        <v>254</v>
      </c>
      <c r="F118" s="80" t="s">
        <v>577</v>
      </c>
      <c r="G118" s="91" t="s">
        <v>184</v>
      </c>
      <c r="H118" s="91" t="s">
        <v>156</v>
      </c>
      <c r="I118" s="85">
        <v>1034</v>
      </c>
      <c r="J118" s="87">
        <v>354.5</v>
      </c>
      <c r="K118" s="80"/>
      <c r="L118" s="85">
        <v>3.6655300000000004</v>
      </c>
      <c r="M118" s="86">
        <v>1.3333321470029898E-5</v>
      </c>
      <c r="N118" s="86">
        <v>2.1539676899771754E-5</v>
      </c>
      <c r="O118" s="86">
        <f>L118/'סכום נכסי הקרן'!$C$42</f>
        <v>6.434761386500943E-6</v>
      </c>
    </row>
    <row r="119" spans="2:15" s="121" customFormat="1">
      <c r="B119" s="84" t="s">
        <v>578</v>
      </c>
      <c r="C119" s="80" t="s">
        <v>579</v>
      </c>
      <c r="D119" s="91" t="s">
        <v>112</v>
      </c>
      <c r="E119" s="91" t="s">
        <v>254</v>
      </c>
      <c r="F119" s="80" t="s">
        <v>580</v>
      </c>
      <c r="G119" s="91" t="s">
        <v>179</v>
      </c>
      <c r="H119" s="91" t="s">
        <v>156</v>
      </c>
      <c r="I119" s="85">
        <v>1884</v>
      </c>
      <c r="J119" s="87">
        <v>11430</v>
      </c>
      <c r="K119" s="80"/>
      <c r="L119" s="85">
        <v>215.34120000000001</v>
      </c>
      <c r="M119" s="86">
        <v>3.5343478012098199E-4</v>
      </c>
      <c r="N119" s="86">
        <v>1.2654049676879275E-3</v>
      </c>
      <c r="O119" s="86">
        <f>L119/'סכום נכסי הקרן'!$C$42</f>
        <v>3.7802698073205698E-4</v>
      </c>
    </row>
    <row r="120" spans="2:15" s="121" customFormat="1">
      <c r="B120" s="84" t="s">
        <v>581</v>
      </c>
      <c r="C120" s="80" t="s">
        <v>582</v>
      </c>
      <c r="D120" s="91" t="s">
        <v>112</v>
      </c>
      <c r="E120" s="91" t="s">
        <v>254</v>
      </c>
      <c r="F120" s="80" t="s">
        <v>583</v>
      </c>
      <c r="G120" s="91" t="s">
        <v>282</v>
      </c>
      <c r="H120" s="91" t="s">
        <v>156</v>
      </c>
      <c r="I120" s="85">
        <v>27416</v>
      </c>
      <c r="J120" s="87">
        <v>754.7</v>
      </c>
      <c r="K120" s="80"/>
      <c r="L120" s="85">
        <v>206.90854999999999</v>
      </c>
      <c r="M120" s="86">
        <v>3.5136644907433792E-4</v>
      </c>
      <c r="N120" s="86">
        <v>1.2158523637237366E-3</v>
      </c>
      <c r="O120" s="86">
        <f>L120/'סכום נכסי הקרן'!$C$42</f>
        <v>3.6322363971291998E-4</v>
      </c>
    </row>
    <row r="121" spans="2:15" s="121" customFormat="1">
      <c r="B121" s="84" t="s">
        <v>584</v>
      </c>
      <c r="C121" s="80" t="s">
        <v>585</v>
      </c>
      <c r="D121" s="91" t="s">
        <v>112</v>
      </c>
      <c r="E121" s="91" t="s">
        <v>254</v>
      </c>
      <c r="F121" s="80" t="s">
        <v>586</v>
      </c>
      <c r="G121" s="91" t="s">
        <v>475</v>
      </c>
      <c r="H121" s="91" t="s">
        <v>156</v>
      </c>
      <c r="I121" s="85">
        <v>22627</v>
      </c>
      <c r="J121" s="87">
        <v>175.3</v>
      </c>
      <c r="K121" s="80"/>
      <c r="L121" s="85">
        <v>39.665129999999998</v>
      </c>
      <c r="M121" s="86">
        <v>1.0636515866440936E-4</v>
      </c>
      <c r="N121" s="86">
        <v>2.3308336976847642E-4</v>
      </c>
      <c r="O121" s="86">
        <f>L121/'סכום נכסי הקרן'!$C$42</f>
        <v>6.9631307591136912E-5</v>
      </c>
    </row>
    <row r="122" spans="2:15" s="121" customFormat="1">
      <c r="B122" s="84" t="s">
        <v>587</v>
      </c>
      <c r="C122" s="80" t="s">
        <v>588</v>
      </c>
      <c r="D122" s="91" t="s">
        <v>112</v>
      </c>
      <c r="E122" s="91" t="s">
        <v>254</v>
      </c>
      <c r="F122" s="80" t="s">
        <v>589</v>
      </c>
      <c r="G122" s="91" t="s">
        <v>282</v>
      </c>
      <c r="H122" s="91" t="s">
        <v>156</v>
      </c>
      <c r="I122" s="85">
        <v>2471</v>
      </c>
      <c r="J122" s="87">
        <v>1568</v>
      </c>
      <c r="K122" s="80"/>
      <c r="L122" s="85">
        <v>38.745280000000001</v>
      </c>
      <c r="M122" s="86">
        <v>1.471110480039841E-4</v>
      </c>
      <c r="N122" s="86">
        <v>2.2767807454616071E-4</v>
      </c>
      <c r="O122" s="86">
        <f>L122/'סכום נכסי הקרן'!$C$42</f>
        <v>6.8016530120655741E-5</v>
      </c>
    </row>
    <row r="123" spans="2:15" s="121" customFormat="1">
      <c r="B123" s="84" t="s">
        <v>590</v>
      </c>
      <c r="C123" s="80" t="s">
        <v>591</v>
      </c>
      <c r="D123" s="91" t="s">
        <v>112</v>
      </c>
      <c r="E123" s="91" t="s">
        <v>254</v>
      </c>
      <c r="F123" s="80" t="s">
        <v>592</v>
      </c>
      <c r="G123" s="91" t="s">
        <v>367</v>
      </c>
      <c r="H123" s="91" t="s">
        <v>156</v>
      </c>
      <c r="I123" s="85">
        <v>10039</v>
      </c>
      <c r="J123" s="87">
        <v>45.1</v>
      </c>
      <c r="K123" s="80"/>
      <c r="L123" s="85">
        <v>4.52759</v>
      </c>
      <c r="M123" s="86">
        <v>2.4381038320298929E-5</v>
      </c>
      <c r="N123" s="86">
        <v>2.6605381959672292E-5</v>
      </c>
      <c r="O123" s="86">
        <f>L123/'סכום נכסי הקרן'!$C$42</f>
        <v>7.9480897185148668E-6</v>
      </c>
    </row>
    <row r="124" spans="2:15" s="121" customFormat="1">
      <c r="B124" s="83"/>
      <c r="C124" s="80"/>
      <c r="D124" s="80"/>
      <c r="E124" s="80"/>
      <c r="F124" s="80"/>
      <c r="G124" s="80"/>
      <c r="H124" s="80"/>
      <c r="I124" s="85"/>
      <c r="J124" s="87"/>
      <c r="K124" s="80"/>
      <c r="L124" s="80"/>
      <c r="M124" s="80"/>
      <c r="N124" s="86"/>
      <c r="O124" s="80"/>
    </row>
    <row r="125" spans="2:15" s="121" customFormat="1">
      <c r="B125" s="81" t="s">
        <v>221</v>
      </c>
      <c r="C125" s="82"/>
      <c r="D125" s="82"/>
      <c r="E125" s="82"/>
      <c r="F125" s="82"/>
      <c r="G125" s="82"/>
      <c r="H125" s="82"/>
      <c r="I125" s="88"/>
      <c r="J125" s="90"/>
      <c r="K125" s="88">
        <f>K126+K148</f>
        <v>16.207039999999999</v>
      </c>
      <c r="L125" s="88">
        <v>27481.736479999996</v>
      </c>
      <c r="M125" s="82"/>
      <c r="N125" s="89">
        <v>0.16149035048788865</v>
      </c>
      <c r="O125" s="89">
        <f>L125/'סכום נכסי הקרן'!$C$42</f>
        <v>4.8243614630216723E-2</v>
      </c>
    </row>
    <row r="126" spans="2:15" s="121" customFormat="1">
      <c r="B126" s="97" t="s">
        <v>53</v>
      </c>
      <c r="C126" s="82"/>
      <c r="D126" s="82"/>
      <c r="E126" s="82"/>
      <c r="F126" s="82"/>
      <c r="G126" s="82"/>
      <c r="H126" s="82"/>
      <c r="I126" s="88"/>
      <c r="J126" s="90"/>
      <c r="K126" s="88">
        <v>5.0494599999999998</v>
      </c>
      <c r="L126" s="88">
        <v>7154.4390600000015</v>
      </c>
      <c r="M126" s="82"/>
      <c r="N126" s="89">
        <v>4.2041479881901593E-2</v>
      </c>
      <c r="O126" s="89">
        <f>L126/'סכום נכסי הקרן'!$C$42</f>
        <v>1.2559468400302851E-2</v>
      </c>
    </row>
    <row r="127" spans="2:15" s="121" customFormat="1">
      <c r="B127" s="84" t="s">
        <v>593</v>
      </c>
      <c r="C127" s="80" t="s">
        <v>594</v>
      </c>
      <c r="D127" s="91" t="s">
        <v>595</v>
      </c>
      <c r="E127" s="91" t="s">
        <v>596</v>
      </c>
      <c r="F127" s="80" t="s">
        <v>597</v>
      </c>
      <c r="G127" s="91" t="s">
        <v>598</v>
      </c>
      <c r="H127" s="91" t="s">
        <v>155</v>
      </c>
      <c r="I127" s="85">
        <v>4107</v>
      </c>
      <c r="J127" s="87">
        <v>6548</v>
      </c>
      <c r="K127" s="85">
        <v>3.1262500000000002</v>
      </c>
      <c r="L127" s="85">
        <v>935.50026000000003</v>
      </c>
      <c r="M127" s="86">
        <v>2.8537811150996491E-5</v>
      </c>
      <c r="N127" s="86">
        <v>5.4972605162288855E-3</v>
      </c>
      <c r="O127" s="86">
        <f>L127/'סכום נכסי הקרן'!$C$42</f>
        <v>1.6422511751669178E-3</v>
      </c>
    </row>
    <row r="128" spans="2:15" s="121" customFormat="1">
      <c r="B128" s="84" t="s">
        <v>599</v>
      </c>
      <c r="C128" s="80" t="s">
        <v>600</v>
      </c>
      <c r="D128" s="91" t="s">
        <v>601</v>
      </c>
      <c r="E128" s="91" t="s">
        <v>596</v>
      </c>
      <c r="F128" s="80" t="s">
        <v>602</v>
      </c>
      <c r="G128" s="91" t="s">
        <v>603</v>
      </c>
      <c r="H128" s="91" t="s">
        <v>155</v>
      </c>
      <c r="I128" s="85">
        <v>4195</v>
      </c>
      <c r="J128" s="87">
        <v>2200</v>
      </c>
      <c r="K128" s="80"/>
      <c r="L128" s="85">
        <v>319.96942999999999</v>
      </c>
      <c r="M128" s="86">
        <v>1.2216444528314195E-4</v>
      </c>
      <c r="N128" s="86">
        <v>1.8802296366430323E-3</v>
      </c>
      <c r="O128" s="86">
        <f>L128/'סכום נכסי הקרן'!$C$42</f>
        <v>5.6169965408132418E-4</v>
      </c>
    </row>
    <row r="129" spans="2:15" s="121" customFormat="1">
      <c r="B129" s="84" t="s">
        <v>604</v>
      </c>
      <c r="C129" s="80" t="s">
        <v>605</v>
      </c>
      <c r="D129" s="91" t="s">
        <v>601</v>
      </c>
      <c r="E129" s="91" t="s">
        <v>596</v>
      </c>
      <c r="F129" s="80" t="s">
        <v>606</v>
      </c>
      <c r="G129" s="91" t="s">
        <v>598</v>
      </c>
      <c r="H129" s="91" t="s">
        <v>155</v>
      </c>
      <c r="I129" s="85">
        <v>2696</v>
      </c>
      <c r="J129" s="87">
        <v>10362</v>
      </c>
      <c r="K129" s="80"/>
      <c r="L129" s="85">
        <v>968.53945999999996</v>
      </c>
      <c r="M129" s="86">
        <v>1.6495052148195732E-5</v>
      </c>
      <c r="N129" s="86">
        <v>5.6914080727969501E-3</v>
      </c>
      <c r="O129" s="86">
        <f>L129/'סכום נכסי הקרן'!$C$42</f>
        <v>1.7002508009784326E-3</v>
      </c>
    </row>
    <row r="130" spans="2:15" s="121" customFormat="1">
      <c r="B130" s="84" t="s">
        <v>607</v>
      </c>
      <c r="C130" s="80" t="s">
        <v>608</v>
      </c>
      <c r="D130" s="91" t="s">
        <v>601</v>
      </c>
      <c r="E130" s="91" t="s">
        <v>596</v>
      </c>
      <c r="F130" s="80" t="s">
        <v>514</v>
      </c>
      <c r="G130" s="91" t="s">
        <v>475</v>
      </c>
      <c r="H130" s="91" t="s">
        <v>155</v>
      </c>
      <c r="I130" s="85">
        <v>2602</v>
      </c>
      <c r="J130" s="87">
        <v>515</v>
      </c>
      <c r="K130" s="80"/>
      <c r="L130" s="85">
        <v>46.458839999999995</v>
      </c>
      <c r="M130" s="86">
        <v>9.9786123286100468E-5</v>
      </c>
      <c r="N130" s="86">
        <v>2.7300510505661981E-4</v>
      </c>
      <c r="O130" s="86">
        <f>L130/'סכום נכסי הקרן'!$C$42</f>
        <v>8.1557523657868145E-5</v>
      </c>
    </row>
    <row r="131" spans="2:15" s="121" customFormat="1">
      <c r="B131" s="84" t="s">
        <v>609</v>
      </c>
      <c r="C131" s="80" t="s">
        <v>610</v>
      </c>
      <c r="D131" s="91" t="s">
        <v>601</v>
      </c>
      <c r="E131" s="91" t="s">
        <v>596</v>
      </c>
      <c r="F131" s="80" t="s">
        <v>611</v>
      </c>
      <c r="G131" s="91" t="s">
        <v>374</v>
      </c>
      <c r="H131" s="91" t="s">
        <v>155</v>
      </c>
      <c r="I131" s="85">
        <v>2316</v>
      </c>
      <c r="J131" s="87">
        <v>3420</v>
      </c>
      <c r="K131" s="85">
        <v>1.9232100000000001</v>
      </c>
      <c r="L131" s="85">
        <v>276.53846000000004</v>
      </c>
      <c r="M131" s="86">
        <v>1.1045340885879261E-4</v>
      </c>
      <c r="N131" s="86">
        <v>1.625017140430021E-3</v>
      </c>
      <c r="O131" s="86">
        <f>L131/'סכום נכסי הקרן'!$C$42</f>
        <v>4.8545749299294661E-4</v>
      </c>
    </row>
    <row r="132" spans="2:15" s="121" customFormat="1">
      <c r="B132" s="84" t="s">
        <v>612</v>
      </c>
      <c r="C132" s="80" t="s">
        <v>613</v>
      </c>
      <c r="D132" s="91" t="s">
        <v>601</v>
      </c>
      <c r="E132" s="91" t="s">
        <v>596</v>
      </c>
      <c r="F132" s="80" t="s">
        <v>614</v>
      </c>
      <c r="G132" s="91" t="s">
        <v>26</v>
      </c>
      <c r="H132" s="91" t="s">
        <v>155</v>
      </c>
      <c r="I132" s="85">
        <v>5365</v>
      </c>
      <c r="J132" s="87">
        <v>1615</v>
      </c>
      <c r="K132" s="80"/>
      <c r="L132" s="85">
        <v>300.39734999999996</v>
      </c>
      <c r="M132" s="86">
        <v>1.5904104151160908E-4</v>
      </c>
      <c r="N132" s="86">
        <v>1.7652186342896248E-3</v>
      </c>
      <c r="O132" s="86">
        <f>L132/'סכום נכסי הקרן'!$C$42</f>
        <v>5.2734127626488084E-4</v>
      </c>
    </row>
    <row r="133" spans="2:15" s="121" customFormat="1">
      <c r="B133" s="84" t="s">
        <v>615</v>
      </c>
      <c r="C133" s="80" t="s">
        <v>616</v>
      </c>
      <c r="D133" s="91" t="s">
        <v>601</v>
      </c>
      <c r="E133" s="91" t="s">
        <v>596</v>
      </c>
      <c r="F133" s="80" t="s">
        <v>431</v>
      </c>
      <c r="G133" s="91" t="s">
        <v>432</v>
      </c>
      <c r="H133" s="91" t="s">
        <v>155</v>
      </c>
      <c r="I133" s="85">
        <v>605</v>
      </c>
      <c r="J133" s="87">
        <v>5160</v>
      </c>
      <c r="K133" s="80"/>
      <c r="L133" s="85">
        <v>108.23281</v>
      </c>
      <c r="M133" s="86">
        <v>2.3232266446217419E-5</v>
      </c>
      <c r="N133" s="86">
        <v>6.3600618665087579E-4</v>
      </c>
      <c r="O133" s="86">
        <f>L133/'סכום נכסי הקרן'!$C$42</f>
        <v>1.9000043828327503E-4</v>
      </c>
    </row>
    <row r="134" spans="2:15" s="121" customFormat="1">
      <c r="B134" s="84" t="s">
        <v>617</v>
      </c>
      <c r="C134" s="80" t="s">
        <v>618</v>
      </c>
      <c r="D134" s="91" t="s">
        <v>601</v>
      </c>
      <c r="E134" s="91" t="s">
        <v>596</v>
      </c>
      <c r="F134" s="80" t="s">
        <v>619</v>
      </c>
      <c r="G134" s="91" t="s">
        <v>620</v>
      </c>
      <c r="H134" s="91" t="s">
        <v>155</v>
      </c>
      <c r="I134" s="85">
        <v>12565</v>
      </c>
      <c r="J134" s="87">
        <v>445</v>
      </c>
      <c r="K134" s="80"/>
      <c r="L134" s="85">
        <v>193.85470000000001</v>
      </c>
      <c r="M134" s="86">
        <v>4.6454903047896389E-4</v>
      </c>
      <c r="N134" s="86">
        <v>1.1391442993242949E-3</v>
      </c>
      <c r="O134" s="86">
        <f>L134/'סכום נכסי הקרן'!$C$42</f>
        <v>3.4030787857464655E-4</v>
      </c>
    </row>
    <row r="135" spans="2:15" s="121" customFormat="1">
      <c r="B135" s="84" t="s">
        <v>621</v>
      </c>
      <c r="C135" s="80" t="s">
        <v>622</v>
      </c>
      <c r="D135" s="91" t="s">
        <v>601</v>
      </c>
      <c r="E135" s="91" t="s">
        <v>596</v>
      </c>
      <c r="F135" s="80" t="s">
        <v>623</v>
      </c>
      <c r="G135" s="91" t="s">
        <v>297</v>
      </c>
      <c r="H135" s="91" t="s">
        <v>155</v>
      </c>
      <c r="I135" s="85">
        <v>2138</v>
      </c>
      <c r="J135" s="87">
        <v>6470</v>
      </c>
      <c r="K135" s="80"/>
      <c r="L135" s="85">
        <v>479.58526000000001</v>
      </c>
      <c r="M135" s="86">
        <v>4.1980160584520915E-5</v>
      </c>
      <c r="N135" s="86">
        <v>2.8181767837919835E-3</v>
      </c>
      <c r="O135" s="86">
        <f>L135/'סכום נכסי הקרן'!$C$42</f>
        <v>8.4190191120602344E-4</v>
      </c>
    </row>
    <row r="136" spans="2:15" s="121" customFormat="1">
      <c r="B136" s="84" t="s">
        <v>624</v>
      </c>
      <c r="C136" s="80" t="s">
        <v>625</v>
      </c>
      <c r="D136" s="91" t="s">
        <v>601</v>
      </c>
      <c r="E136" s="91" t="s">
        <v>596</v>
      </c>
      <c r="F136" s="80" t="s">
        <v>444</v>
      </c>
      <c r="G136" s="91" t="s">
        <v>297</v>
      </c>
      <c r="H136" s="91" t="s">
        <v>155</v>
      </c>
      <c r="I136" s="85">
        <v>1699</v>
      </c>
      <c r="J136" s="87">
        <v>2591</v>
      </c>
      <c r="K136" s="80"/>
      <c r="L136" s="85">
        <v>152.62111999999999</v>
      </c>
      <c r="M136" s="86">
        <v>6.1044658425314413E-5</v>
      </c>
      <c r="N136" s="86">
        <v>8.9684427978526759E-4</v>
      </c>
      <c r="O136" s="86">
        <f>L136/'סכום נכסי הקרן'!$C$42</f>
        <v>2.6792318975442207E-4</v>
      </c>
    </row>
    <row r="137" spans="2:15" s="121" customFormat="1">
      <c r="B137" s="84" t="s">
        <v>626</v>
      </c>
      <c r="C137" s="80" t="s">
        <v>627</v>
      </c>
      <c r="D137" s="91" t="s">
        <v>601</v>
      </c>
      <c r="E137" s="91" t="s">
        <v>596</v>
      </c>
      <c r="F137" s="80" t="s">
        <v>628</v>
      </c>
      <c r="G137" s="91" t="s">
        <v>629</v>
      </c>
      <c r="H137" s="91" t="s">
        <v>155</v>
      </c>
      <c r="I137" s="85">
        <v>2954</v>
      </c>
      <c r="J137" s="87">
        <v>5024</v>
      </c>
      <c r="K137" s="80"/>
      <c r="L137" s="85">
        <v>514.53386999999998</v>
      </c>
      <c r="M137" s="86">
        <v>6.1753292627447071E-5</v>
      </c>
      <c r="N137" s="86">
        <v>3.0235445662125699E-3</v>
      </c>
      <c r="O137" s="86">
        <f>L137/'סכום נכסי הקרן'!$C$42</f>
        <v>9.0325346640810346E-4</v>
      </c>
    </row>
    <row r="138" spans="2:15" s="121" customFormat="1">
      <c r="B138" s="84" t="s">
        <v>630</v>
      </c>
      <c r="C138" s="80" t="s">
        <v>631</v>
      </c>
      <c r="D138" s="91" t="s">
        <v>595</v>
      </c>
      <c r="E138" s="91" t="s">
        <v>596</v>
      </c>
      <c r="F138" s="80" t="s">
        <v>255</v>
      </c>
      <c r="G138" s="91" t="s">
        <v>256</v>
      </c>
      <c r="H138" s="91" t="s">
        <v>155</v>
      </c>
      <c r="I138" s="85">
        <v>1131</v>
      </c>
      <c r="J138" s="87">
        <v>6396</v>
      </c>
      <c r="K138" s="80"/>
      <c r="L138" s="85">
        <v>250.79848000000001</v>
      </c>
      <c r="M138" s="86">
        <v>2.2353049157497569E-5</v>
      </c>
      <c r="N138" s="86">
        <v>1.4737618369386877E-3</v>
      </c>
      <c r="O138" s="86">
        <f>L138/'סכום נכסי הקרן'!$C$42</f>
        <v>4.4027149549918536E-4</v>
      </c>
    </row>
    <row r="139" spans="2:15" s="121" customFormat="1">
      <c r="B139" s="84" t="s">
        <v>632</v>
      </c>
      <c r="C139" s="80" t="s">
        <v>633</v>
      </c>
      <c r="D139" s="91" t="s">
        <v>601</v>
      </c>
      <c r="E139" s="91" t="s">
        <v>596</v>
      </c>
      <c r="F139" s="80" t="s">
        <v>342</v>
      </c>
      <c r="G139" s="91" t="s">
        <v>282</v>
      </c>
      <c r="H139" s="91" t="s">
        <v>155</v>
      </c>
      <c r="I139" s="85">
        <v>1309</v>
      </c>
      <c r="J139" s="87">
        <v>8716</v>
      </c>
      <c r="K139" s="80"/>
      <c r="L139" s="85">
        <v>395.55847999999997</v>
      </c>
      <c r="M139" s="86">
        <v>9.2941870128597247E-6</v>
      </c>
      <c r="N139" s="86">
        <v>2.3244119824867961E-3</v>
      </c>
      <c r="O139" s="86">
        <f>L139/'סכום נכסי הקרן'!$C$42</f>
        <v>6.9439465321713509E-4</v>
      </c>
    </row>
    <row r="140" spans="2:15" s="121" customFormat="1">
      <c r="B140" s="84" t="s">
        <v>634</v>
      </c>
      <c r="C140" s="80" t="s">
        <v>635</v>
      </c>
      <c r="D140" s="91" t="s">
        <v>601</v>
      </c>
      <c r="E140" s="91" t="s">
        <v>596</v>
      </c>
      <c r="F140" s="80" t="s">
        <v>586</v>
      </c>
      <c r="G140" s="91" t="s">
        <v>475</v>
      </c>
      <c r="H140" s="91" t="s">
        <v>155</v>
      </c>
      <c r="I140" s="85">
        <v>1877</v>
      </c>
      <c r="J140" s="87">
        <v>514</v>
      </c>
      <c r="K140" s="80"/>
      <c r="L140" s="85">
        <v>33.44885</v>
      </c>
      <c r="M140" s="86">
        <v>8.8234147950285957E-5</v>
      </c>
      <c r="N140" s="86">
        <v>1.9655477425336318E-4</v>
      </c>
      <c r="O140" s="86">
        <f>L140/'סכום נכסי הקרן'!$C$42</f>
        <v>5.8718757833890885E-5</v>
      </c>
    </row>
    <row r="141" spans="2:15" s="121" customFormat="1">
      <c r="B141" s="84" t="s">
        <v>636</v>
      </c>
      <c r="C141" s="80" t="s">
        <v>637</v>
      </c>
      <c r="D141" s="91" t="s">
        <v>601</v>
      </c>
      <c r="E141" s="91" t="s">
        <v>596</v>
      </c>
      <c r="F141" s="80" t="s">
        <v>450</v>
      </c>
      <c r="G141" s="91" t="s">
        <v>184</v>
      </c>
      <c r="H141" s="91" t="s">
        <v>155</v>
      </c>
      <c r="I141" s="85">
        <v>6359</v>
      </c>
      <c r="J141" s="87">
        <v>1152</v>
      </c>
      <c r="K141" s="80"/>
      <c r="L141" s="85">
        <v>253.97744</v>
      </c>
      <c r="M141" s="86">
        <v>1.2920740895886259E-4</v>
      </c>
      <c r="N141" s="86">
        <v>1.4924422927738051E-3</v>
      </c>
      <c r="O141" s="86">
        <f>L141/'סכום נכסי הקרן'!$C$42</f>
        <v>4.4585209340923683E-4</v>
      </c>
    </row>
    <row r="142" spans="2:15" s="121" customFormat="1">
      <c r="B142" s="84" t="s">
        <v>638</v>
      </c>
      <c r="C142" s="80" t="s">
        <v>639</v>
      </c>
      <c r="D142" s="91" t="s">
        <v>601</v>
      </c>
      <c r="E142" s="91" t="s">
        <v>596</v>
      </c>
      <c r="F142" s="80" t="s">
        <v>640</v>
      </c>
      <c r="G142" s="91" t="s">
        <v>641</v>
      </c>
      <c r="H142" s="91" t="s">
        <v>155</v>
      </c>
      <c r="I142" s="85">
        <v>2293</v>
      </c>
      <c r="J142" s="87">
        <v>3755</v>
      </c>
      <c r="K142" s="80"/>
      <c r="L142" s="85">
        <v>298.51615000000004</v>
      </c>
      <c r="M142" s="86">
        <v>5.3309654206335142E-5</v>
      </c>
      <c r="N142" s="86">
        <v>1.7541641782672082E-3</v>
      </c>
      <c r="O142" s="86">
        <f>L142/'סכום נכסי הקרן'!$C$42</f>
        <v>5.2403886894035066E-4</v>
      </c>
    </row>
    <row r="143" spans="2:15" s="121" customFormat="1">
      <c r="B143" s="84" t="s">
        <v>642</v>
      </c>
      <c r="C143" s="80" t="s">
        <v>643</v>
      </c>
      <c r="D143" s="91" t="s">
        <v>601</v>
      </c>
      <c r="E143" s="91" t="s">
        <v>596</v>
      </c>
      <c r="F143" s="80" t="s">
        <v>300</v>
      </c>
      <c r="G143" s="91" t="s">
        <v>282</v>
      </c>
      <c r="H143" s="91" t="s">
        <v>155</v>
      </c>
      <c r="I143" s="85">
        <v>801</v>
      </c>
      <c r="J143" s="87">
        <v>1895</v>
      </c>
      <c r="K143" s="80"/>
      <c r="L143" s="85">
        <v>52.625419999999998</v>
      </c>
      <c r="M143" s="86">
        <v>7.8916256157635471E-7</v>
      </c>
      <c r="N143" s="86">
        <v>3.0924164950628863E-4</v>
      </c>
      <c r="O143" s="86">
        <f>L143/'סכום נכסי הקרן'!$C$42</f>
        <v>9.238282610274487E-5</v>
      </c>
    </row>
    <row r="144" spans="2:15" s="121" customFormat="1">
      <c r="B144" s="84" t="s">
        <v>644</v>
      </c>
      <c r="C144" s="80" t="s">
        <v>645</v>
      </c>
      <c r="D144" s="91" t="s">
        <v>601</v>
      </c>
      <c r="E144" s="91" t="s">
        <v>596</v>
      </c>
      <c r="F144" s="80" t="s">
        <v>296</v>
      </c>
      <c r="G144" s="91" t="s">
        <v>297</v>
      </c>
      <c r="H144" s="91" t="s">
        <v>155</v>
      </c>
      <c r="I144" s="85">
        <v>5912</v>
      </c>
      <c r="J144" s="87">
        <v>3408</v>
      </c>
      <c r="K144" s="80"/>
      <c r="L144" s="85">
        <v>698.53449000000001</v>
      </c>
      <c r="M144" s="86">
        <v>6.022353055374915E-5</v>
      </c>
      <c r="N144" s="86">
        <v>4.1047835423381725E-3</v>
      </c>
      <c r="O144" s="86">
        <f>L144/'סכום נכסי הקרן'!$C$42</f>
        <v>1.2262627132750593E-3</v>
      </c>
    </row>
    <row r="145" spans="2:15" s="121" customFormat="1">
      <c r="B145" s="84" t="s">
        <v>646</v>
      </c>
      <c r="C145" s="80" t="s">
        <v>647</v>
      </c>
      <c r="D145" s="91" t="s">
        <v>601</v>
      </c>
      <c r="E145" s="91" t="s">
        <v>596</v>
      </c>
      <c r="F145" s="80" t="s">
        <v>648</v>
      </c>
      <c r="G145" s="91" t="s">
        <v>598</v>
      </c>
      <c r="H145" s="91" t="s">
        <v>155</v>
      </c>
      <c r="I145" s="85">
        <v>2899</v>
      </c>
      <c r="J145" s="87">
        <v>4185</v>
      </c>
      <c r="K145" s="80"/>
      <c r="L145" s="85">
        <v>420.62736000000001</v>
      </c>
      <c r="M145" s="86">
        <v>4.5452257091825996E-5</v>
      </c>
      <c r="N145" s="86">
        <v>2.4717237151527819E-3</v>
      </c>
      <c r="O145" s="86">
        <f>L145/'סכום נכסי הקרן'!$C$42</f>
        <v>7.3840254867204224E-4</v>
      </c>
    </row>
    <row r="146" spans="2:15" s="121" customFormat="1">
      <c r="B146" s="84" t="s">
        <v>649</v>
      </c>
      <c r="C146" s="80" t="s">
        <v>650</v>
      </c>
      <c r="D146" s="91" t="s">
        <v>601</v>
      </c>
      <c r="E146" s="91" t="s">
        <v>596</v>
      </c>
      <c r="F146" s="80" t="s">
        <v>651</v>
      </c>
      <c r="G146" s="91" t="s">
        <v>598</v>
      </c>
      <c r="H146" s="91" t="s">
        <v>155</v>
      </c>
      <c r="I146" s="85">
        <v>2276</v>
      </c>
      <c r="J146" s="87">
        <v>5755</v>
      </c>
      <c r="K146" s="80"/>
      <c r="L146" s="85">
        <v>454.12083000000001</v>
      </c>
      <c r="M146" s="86">
        <v>5.0758996418814528E-5</v>
      </c>
      <c r="N146" s="86">
        <v>2.6685406889743568E-3</v>
      </c>
      <c r="O146" s="86">
        <f>L146/'סכום נכסי הקרן'!$C$42</f>
        <v>7.9719963598436213E-4</v>
      </c>
    </row>
    <row r="147" spans="2:15" s="121" customFormat="1">
      <c r="B147" s="83"/>
      <c r="C147" s="80"/>
      <c r="D147" s="80"/>
      <c r="E147" s="80"/>
      <c r="F147" s="80"/>
      <c r="G147" s="80"/>
      <c r="H147" s="80"/>
      <c r="I147" s="85"/>
      <c r="J147" s="87"/>
      <c r="K147" s="80"/>
      <c r="L147" s="80"/>
      <c r="M147" s="80"/>
      <c r="N147" s="86"/>
      <c r="O147" s="80"/>
    </row>
    <row r="148" spans="2:15" s="121" customFormat="1">
      <c r="B148" s="97" t="s">
        <v>52</v>
      </c>
      <c r="C148" s="82"/>
      <c r="D148" s="82"/>
      <c r="E148" s="82"/>
      <c r="F148" s="82"/>
      <c r="G148" s="82"/>
      <c r="H148" s="82"/>
      <c r="I148" s="88"/>
      <c r="J148" s="90"/>
      <c r="K148" s="88">
        <f>SUM(K149:K217)</f>
        <v>11.157579999999999</v>
      </c>
      <c r="L148" s="88">
        <v>20327.297420000003</v>
      </c>
      <c r="M148" s="82"/>
      <c r="N148" s="89">
        <v>0.11944887060598712</v>
      </c>
      <c r="O148" s="89">
        <f>L148/'סכום נכסי הקרן'!$C$42</f>
        <v>3.5684146229913886E-2</v>
      </c>
    </row>
    <row r="149" spans="2:15" s="121" customFormat="1">
      <c r="B149" s="84" t="s">
        <v>652</v>
      </c>
      <c r="C149" s="80" t="s">
        <v>653</v>
      </c>
      <c r="D149" s="91" t="s">
        <v>131</v>
      </c>
      <c r="E149" s="91" t="s">
        <v>596</v>
      </c>
      <c r="F149" s="80"/>
      <c r="G149" s="91" t="s">
        <v>654</v>
      </c>
      <c r="H149" s="91" t="s">
        <v>655</v>
      </c>
      <c r="I149" s="85">
        <v>1521</v>
      </c>
      <c r="J149" s="87">
        <v>2612</v>
      </c>
      <c r="K149" s="80"/>
      <c r="L149" s="85">
        <v>141.21898999999999</v>
      </c>
      <c r="M149" s="86">
        <v>7.0152029049614848E-7</v>
      </c>
      <c r="N149" s="86">
        <v>8.2984218290727333E-4</v>
      </c>
      <c r="O149" s="86">
        <f>L149/'סכום נכסי הקרן'!$C$42</f>
        <v>2.4790698859173505E-4</v>
      </c>
    </row>
    <row r="150" spans="2:15" s="121" customFormat="1">
      <c r="B150" s="84" t="s">
        <v>656</v>
      </c>
      <c r="C150" s="80" t="s">
        <v>657</v>
      </c>
      <c r="D150" s="91" t="s">
        <v>26</v>
      </c>
      <c r="E150" s="91" t="s">
        <v>596</v>
      </c>
      <c r="F150" s="80"/>
      <c r="G150" s="91" t="s">
        <v>658</v>
      </c>
      <c r="H150" s="91" t="s">
        <v>157</v>
      </c>
      <c r="I150" s="85">
        <v>519</v>
      </c>
      <c r="J150" s="87">
        <v>16715</v>
      </c>
      <c r="K150" s="80"/>
      <c r="L150" s="85">
        <v>360.24158</v>
      </c>
      <c r="M150" s="86">
        <v>2.4806876079845943E-6</v>
      </c>
      <c r="N150" s="86">
        <v>2.1168800252796397E-3</v>
      </c>
      <c r="O150" s="86">
        <f>L150/'סכום נכסי הקרן'!$C$42</f>
        <v>6.3239657260916974E-4</v>
      </c>
    </row>
    <row r="151" spans="2:15" s="121" customFormat="1">
      <c r="B151" s="84" t="s">
        <v>659</v>
      </c>
      <c r="C151" s="80" t="s">
        <v>660</v>
      </c>
      <c r="D151" s="91" t="s">
        <v>595</v>
      </c>
      <c r="E151" s="91" t="s">
        <v>596</v>
      </c>
      <c r="F151" s="80"/>
      <c r="G151" s="91" t="s">
        <v>661</v>
      </c>
      <c r="H151" s="91" t="s">
        <v>155</v>
      </c>
      <c r="I151" s="85">
        <v>426</v>
      </c>
      <c r="J151" s="87">
        <v>13059</v>
      </c>
      <c r="K151" s="85">
        <v>1.32656</v>
      </c>
      <c r="L151" s="85">
        <v>194.20310000000001</v>
      </c>
      <c r="M151" s="86">
        <v>4.4505816502769293E-6</v>
      </c>
      <c r="N151" s="86">
        <v>1.1411915949218977E-3</v>
      </c>
      <c r="O151" s="86">
        <f>L151/'סכום נכסי הקרן'!$C$42</f>
        <v>3.4091948750079285E-4</v>
      </c>
    </row>
    <row r="152" spans="2:15" s="121" customFormat="1">
      <c r="B152" s="84" t="s">
        <v>662</v>
      </c>
      <c r="C152" s="80" t="s">
        <v>663</v>
      </c>
      <c r="D152" s="91" t="s">
        <v>601</v>
      </c>
      <c r="E152" s="91" t="s">
        <v>596</v>
      </c>
      <c r="F152" s="80"/>
      <c r="G152" s="91" t="s">
        <v>598</v>
      </c>
      <c r="H152" s="91" t="s">
        <v>155</v>
      </c>
      <c r="I152" s="85">
        <v>255</v>
      </c>
      <c r="J152" s="87">
        <v>104640</v>
      </c>
      <c r="K152" s="80"/>
      <c r="L152" s="85">
        <v>925.10654</v>
      </c>
      <c r="M152" s="86">
        <v>7.2965726281524947E-7</v>
      </c>
      <c r="N152" s="86">
        <v>5.436184117839922E-3</v>
      </c>
      <c r="O152" s="86">
        <f>L152/'סכום נכסי הקרן'!$C$42</f>
        <v>1.6240052167057668E-3</v>
      </c>
    </row>
    <row r="153" spans="2:15" s="121" customFormat="1">
      <c r="B153" s="84" t="s">
        <v>664</v>
      </c>
      <c r="C153" s="80" t="s">
        <v>665</v>
      </c>
      <c r="D153" s="91" t="s">
        <v>601</v>
      </c>
      <c r="E153" s="91" t="s">
        <v>596</v>
      </c>
      <c r="F153" s="80"/>
      <c r="G153" s="91" t="s">
        <v>666</v>
      </c>
      <c r="H153" s="91" t="s">
        <v>155</v>
      </c>
      <c r="I153" s="85">
        <v>114</v>
      </c>
      <c r="J153" s="87">
        <v>116947</v>
      </c>
      <c r="K153" s="80"/>
      <c r="L153" s="85">
        <v>462.21898999999996</v>
      </c>
      <c r="M153" s="86">
        <v>2.3657726242441783E-7</v>
      </c>
      <c r="N153" s="86">
        <v>2.7161277363815955E-3</v>
      </c>
      <c r="O153" s="86">
        <f>L153/'סכום נכסי הקרן'!$C$42</f>
        <v>8.114157867919414E-4</v>
      </c>
    </row>
    <row r="154" spans="2:15" s="121" customFormat="1">
      <c r="B154" s="84" t="s">
        <v>667</v>
      </c>
      <c r="C154" s="80" t="s">
        <v>668</v>
      </c>
      <c r="D154" s="91" t="s">
        <v>595</v>
      </c>
      <c r="E154" s="91" t="s">
        <v>596</v>
      </c>
      <c r="F154" s="80"/>
      <c r="G154" s="91" t="s">
        <v>669</v>
      </c>
      <c r="H154" s="91" t="s">
        <v>155</v>
      </c>
      <c r="I154" s="85">
        <v>596</v>
      </c>
      <c r="J154" s="87">
        <v>9931</v>
      </c>
      <c r="K154" s="80"/>
      <c r="L154" s="85">
        <v>205.20742000000001</v>
      </c>
      <c r="M154" s="86">
        <v>6.866389111704112E-7</v>
      </c>
      <c r="N154" s="86">
        <v>1.2058560492577499E-3</v>
      </c>
      <c r="O154" s="86">
        <f>L154/'סכום נכסי הקרן'!$C$42</f>
        <v>3.6023734151390967E-4</v>
      </c>
    </row>
    <row r="155" spans="2:15" s="121" customFormat="1">
      <c r="B155" s="84" t="s">
        <v>670</v>
      </c>
      <c r="C155" s="80" t="s">
        <v>671</v>
      </c>
      <c r="D155" s="91" t="s">
        <v>26</v>
      </c>
      <c r="E155" s="91" t="s">
        <v>596</v>
      </c>
      <c r="F155" s="80"/>
      <c r="G155" s="91" t="s">
        <v>672</v>
      </c>
      <c r="H155" s="91" t="s">
        <v>163</v>
      </c>
      <c r="I155" s="85">
        <v>20</v>
      </c>
      <c r="J155" s="87">
        <v>1084000</v>
      </c>
      <c r="K155" s="80"/>
      <c r="L155" s="85">
        <v>120.90936000000001</v>
      </c>
      <c r="M155" s="86">
        <v>1.9879759264067215E-6</v>
      </c>
      <c r="N155" s="86">
        <v>7.1049713099011235E-4</v>
      </c>
      <c r="O155" s="86">
        <f>L155/'סכום נכסי הקרן'!$C$42</f>
        <v>2.1225385714877291E-4</v>
      </c>
    </row>
    <row r="156" spans="2:15" s="121" customFormat="1">
      <c r="B156" s="84" t="s">
        <v>673</v>
      </c>
      <c r="C156" s="80" t="s">
        <v>674</v>
      </c>
      <c r="D156" s="91" t="s">
        <v>601</v>
      </c>
      <c r="E156" s="91" t="s">
        <v>596</v>
      </c>
      <c r="F156" s="80"/>
      <c r="G156" s="91" t="s">
        <v>629</v>
      </c>
      <c r="H156" s="91" t="s">
        <v>155</v>
      </c>
      <c r="I156" s="85">
        <v>1030</v>
      </c>
      <c r="J156" s="87">
        <v>16923</v>
      </c>
      <c r="K156" s="80"/>
      <c r="L156" s="85">
        <v>604.32202000000007</v>
      </c>
      <c r="M156" s="86">
        <v>2.0247467297391654E-7</v>
      </c>
      <c r="N156" s="86">
        <v>3.5511647849608115E-3</v>
      </c>
      <c r="O156" s="86">
        <f>L156/'סכום נכסי הקרן'!$C$42</f>
        <v>1.0608746891467948E-3</v>
      </c>
    </row>
    <row r="157" spans="2:15" s="121" customFormat="1">
      <c r="B157" s="84" t="s">
        <v>675</v>
      </c>
      <c r="C157" s="80" t="s">
        <v>676</v>
      </c>
      <c r="D157" s="91" t="s">
        <v>595</v>
      </c>
      <c r="E157" s="91" t="s">
        <v>596</v>
      </c>
      <c r="F157" s="80"/>
      <c r="G157" s="91" t="s">
        <v>677</v>
      </c>
      <c r="H157" s="91" t="s">
        <v>155</v>
      </c>
      <c r="I157" s="85">
        <v>1107</v>
      </c>
      <c r="J157" s="87">
        <v>8483</v>
      </c>
      <c r="K157" s="80"/>
      <c r="L157" s="85">
        <v>325.57490999999999</v>
      </c>
      <c r="M157" s="86">
        <v>4.1641621193853316E-6</v>
      </c>
      <c r="N157" s="86">
        <v>1.9131690009554598E-3</v>
      </c>
      <c r="O157" s="86">
        <f>L157/'סכום נכסי הקרן'!$C$42</f>
        <v>5.715399571907799E-4</v>
      </c>
    </row>
    <row r="158" spans="2:15" s="121" customFormat="1">
      <c r="B158" s="84" t="s">
        <v>678</v>
      </c>
      <c r="C158" s="80" t="s">
        <v>679</v>
      </c>
      <c r="D158" s="91" t="s">
        <v>26</v>
      </c>
      <c r="E158" s="91" t="s">
        <v>596</v>
      </c>
      <c r="F158" s="80"/>
      <c r="G158" s="91" t="s">
        <v>143</v>
      </c>
      <c r="H158" s="91" t="s">
        <v>157</v>
      </c>
      <c r="I158" s="85">
        <v>189</v>
      </c>
      <c r="J158" s="87">
        <v>14515</v>
      </c>
      <c r="K158" s="80"/>
      <c r="L158" s="85">
        <v>113.91973</v>
      </c>
      <c r="M158" s="86">
        <v>4.3804278266515449E-7</v>
      </c>
      <c r="N158" s="86">
        <v>6.6942411512366153E-4</v>
      </c>
      <c r="O158" s="86">
        <f>L158/'סכום נכסי הקרן'!$C$42</f>
        <v>1.9998370761243613E-4</v>
      </c>
    </row>
    <row r="159" spans="2:15" s="121" customFormat="1">
      <c r="B159" s="84" t="s">
        <v>680</v>
      </c>
      <c r="C159" s="80" t="s">
        <v>681</v>
      </c>
      <c r="D159" s="91" t="s">
        <v>115</v>
      </c>
      <c r="E159" s="91" t="s">
        <v>596</v>
      </c>
      <c r="F159" s="80"/>
      <c r="G159" s="91" t="s">
        <v>666</v>
      </c>
      <c r="H159" s="91" t="s">
        <v>158</v>
      </c>
      <c r="I159" s="85">
        <v>539</v>
      </c>
      <c r="J159" s="87">
        <v>6715</v>
      </c>
      <c r="K159" s="80"/>
      <c r="L159" s="85">
        <v>169.45598999999999</v>
      </c>
      <c r="M159" s="86">
        <v>6.4450740209576831E-6</v>
      </c>
      <c r="N159" s="86">
        <v>9.9577067254420304E-4</v>
      </c>
      <c r="O159" s="86">
        <f>L159/'סכום נכסי הקרן'!$C$42</f>
        <v>2.9747645256300993E-4</v>
      </c>
    </row>
    <row r="160" spans="2:15" s="121" customFormat="1">
      <c r="B160" s="84" t="s">
        <v>682</v>
      </c>
      <c r="C160" s="80" t="s">
        <v>683</v>
      </c>
      <c r="D160" s="91" t="s">
        <v>26</v>
      </c>
      <c r="E160" s="91" t="s">
        <v>596</v>
      </c>
      <c r="F160" s="80"/>
      <c r="G160" s="91" t="s">
        <v>684</v>
      </c>
      <c r="H160" s="91" t="s">
        <v>157</v>
      </c>
      <c r="I160" s="85">
        <v>580</v>
      </c>
      <c r="J160" s="87">
        <v>6513</v>
      </c>
      <c r="K160" s="80"/>
      <c r="L160" s="85">
        <v>156.86612</v>
      </c>
      <c r="M160" s="86">
        <v>5.3755811501391381E-6</v>
      </c>
      <c r="N160" s="86">
        <v>9.217890840671944E-4</v>
      </c>
      <c r="O160" s="86">
        <f>L160/'סכום נכסי הקרן'!$C$42</f>
        <v>2.7537519862781733E-4</v>
      </c>
    </row>
    <row r="161" spans="2:15" s="121" customFormat="1">
      <c r="B161" s="84" t="s">
        <v>685</v>
      </c>
      <c r="C161" s="80" t="s">
        <v>686</v>
      </c>
      <c r="D161" s="91" t="s">
        <v>595</v>
      </c>
      <c r="E161" s="91" t="s">
        <v>596</v>
      </c>
      <c r="F161" s="80"/>
      <c r="G161" s="91" t="s">
        <v>687</v>
      </c>
      <c r="H161" s="91" t="s">
        <v>155</v>
      </c>
      <c r="I161" s="85">
        <v>2309</v>
      </c>
      <c r="J161" s="87">
        <v>1024</v>
      </c>
      <c r="K161" s="85">
        <v>2.0374300000000001</v>
      </c>
      <c r="L161" s="85">
        <v>84.015839999999997</v>
      </c>
      <c r="M161" s="86">
        <v>7.5593862148079978E-7</v>
      </c>
      <c r="N161" s="86">
        <v>4.9370051481311555E-4</v>
      </c>
      <c r="O161" s="86">
        <f>L161/'סכום נכסי הקרן'!$C$42</f>
        <v>1.4748805304729229E-4</v>
      </c>
    </row>
    <row r="162" spans="2:15" s="121" customFormat="1">
      <c r="B162" s="84" t="s">
        <v>688</v>
      </c>
      <c r="C162" s="80" t="s">
        <v>689</v>
      </c>
      <c r="D162" s="91" t="s">
        <v>595</v>
      </c>
      <c r="E162" s="91" t="s">
        <v>596</v>
      </c>
      <c r="F162" s="80"/>
      <c r="G162" s="91" t="s">
        <v>687</v>
      </c>
      <c r="H162" s="91" t="s">
        <v>155</v>
      </c>
      <c r="I162" s="85">
        <v>10053</v>
      </c>
      <c r="J162" s="87">
        <v>2952</v>
      </c>
      <c r="K162" s="80"/>
      <c r="L162" s="85">
        <v>1028.88273</v>
      </c>
      <c r="M162" s="86">
        <v>9.6379755911149677E-7</v>
      </c>
      <c r="N162" s="86">
        <v>6.0460019620505344E-3</v>
      </c>
      <c r="O162" s="86">
        <f>L162/'סכום נכסי הקרן'!$C$42</f>
        <v>1.8061821516238239E-3</v>
      </c>
    </row>
    <row r="163" spans="2:15" s="121" customFormat="1">
      <c r="B163" s="84" t="s">
        <v>690</v>
      </c>
      <c r="C163" s="80" t="s">
        <v>691</v>
      </c>
      <c r="D163" s="91" t="s">
        <v>115</v>
      </c>
      <c r="E163" s="91" t="s">
        <v>596</v>
      </c>
      <c r="F163" s="80"/>
      <c r="G163" s="91" t="s">
        <v>687</v>
      </c>
      <c r="H163" s="91" t="s">
        <v>158</v>
      </c>
      <c r="I163" s="85">
        <v>16581</v>
      </c>
      <c r="J163" s="87">
        <v>203.1</v>
      </c>
      <c r="K163" s="80"/>
      <c r="L163" s="85">
        <v>157.66771</v>
      </c>
      <c r="M163" s="86">
        <v>9.7214483867647735E-7</v>
      </c>
      <c r="N163" s="86">
        <v>9.2649945053700593E-4</v>
      </c>
      <c r="O163" s="86">
        <f>L163/'סכום נכסי הקרן'!$C$42</f>
        <v>2.7678237313731672E-4</v>
      </c>
    </row>
    <row r="164" spans="2:15" s="121" customFormat="1">
      <c r="B164" s="84" t="s">
        <v>692</v>
      </c>
      <c r="C164" s="80" t="s">
        <v>693</v>
      </c>
      <c r="D164" s="91" t="s">
        <v>115</v>
      </c>
      <c r="E164" s="91" t="s">
        <v>596</v>
      </c>
      <c r="F164" s="80"/>
      <c r="G164" s="91" t="s">
        <v>360</v>
      </c>
      <c r="H164" s="91" t="s">
        <v>158</v>
      </c>
      <c r="I164" s="85">
        <v>5405</v>
      </c>
      <c r="J164" s="87">
        <v>1522.5</v>
      </c>
      <c r="K164" s="80"/>
      <c r="L164" s="85">
        <v>385.27884999999998</v>
      </c>
      <c r="M164" s="86">
        <v>2.5590986112481564E-6</v>
      </c>
      <c r="N164" s="86">
        <v>2.2640060087669792E-3</v>
      </c>
      <c r="O164" s="86">
        <f>L164/'סכום נכסי הקרן'!$C$42</f>
        <v>6.7634897736902665E-4</v>
      </c>
    </row>
    <row r="165" spans="2:15" s="121" customFormat="1">
      <c r="B165" s="84" t="s">
        <v>694</v>
      </c>
      <c r="C165" s="80" t="s">
        <v>695</v>
      </c>
      <c r="D165" s="91" t="s">
        <v>595</v>
      </c>
      <c r="E165" s="91" t="s">
        <v>596</v>
      </c>
      <c r="F165" s="80"/>
      <c r="G165" s="91" t="s">
        <v>669</v>
      </c>
      <c r="H165" s="91" t="s">
        <v>155</v>
      </c>
      <c r="I165" s="85">
        <v>117</v>
      </c>
      <c r="J165" s="87">
        <v>51371</v>
      </c>
      <c r="K165" s="80"/>
      <c r="L165" s="85">
        <v>208.38082</v>
      </c>
      <c r="M165" s="86">
        <v>7.2973506544329555E-7</v>
      </c>
      <c r="N165" s="86">
        <v>1.2245038329817229E-3</v>
      </c>
      <c r="O165" s="86">
        <f>L165/'סכום נכסי הקרן'!$C$42</f>
        <v>3.6580817896004217E-4</v>
      </c>
    </row>
    <row r="166" spans="2:15" s="121" customFormat="1">
      <c r="B166" s="84" t="s">
        <v>696</v>
      </c>
      <c r="C166" s="80" t="s">
        <v>697</v>
      </c>
      <c r="D166" s="91" t="s">
        <v>26</v>
      </c>
      <c r="E166" s="91" t="s">
        <v>596</v>
      </c>
      <c r="F166" s="80"/>
      <c r="G166" s="91" t="s">
        <v>687</v>
      </c>
      <c r="H166" s="91" t="s">
        <v>157</v>
      </c>
      <c r="I166" s="85">
        <v>574</v>
      </c>
      <c r="J166" s="87">
        <v>6225</v>
      </c>
      <c r="K166" s="80"/>
      <c r="L166" s="85">
        <v>148.37863000000002</v>
      </c>
      <c r="M166" s="86">
        <v>4.5965744189302309E-7</v>
      </c>
      <c r="N166" s="86">
        <v>8.719142249635878E-4</v>
      </c>
      <c r="O166" s="86">
        <f>L166/'סכום נכסי הקרן'!$C$42</f>
        <v>2.6047558713362338E-4</v>
      </c>
    </row>
    <row r="167" spans="2:15" s="121" customFormat="1">
      <c r="B167" s="84" t="s">
        <v>698</v>
      </c>
      <c r="C167" s="80" t="s">
        <v>699</v>
      </c>
      <c r="D167" s="91" t="s">
        <v>595</v>
      </c>
      <c r="E167" s="91" t="s">
        <v>596</v>
      </c>
      <c r="F167" s="80"/>
      <c r="G167" s="91" t="s">
        <v>661</v>
      </c>
      <c r="H167" s="91" t="s">
        <v>155</v>
      </c>
      <c r="I167" s="85">
        <v>348</v>
      </c>
      <c r="J167" s="87">
        <v>13003</v>
      </c>
      <c r="K167" s="85">
        <v>0.96521000000000001</v>
      </c>
      <c r="L167" s="85">
        <v>157.84848000000002</v>
      </c>
      <c r="M167" s="86">
        <v>2.255021320124991E-6</v>
      </c>
      <c r="N167" s="86">
        <v>9.2756170548872433E-4</v>
      </c>
      <c r="O167" s="86">
        <f>L167/'סכום נכסי הקרן'!$C$42</f>
        <v>2.7709971109822219E-4</v>
      </c>
    </row>
    <row r="168" spans="2:15" s="121" customFormat="1">
      <c r="B168" s="84" t="s">
        <v>700</v>
      </c>
      <c r="C168" s="80" t="s">
        <v>701</v>
      </c>
      <c r="D168" s="91" t="s">
        <v>595</v>
      </c>
      <c r="E168" s="91" t="s">
        <v>596</v>
      </c>
      <c r="F168" s="80"/>
      <c r="G168" s="91" t="s">
        <v>360</v>
      </c>
      <c r="H168" s="91" t="s">
        <v>155</v>
      </c>
      <c r="I168" s="85">
        <v>1371</v>
      </c>
      <c r="J168" s="87">
        <v>12519</v>
      </c>
      <c r="K168" s="80"/>
      <c r="L168" s="85">
        <v>595.06024000000002</v>
      </c>
      <c r="M168" s="86">
        <v>7.2181679436004136E-7</v>
      </c>
      <c r="N168" s="86">
        <v>3.4967399818036232E-3</v>
      </c>
      <c r="O168" s="86">
        <f>L168/'סכום נכסי הקרן'!$C$42</f>
        <v>1.0446158277231351E-3</v>
      </c>
    </row>
    <row r="169" spans="2:15" s="121" customFormat="1">
      <c r="B169" s="84" t="s">
        <v>702</v>
      </c>
      <c r="C169" s="80" t="s">
        <v>703</v>
      </c>
      <c r="D169" s="91" t="s">
        <v>704</v>
      </c>
      <c r="E169" s="91" t="s">
        <v>596</v>
      </c>
      <c r="F169" s="80"/>
      <c r="G169" s="91" t="s">
        <v>705</v>
      </c>
      <c r="H169" s="91" t="s">
        <v>160</v>
      </c>
      <c r="I169" s="85">
        <v>44051</v>
      </c>
      <c r="J169" s="87">
        <v>720</v>
      </c>
      <c r="K169" s="80"/>
      <c r="L169" s="85">
        <v>140.74295000000001</v>
      </c>
      <c r="M169" s="86">
        <v>1.8322723180670705E-7</v>
      </c>
      <c r="N169" s="86">
        <v>8.2704483906030797E-4</v>
      </c>
      <c r="O169" s="86">
        <f>L169/'סכום נכסי הקרן'!$C$42</f>
        <v>2.4707131031044153E-4</v>
      </c>
    </row>
    <row r="170" spans="2:15" s="121" customFormat="1">
      <c r="B170" s="84" t="s">
        <v>706</v>
      </c>
      <c r="C170" s="80" t="s">
        <v>707</v>
      </c>
      <c r="D170" s="91" t="s">
        <v>601</v>
      </c>
      <c r="E170" s="91" t="s">
        <v>596</v>
      </c>
      <c r="F170" s="80"/>
      <c r="G170" s="91" t="s">
        <v>629</v>
      </c>
      <c r="H170" s="91" t="s">
        <v>155</v>
      </c>
      <c r="I170" s="85">
        <v>1554</v>
      </c>
      <c r="J170" s="87">
        <v>3830</v>
      </c>
      <c r="K170" s="80"/>
      <c r="L170" s="85">
        <v>206.34960000000001</v>
      </c>
      <c r="M170" s="86">
        <v>3.143444140796551E-7</v>
      </c>
      <c r="N170" s="86">
        <v>1.2125678175863084E-3</v>
      </c>
      <c r="O170" s="86">
        <f>L170/'סכום נכסי הקרן'!$C$42</f>
        <v>3.6224241465761156E-4</v>
      </c>
    </row>
    <row r="171" spans="2:15" s="121" customFormat="1">
      <c r="B171" s="84" t="s">
        <v>708</v>
      </c>
      <c r="C171" s="80" t="s">
        <v>709</v>
      </c>
      <c r="D171" s="91" t="s">
        <v>595</v>
      </c>
      <c r="E171" s="91" t="s">
        <v>596</v>
      </c>
      <c r="F171" s="80"/>
      <c r="G171" s="91" t="s">
        <v>687</v>
      </c>
      <c r="H171" s="91" t="s">
        <v>155</v>
      </c>
      <c r="I171" s="85">
        <v>1482</v>
      </c>
      <c r="J171" s="87">
        <v>7441</v>
      </c>
      <c r="K171" s="80"/>
      <c r="L171" s="85">
        <v>382.32558</v>
      </c>
      <c r="M171" s="86">
        <v>5.6051394838601256E-7</v>
      </c>
      <c r="N171" s="86">
        <v>2.2466517703354865E-3</v>
      </c>
      <c r="O171" s="86">
        <f>L171/'סכום נכסי הקרן'!$C$42</f>
        <v>6.7116457354204635E-4</v>
      </c>
    </row>
    <row r="172" spans="2:15" s="121" customFormat="1">
      <c r="B172" s="84" t="s">
        <v>710</v>
      </c>
      <c r="C172" s="80" t="s">
        <v>711</v>
      </c>
      <c r="D172" s="91" t="s">
        <v>26</v>
      </c>
      <c r="E172" s="91" t="s">
        <v>596</v>
      </c>
      <c r="F172" s="80"/>
      <c r="G172" s="91" t="s">
        <v>654</v>
      </c>
      <c r="H172" s="91" t="s">
        <v>157</v>
      </c>
      <c r="I172" s="85">
        <v>830</v>
      </c>
      <c r="J172" s="87">
        <v>4598</v>
      </c>
      <c r="K172" s="80"/>
      <c r="L172" s="85">
        <v>158.47734</v>
      </c>
      <c r="M172" s="86">
        <v>1.4996788564207915E-6</v>
      </c>
      <c r="N172" s="86">
        <v>9.3125706228983898E-4</v>
      </c>
      <c r="O172" s="86">
        <f>L172/'סכום נכסי הקרן'!$C$42</f>
        <v>2.7820366169895792E-4</v>
      </c>
    </row>
    <row r="173" spans="2:15" s="121" customFormat="1">
      <c r="B173" s="84" t="s">
        <v>712</v>
      </c>
      <c r="C173" s="80" t="s">
        <v>713</v>
      </c>
      <c r="D173" s="91" t="s">
        <v>26</v>
      </c>
      <c r="E173" s="91" t="s">
        <v>596</v>
      </c>
      <c r="F173" s="80"/>
      <c r="G173" s="91" t="s">
        <v>714</v>
      </c>
      <c r="H173" s="91" t="s">
        <v>157</v>
      </c>
      <c r="I173" s="85">
        <v>625</v>
      </c>
      <c r="J173" s="87">
        <v>6995</v>
      </c>
      <c r="K173" s="80"/>
      <c r="L173" s="85">
        <v>181.54648</v>
      </c>
      <c r="M173" s="86">
        <v>9.3184778408087897E-7</v>
      </c>
      <c r="N173" s="86">
        <v>1.0668177648227881E-3</v>
      </c>
      <c r="O173" s="86">
        <f>L173/'סכום נכסי הקרן'!$C$42</f>
        <v>3.1870105533419877E-4</v>
      </c>
    </row>
    <row r="174" spans="2:15" s="121" customFormat="1">
      <c r="B174" s="84" t="s">
        <v>715</v>
      </c>
      <c r="C174" s="80" t="s">
        <v>716</v>
      </c>
      <c r="D174" s="91" t="s">
        <v>26</v>
      </c>
      <c r="E174" s="91" t="s">
        <v>596</v>
      </c>
      <c r="F174" s="80"/>
      <c r="G174" s="91" t="s">
        <v>598</v>
      </c>
      <c r="H174" s="91" t="s">
        <v>157</v>
      </c>
      <c r="I174" s="85">
        <v>328</v>
      </c>
      <c r="J174" s="87">
        <v>3300</v>
      </c>
      <c r="K174" s="80"/>
      <c r="L174" s="85">
        <v>44.947749999999999</v>
      </c>
      <c r="M174" s="86">
        <v>1.7972711068395481E-6</v>
      </c>
      <c r="N174" s="86">
        <v>2.6412551864852168E-4</v>
      </c>
      <c r="O174" s="86">
        <f>L174/'סכום נכסי הקרן'!$C$42</f>
        <v>7.8904836711225318E-5</v>
      </c>
    </row>
    <row r="175" spans="2:15" s="121" customFormat="1">
      <c r="B175" s="84" t="s">
        <v>717</v>
      </c>
      <c r="C175" s="80" t="s">
        <v>718</v>
      </c>
      <c r="D175" s="91" t="s">
        <v>595</v>
      </c>
      <c r="E175" s="91" t="s">
        <v>596</v>
      </c>
      <c r="F175" s="80"/>
      <c r="G175" s="91" t="s">
        <v>672</v>
      </c>
      <c r="H175" s="91" t="s">
        <v>155</v>
      </c>
      <c r="I175" s="85">
        <v>660</v>
      </c>
      <c r="J175" s="87">
        <v>5600</v>
      </c>
      <c r="K175" s="80"/>
      <c r="L175" s="85">
        <v>128.14032</v>
      </c>
      <c r="M175" s="86">
        <v>9.2570107329106547E-7</v>
      </c>
      <c r="N175" s="86">
        <v>7.5298826926347893E-4</v>
      </c>
      <c r="O175" s="86">
        <f>L175/'סכום נכסי הקרן'!$C$42</f>
        <v>2.2494765646165069E-4</v>
      </c>
    </row>
    <row r="176" spans="2:15" s="121" customFormat="1">
      <c r="B176" s="84" t="s">
        <v>719</v>
      </c>
      <c r="C176" s="80" t="s">
        <v>720</v>
      </c>
      <c r="D176" s="91" t="s">
        <v>26</v>
      </c>
      <c r="E176" s="91" t="s">
        <v>596</v>
      </c>
      <c r="F176" s="80"/>
      <c r="G176" s="91" t="s">
        <v>134</v>
      </c>
      <c r="H176" s="91" t="s">
        <v>157</v>
      </c>
      <c r="I176" s="85">
        <v>1860</v>
      </c>
      <c r="J176" s="87">
        <v>3975</v>
      </c>
      <c r="K176" s="80"/>
      <c r="L176" s="85">
        <v>307.02247999999997</v>
      </c>
      <c r="M176" s="86">
        <v>1.5137857723499208E-6</v>
      </c>
      <c r="N176" s="86">
        <v>1.8041497464668503E-3</v>
      </c>
      <c r="O176" s="86">
        <f>L176/'סכום נכסי הקרן'!$C$42</f>
        <v>5.3897155366120528E-4</v>
      </c>
    </row>
    <row r="177" spans="2:15" s="121" customFormat="1">
      <c r="B177" s="84" t="s">
        <v>721</v>
      </c>
      <c r="C177" s="80" t="s">
        <v>722</v>
      </c>
      <c r="D177" s="91" t="s">
        <v>26</v>
      </c>
      <c r="E177" s="91" t="s">
        <v>596</v>
      </c>
      <c r="F177" s="80"/>
      <c r="G177" s="91" t="s">
        <v>654</v>
      </c>
      <c r="H177" s="91" t="s">
        <v>157</v>
      </c>
      <c r="I177" s="85">
        <v>561</v>
      </c>
      <c r="J177" s="87">
        <v>9134</v>
      </c>
      <c r="K177" s="80"/>
      <c r="L177" s="85">
        <v>212.78645</v>
      </c>
      <c r="M177" s="86">
        <v>5.7242698204066976E-6</v>
      </c>
      <c r="N177" s="86">
        <v>1.2503925439566548E-3</v>
      </c>
      <c r="O177" s="86">
        <f>L177/'סכום נכסי הקרן'!$C$42</f>
        <v>3.7354217044482338E-4</v>
      </c>
    </row>
    <row r="178" spans="2:15" s="121" customFormat="1">
      <c r="B178" s="84" t="s">
        <v>723</v>
      </c>
      <c r="C178" s="80" t="s">
        <v>724</v>
      </c>
      <c r="D178" s="91" t="s">
        <v>26</v>
      </c>
      <c r="E178" s="91" t="s">
        <v>596</v>
      </c>
      <c r="F178" s="80"/>
      <c r="G178" s="91" t="s">
        <v>360</v>
      </c>
      <c r="H178" s="91" t="s">
        <v>157</v>
      </c>
      <c r="I178" s="85">
        <v>3187</v>
      </c>
      <c r="J178" s="87">
        <v>1380</v>
      </c>
      <c r="K178" s="80"/>
      <c r="L178" s="85">
        <v>182.63383999999999</v>
      </c>
      <c r="M178" s="86">
        <v>8.7695032327919279E-7</v>
      </c>
      <c r="N178" s="86">
        <v>1.0732073955375101E-3</v>
      </c>
      <c r="O178" s="86">
        <f>L178/'סכום נכסי הקרן'!$C$42</f>
        <v>3.206098931124261E-4</v>
      </c>
    </row>
    <row r="179" spans="2:15" s="121" customFormat="1">
      <c r="B179" s="84" t="s">
        <v>725</v>
      </c>
      <c r="C179" s="80" t="s">
        <v>726</v>
      </c>
      <c r="D179" s="91" t="s">
        <v>26</v>
      </c>
      <c r="E179" s="91" t="s">
        <v>596</v>
      </c>
      <c r="F179" s="80"/>
      <c r="G179" s="91" t="s">
        <v>629</v>
      </c>
      <c r="H179" s="91" t="s">
        <v>162</v>
      </c>
      <c r="I179" s="85">
        <v>6332</v>
      </c>
      <c r="J179" s="87">
        <v>5385</v>
      </c>
      <c r="K179" s="80"/>
      <c r="L179" s="85">
        <v>143.92689999999999</v>
      </c>
      <c r="M179" s="86">
        <v>2.0609324159747765E-6</v>
      </c>
      <c r="N179" s="86">
        <v>8.4575461752754949E-4</v>
      </c>
      <c r="O179" s="86">
        <f>L179/'סכום נכסי הקרן'!$C$42</f>
        <v>2.5266066806131242E-4</v>
      </c>
    </row>
    <row r="180" spans="2:15" s="121" customFormat="1">
      <c r="B180" s="84" t="s">
        <v>727</v>
      </c>
      <c r="C180" s="80" t="s">
        <v>728</v>
      </c>
      <c r="D180" s="91" t="s">
        <v>601</v>
      </c>
      <c r="E180" s="91" t="s">
        <v>596</v>
      </c>
      <c r="F180" s="80"/>
      <c r="G180" s="91" t="s">
        <v>666</v>
      </c>
      <c r="H180" s="91" t="s">
        <v>155</v>
      </c>
      <c r="I180" s="85">
        <v>210</v>
      </c>
      <c r="J180" s="87">
        <v>11977</v>
      </c>
      <c r="K180" s="80"/>
      <c r="L180" s="85">
        <v>87.200940000000003</v>
      </c>
      <c r="M180" s="86">
        <v>1.5058945013337923E-6</v>
      </c>
      <c r="N180" s="86">
        <v>5.1241705100118736E-4</v>
      </c>
      <c r="O180" s="86">
        <f>L180/'סכום נכסי הקרן'!$C$42</f>
        <v>1.5307942959915359E-4</v>
      </c>
    </row>
    <row r="181" spans="2:15" s="121" customFormat="1">
      <c r="B181" s="84" t="s">
        <v>729</v>
      </c>
      <c r="C181" s="80" t="s">
        <v>730</v>
      </c>
      <c r="D181" s="91" t="s">
        <v>595</v>
      </c>
      <c r="E181" s="91" t="s">
        <v>596</v>
      </c>
      <c r="F181" s="80"/>
      <c r="G181" s="91" t="s">
        <v>360</v>
      </c>
      <c r="H181" s="91" t="s">
        <v>155</v>
      </c>
      <c r="I181" s="85">
        <v>1862</v>
      </c>
      <c r="J181" s="87">
        <v>8364</v>
      </c>
      <c r="K181" s="80"/>
      <c r="L181" s="85">
        <v>539.94253000000003</v>
      </c>
      <c r="M181" s="86">
        <v>4.3945088137098344E-7</v>
      </c>
      <c r="N181" s="86">
        <v>3.1728529409513267E-3</v>
      </c>
      <c r="O181" s="86">
        <f>L181/'סכום נכסי הקרן'!$C$42</f>
        <v>9.4785783855912424E-4</v>
      </c>
    </row>
    <row r="182" spans="2:15" s="121" customFormat="1">
      <c r="B182" s="84" t="s">
        <v>731</v>
      </c>
      <c r="C182" s="80" t="s">
        <v>732</v>
      </c>
      <c r="D182" s="91" t="s">
        <v>601</v>
      </c>
      <c r="E182" s="91" t="s">
        <v>596</v>
      </c>
      <c r="F182" s="80"/>
      <c r="G182" s="91" t="s">
        <v>629</v>
      </c>
      <c r="H182" s="91" t="s">
        <v>155</v>
      </c>
      <c r="I182" s="85">
        <v>3107</v>
      </c>
      <c r="J182" s="87">
        <v>17646</v>
      </c>
      <c r="K182" s="80"/>
      <c r="L182" s="85">
        <v>1900.8216399999999</v>
      </c>
      <c r="M182" s="86">
        <v>1.3028356900192689E-6</v>
      </c>
      <c r="N182" s="86">
        <v>1.116975825315691E-2</v>
      </c>
      <c r="O182" s="86">
        <f>L182/'סכום נכסי הקרן'!$C$42</f>
        <v>3.3368527038920414E-3</v>
      </c>
    </row>
    <row r="183" spans="2:15" s="121" customFormat="1">
      <c r="B183" s="84" t="s">
        <v>733</v>
      </c>
      <c r="C183" s="80" t="s">
        <v>734</v>
      </c>
      <c r="D183" s="91" t="s">
        <v>595</v>
      </c>
      <c r="E183" s="91" t="s">
        <v>596</v>
      </c>
      <c r="F183" s="80"/>
      <c r="G183" s="91" t="s">
        <v>669</v>
      </c>
      <c r="H183" s="91" t="s">
        <v>155</v>
      </c>
      <c r="I183" s="85">
        <v>1168</v>
      </c>
      <c r="J183" s="87">
        <v>25476</v>
      </c>
      <c r="K183" s="80"/>
      <c r="L183" s="85">
        <v>1031.63941</v>
      </c>
      <c r="M183" s="86">
        <v>3.0964883889015714E-6</v>
      </c>
      <c r="N183" s="86">
        <v>6.0622009827968008E-3</v>
      </c>
      <c r="O183" s="86">
        <f>L183/'סכום נכסי הקרן'!$C$42</f>
        <v>1.8110214458101868E-3</v>
      </c>
    </row>
    <row r="184" spans="2:15" s="121" customFormat="1">
      <c r="B184" s="84" t="s">
        <v>735</v>
      </c>
      <c r="C184" s="80" t="s">
        <v>736</v>
      </c>
      <c r="D184" s="91" t="s">
        <v>704</v>
      </c>
      <c r="E184" s="91" t="s">
        <v>596</v>
      </c>
      <c r="F184" s="80"/>
      <c r="G184" s="91" t="s">
        <v>687</v>
      </c>
      <c r="H184" s="91" t="s">
        <v>160</v>
      </c>
      <c r="I184" s="85">
        <v>49687</v>
      </c>
      <c r="J184" s="87">
        <v>629</v>
      </c>
      <c r="K184" s="80"/>
      <c r="L184" s="85">
        <v>138.68573999999998</v>
      </c>
      <c r="M184" s="86">
        <v>5.7247015342598183E-7</v>
      </c>
      <c r="N184" s="86">
        <v>8.1495609917413053E-4</v>
      </c>
      <c r="O184" s="86">
        <f>L184/'סכום נכסי הקרן'!$C$42</f>
        <v>2.4345992110562704E-4</v>
      </c>
    </row>
    <row r="185" spans="2:15" s="121" customFormat="1">
      <c r="B185" s="84" t="s">
        <v>737</v>
      </c>
      <c r="C185" s="80" t="s">
        <v>738</v>
      </c>
      <c r="D185" s="91" t="s">
        <v>595</v>
      </c>
      <c r="E185" s="91" t="s">
        <v>596</v>
      </c>
      <c r="F185" s="80"/>
      <c r="G185" s="91" t="s">
        <v>278</v>
      </c>
      <c r="H185" s="91" t="s">
        <v>155</v>
      </c>
      <c r="I185" s="85">
        <v>1924</v>
      </c>
      <c r="J185" s="87">
        <v>1300</v>
      </c>
      <c r="K185" s="85">
        <v>0.32804</v>
      </c>
      <c r="L185" s="85">
        <v>87.045310000000001</v>
      </c>
      <c r="M185" s="86">
        <v>5.9556176612152876E-7</v>
      </c>
      <c r="N185" s="86">
        <v>5.1150252570309645E-4</v>
      </c>
      <c r="O185" s="86">
        <f>L185/'סכום נכסי הקרן'!$C$42</f>
        <v>1.5280622438337821E-4</v>
      </c>
    </row>
    <row r="186" spans="2:15" s="121" customFormat="1">
      <c r="B186" s="84" t="s">
        <v>739</v>
      </c>
      <c r="C186" s="80" t="s">
        <v>740</v>
      </c>
      <c r="D186" s="91" t="s">
        <v>595</v>
      </c>
      <c r="E186" s="91" t="s">
        <v>596</v>
      </c>
      <c r="F186" s="80"/>
      <c r="G186" s="91" t="s">
        <v>278</v>
      </c>
      <c r="H186" s="91" t="s">
        <v>155</v>
      </c>
      <c r="I186" s="85">
        <v>539</v>
      </c>
      <c r="J186" s="87">
        <v>10694</v>
      </c>
      <c r="K186" s="80"/>
      <c r="L186" s="85">
        <v>199.84017</v>
      </c>
      <c r="M186" s="86">
        <v>1.5534369737275623E-7</v>
      </c>
      <c r="N186" s="86">
        <v>1.1743165908873914E-3</v>
      </c>
      <c r="O186" s="86">
        <f>L186/'סכום נכסי הקרן'!$C$42</f>
        <v>3.508152461957163E-4</v>
      </c>
    </row>
    <row r="187" spans="2:15" s="121" customFormat="1">
      <c r="B187" s="84" t="s">
        <v>741</v>
      </c>
      <c r="C187" s="80" t="s">
        <v>742</v>
      </c>
      <c r="D187" s="91" t="s">
        <v>115</v>
      </c>
      <c r="E187" s="91" t="s">
        <v>596</v>
      </c>
      <c r="F187" s="80"/>
      <c r="G187" s="91" t="s">
        <v>598</v>
      </c>
      <c r="H187" s="91" t="s">
        <v>158</v>
      </c>
      <c r="I187" s="85">
        <v>2763</v>
      </c>
      <c r="J187" s="87">
        <v>781</v>
      </c>
      <c r="K187" s="80"/>
      <c r="L187" s="85">
        <v>101.03086</v>
      </c>
      <c r="M187" s="86">
        <v>4.0635090431606873E-6</v>
      </c>
      <c r="N187" s="86">
        <v>5.9368551923079989E-4</v>
      </c>
      <c r="O187" s="86">
        <f>L187/'סכום נכסי הקרן'!$C$42</f>
        <v>1.7735756541972992E-4</v>
      </c>
    </row>
    <row r="188" spans="2:15" s="121" customFormat="1">
      <c r="B188" s="84" t="s">
        <v>743</v>
      </c>
      <c r="C188" s="80" t="s">
        <v>744</v>
      </c>
      <c r="D188" s="91" t="s">
        <v>26</v>
      </c>
      <c r="E188" s="91" t="s">
        <v>596</v>
      </c>
      <c r="F188" s="80"/>
      <c r="G188" s="91" t="s">
        <v>332</v>
      </c>
      <c r="H188" s="91" t="s">
        <v>157</v>
      </c>
      <c r="I188" s="85">
        <v>1848</v>
      </c>
      <c r="J188" s="87">
        <v>3154</v>
      </c>
      <c r="K188" s="80"/>
      <c r="L188" s="85">
        <v>242.03810999999999</v>
      </c>
      <c r="M188" s="86">
        <v>1.9640581044186325E-6</v>
      </c>
      <c r="N188" s="86">
        <v>1.4222834588262581E-3</v>
      </c>
      <c r="O188" s="86">
        <f>L188/'סכום נכסי הקרן'!$C$42</f>
        <v>4.2489284886214752E-4</v>
      </c>
    </row>
    <row r="189" spans="2:15" s="121" customFormat="1">
      <c r="B189" s="84" t="s">
        <v>745</v>
      </c>
      <c r="C189" s="80" t="s">
        <v>746</v>
      </c>
      <c r="D189" s="91" t="s">
        <v>115</v>
      </c>
      <c r="E189" s="91" t="s">
        <v>596</v>
      </c>
      <c r="F189" s="80"/>
      <c r="G189" s="91" t="s">
        <v>278</v>
      </c>
      <c r="H189" s="91" t="s">
        <v>158</v>
      </c>
      <c r="I189" s="85">
        <v>48792</v>
      </c>
      <c r="J189" s="87">
        <v>68.06</v>
      </c>
      <c r="K189" s="80"/>
      <c r="L189" s="85">
        <v>155.47577999999999</v>
      </c>
      <c r="M189" s="86">
        <v>6.7792136182587596E-7</v>
      </c>
      <c r="N189" s="86">
        <v>9.1361905834626766E-4</v>
      </c>
      <c r="O189" s="86">
        <f>L189/'סכום נכסי הקרן'!$C$42</f>
        <v>2.7293448578517035E-4</v>
      </c>
    </row>
    <row r="190" spans="2:15" s="121" customFormat="1">
      <c r="B190" s="84" t="s">
        <v>747</v>
      </c>
      <c r="C190" s="80" t="s">
        <v>748</v>
      </c>
      <c r="D190" s="91" t="s">
        <v>595</v>
      </c>
      <c r="E190" s="91" t="s">
        <v>596</v>
      </c>
      <c r="F190" s="80"/>
      <c r="G190" s="91" t="s">
        <v>598</v>
      </c>
      <c r="H190" s="91" t="s">
        <v>155</v>
      </c>
      <c r="I190" s="85">
        <v>754</v>
      </c>
      <c r="J190" s="87">
        <v>15136</v>
      </c>
      <c r="K190" s="80"/>
      <c r="L190" s="85">
        <v>395.67290000000003</v>
      </c>
      <c r="M190" s="86">
        <v>7.2249704791922382E-7</v>
      </c>
      <c r="N190" s="86">
        <v>2.3250843463280069E-3</v>
      </c>
      <c r="O190" s="86">
        <f>L190/'סכום נכסי הקרן'!$C$42</f>
        <v>6.9459551513828804E-4</v>
      </c>
    </row>
    <row r="191" spans="2:15" s="121" customFormat="1">
      <c r="B191" s="84" t="s">
        <v>749</v>
      </c>
      <c r="C191" s="80" t="s">
        <v>750</v>
      </c>
      <c r="D191" s="91" t="s">
        <v>595</v>
      </c>
      <c r="E191" s="91" t="s">
        <v>596</v>
      </c>
      <c r="F191" s="80"/>
      <c r="G191" s="91" t="s">
        <v>620</v>
      </c>
      <c r="H191" s="91" t="s">
        <v>155</v>
      </c>
      <c r="I191" s="85">
        <v>530</v>
      </c>
      <c r="J191" s="87">
        <v>5627</v>
      </c>
      <c r="K191" s="85">
        <v>0.88022</v>
      </c>
      <c r="L191" s="85">
        <v>104.27867999999999</v>
      </c>
      <c r="M191" s="86">
        <v>1.9453561675251685E-7</v>
      </c>
      <c r="N191" s="86">
        <v>6.1277061563667196E-4</v>
      </c>
      <c r="O191" s="86">
        <f>L191/'סכום נכסי הקרן'!$C$42</f>
        <v>1.8305904562213051E-4</v>
      </c>
    </row>
    <row r="192" spans="2:15" s="121" customFormat="1">
      <c r="B192" s="84" t="s">
        <v>751</v>
      </c>
      <c r="C192" s="80" t="s">
        <v>752</v>
      </c>
      <c r="D192" s="91" t="s">
        <v>601</v>
      </c>
      <c r="E192" s="91" t="s">
        <v>596</v>
      </c>
      <c r="F192" s="80"/>
      <c r="G192" s="91" t="s">
        <v>753</v>
      </c>
      <c r="H192" s="91" t="s">
        <v>155</v>
      </c>
      <c r="I192" s="85">
        <v>1741</v>
      </c>
      <c r="J192" s="87">
        <v>8554</v>
      </c>
      <c r="K192" s="80"/>
      <c r="L192" s="85">
        <v>516.32346000000007</v>
      </c>
      <c r="M192" s="86">
        <v>2.2567627780518808E-7</v>
      </c>
      <c r="N192" s="86">
        <v>3.0340606963173743E-3</v>
      </c>
      <c r="O192" s="86">
        <f>L192/'סכום נכסי הקרן'!$C$42</f>
        <v>9.0639505429025659E-4</v>
      </c>
    </row>
    <row r="193" spans="2:15" s="121" customFormat="1">
      <c r="B193" s="84" t="s">
        <v>754</v>
      </c>
      <c r="C193" s="80" t="s">
        <v>755</v>
      </c>
      <c r="D193" s="91" t="s">
        <v>595</v>
      </c>
      <c r="E193" s="91" t="s">
        <v>596</v>
      </c>
      <c r="F193" s="80"/>
      <c r="G193" s="91" t="s">
        <v>669</v>
      </c>
      <c r="H193" s="91" t="s">
        <v>155</v>
      </c>
      <c r="I193" s="85">
        <v>287</v>
      </c>
      <c r="J193" s="87">
        <v>14761</v>
      </c>
      <c r="K193" s="80"/>
      <c r="L193" s="85">
        <v>146.87621999999999</v>
      </c>
      <c r="M193" s="86">
        <v>1.5018315018315017E-6</v>
      </c>
      <c r="N193" s="86">
        <v>8.6308564465706003E-4</v>
      </c>
      <c r="O193" s="86">
        <f>L193/'סכום נכסי הקרן'!$C$42</f>
        <v>2.5783813774576047E-4</v>
      </c>
    </row>
    <row r="194" spans="2:15" s="121" customFormat="1">
      <c r="B194" s="84" t="s">
        <v>756</v>
      </c>
      <c r="C194" s="80" t="s">
        <v>757</v>
      </c>
      <c r="D194" s="91" t="s">
        <v>595</v>
      </c>
      <c r="E194" s="91" t="s">
        <v>596</v>
      </c>
      <c r="F194" s="80"/>
      <c r="G194" s="91" t="s">
        <v>658</v>
      </c>
      <c r="H194" s="91" t="s">
        <v>155</v>
      </c>
      <c r="I194" s="85">
        <v>515</v>
      </c>
      <c r="J194" s="87">
        <v>6255</v>
      </c>
      <c r="K194" s="85">
        <v>0.35607</v>
      </c>
      <c r="L194" s="85">
        <v>112.04044</v>
      </c>
      <c r="M194" s="86">
        <v>3.9546248646692817E-7</v>
      </c>
      <c r="N194" s="86">
        <v>6.5838088279410146E-4</v>
      </c>
      <c r="O194" s="86">
        <f>L194/'סכום נכסי הקרן'!$C$42</f>
        <v>1.9668465325302907E-4</v>
      </c>
    </row>
    <row r="195" spans="2:15" s="121" customFormat="1">
      <c r="B195" s="84" t="s">
        <v>758</v>
      </c>
      <c r="C195" s="80" t="s">
        <v>759</v>
      </c>
      <c r="D195" s="91" t="s">
        <v>601</v>
      </c>
      <c r="E195" s="91" t="s">
        <v>596</v>
      </c>
      <c r="F195" s="80"/>
      <c r="G195" s="91" t="s">
        <v>598</v>
      </c>
      <c r="H195" s="91" t="s">
        <v>155</v>
      </c>
      <c r="I195" s="85">
        <v>1744</v>
      </c>
      <c r="J195" s="87">
        <v>4728</v>
      </c>
      <c r="K195" s="80"/>
      <c r="L195" s="85">
        <v>285.87606</v>
      </c>
      <c r="M195" s="86">
        <v>4.2129654010216439E-7</v>
      </c>
      <c r="N195" s="86">
        <v>1.6798874830596838E-3</v>
      </c>
      <c r="O195" s="86">
        <f>L195/'סכום נכסי הקרן'!$C$42</f>
        <v>5.0184945484364513E-4</v>
      </c>
    </row>
    <row r="196" spans="2:15" s="121" customFormat="1">
      <c r="B196" s="84" t="s">
        <v>760</v>
      </c>
      <c r="C196" s="80" t="s">
        <v>761</v>
      </c>
      <c r="D196" s="91" t="s">
        <v>601</v>
      </c>
      <c r="E196" s="91" t="s">
        <v>596</v>
      </c>
      <c r="F196" s="80"/>
      <c r="G196" s="91" t="s">
        <v>629</v>
      </c>
      <c r="H196" s="91" t="s">
        <v>155</v>
      </c>
      <c r="I196" s="85">
        <v>743</v>
      </c>
      <c r="J196" s="87">
        <v>7362</v>
      </c>
      <c r="K196" s="80"/>
      <c r="L196" s="85">
        <v>189.64372</v>
      </c>
      <c r="M196" s="86">
        <v>6.1818256432734131E-7</v>
      </c>
      <c r="N196" s="86">
        <v>1.1143994060533625E-3</v>
      </c>
      <c r="O196" s="86">
        <f>L196/'סכום נכסי הקרן'!$C$42</f>
        <v>3.3291559110098579E-4</v>
      </c>
    </row>
    <row r="197" spans="2:15" s="121" customFormat="1">
      <c r="B197" s="84" t="s">
        <v>762</v>
      </c>
      <c r="C197" s="80" t="s">
        <v>763</v>
      </c>
      <c r="D197" s="91" t="s">
        <v>595</v>
      </c>
      <c r="E197" s="91" t="s">
        <v>596</v>
      </c>
      <c r="F197" s="80"/>
      <c r="G197" s="91" t="s">
        <v>620</v>
      </c>
      <c r="H197" s="91" t="s">
        <v>155</v>
      </c>
      <c r="I197" s="85">
        <v>2230</v>
      </c>
      <c r="J197" s="87">
        <v>3622</v>
      </c>
      <c r="K197" s="80"/>
      <c r="L197" s="85">
        <v>280.03166999999996</v>
      </c>
      <c r="M197" s="86">
        <v>3.7411667465034165E-7</v>
      </c>
      <c r="N197" s="86">
        <v>1.6455442169354786E-3</v>
      </c>
      <c r="O197" s="86">
        <f>L197/'סכום נכסי הקרן'!$C$42</f>
        <v>4.9158975021712384E-4</v>
      </c>
    </row>
    <row r="198" spans="2:15" s="121" customFormat="1">
      <c r="B198" s="84" t="s">
        <v>764</v>
      </c>
      <c r="C198" s="80" t="s">
        <v>765</v>
      </c>
      <c r="D198" s="91" t="s">
        <v>601</v>
      </c>
      <c r="E198" s="91" t="s">
        <v>596</v>
      </c>
      <c r="F198" s="80"/>
      <c r="G198" s="91" t="s">
        <v>666</v>
      </c>
      <c r="H198" s="91" t="s">
        <v>155</v>
      </c>
      <c r="I198" s="85">
        <v>19</v>
      </c>
      <c r="J198" s="87">
        <v>173774</v>
      </c>
      <c r="K198" s="80"/>
      <c r="L198" s="85">
        <v>114.47014</v>
      </c>
      <c r="M198" s="86">
        <v>3.8958738717805573E-7</v>
      </c>
      <c r="N198" s="86">
        <v>6.7265847783857678E-4</v>
      </c>
      <c r="O198" s="86">
        <f>L198/'סכום נכסי הקרן'!$C$42</f>
        <v>2.0094994087604165E-4</v>
      </c>
    </row>
    <row r="199" spans="2:15" s="121" customFormat="1">
      <c r="B199" s="84" t="s">
        <v>766</v>
      </c>
      <c r="C199" s="80" t="s">
        <v>767</v>
      </c>
      <c r="D199" s="91" t="s">
        <v>595</v>
      </c>
      <c r="E199" s="91" t="s">
        <v>596</v>
      </c>
      <c r="F199" s="80"/>
      <c r="G199" s="91" t="s">
        <v>705</v>
      </c>
      <c r="H199" s="91" t="s">
        <v>155</v>
      </c>
      <c r="I199" s="85">
        <v>2361</v>
      </c>
      <c r="J199" s="87">
        <v>6451</v>
      </c>
      <c r="K199" s="80"/>
      <c r="L199" s="85">
        <v>528.05221999999992</v>
      </c>
      <c r="M199" s="86">
        <v>4.458420069132477E-6</v>
      </c>
      <c r="N199" s="86">
        <v>3.1029821621995153E-3</v>
      </c>
      <c r="O199" s="86">
        <f>L199/'סכום נכסי הקרן'!$C$42</f>
        <v>9.269846475986011E-4</v>
      </c>
    </row>
    <row r="200" spans="2:15" s="121" customFormat="1">
      <c r="B200" s="84" t="s">
        <v>768</v>
      </c>
      <c r="C200" s="80" t="s">
        <v>769</v>
      </c>
      <c r="D200" s="91" t="s">
        <v>115</v>
      </c>
      <c r="E200" s="91" t="s">
        <v>596</v>
      </c>
      <c r="F200" s="80"/>
      <c r="G200" s="91" t="s">
        <v>684</v>
      </c>
      <c r="H200" s="91" t="s">
        <v>158</v>
      </c>
      <c r="I200" s="85">
        <v>1690</v>
      </c>
      <c r="J200" s="87">
        <v>1739</v>
      </c>
      <c r="K200" s="80"/>
      <c r="L200" s="85">
        <v>137.59682999999998</v>
      </c>
      <c r="M200" s="86">
        <v>1.5889414399355511E-6</v>
      </c>
      <c r="N200" s="86">
        <v>8.0855736022698496E-4</v>
      </c>
      <c r="O200" s="86">
        <f>L200/'סכום נכסי הקרן'!$C$42</f>
        <v>2.4154836233476041E-4</v>
      </c>
    </row>
    <row r="201" spans="2:15" s="121" customFormat="1">
      <c r="B201" s="84" t="s">
        <v>770</v>
      </c>
      <c r="C201" s="80" t="s">
        <v>771</v>
      </c>
      <c r="D201" s="91" t="s">
        <v>115</v>
      </c>
      <c r="E201" s="91" t="s">
        <v>596</v>
      </c>
      <c r="F201" s="80"/>
      <c r="G201" s="91" t="s">
        <v>603</v>
      </c>
      <c r="H201" s="91" t="s">
        <v>158</v>
      </c>
      <c r="I201" s="85">
        <v>892</v>
      </c>
      <c r="J201" s="87">
        <v>3942</v>
      </c>
      <c r="K201" s="80"/>
      <c r="L201" s="85">
        <v>164.62797</v>
      </c>
      <c r="M201" s="86">
        <v>6.647804698361012E-7</v>
      </c>
      <c r="N201" s="86">
        <v>9.673998800897324E-4</v>
      </c>
      <c r="O201" s="86">
        <f>L201/'סכום נכסי הקרן'!$C$42</f>
        <v>2.8900096425183688E-4</v>
      </c>
    </row>
    <row r="202" spans="2:15" s="121" customFormat="1">
      <c r="B202" s="84" t="s">
        <v>772</v>
      </c>
      <c r="C202" s="80" t="s">
        <v>773</v>
      </c>
      <c r="D202" s="91" t="s">
        <v>131</v>
      </c>
      <c r="E202" s="91" t="s">
        <v>596</v>
      </c>
      <c r="F202" s="80"/>
      <c r="G202" s="91" t="s">
        <v>620</v>
      </c>
      <c r="H202" s="91" t="s">
        <v>655</v>
      </c>
      <c r="I202" s="85">
        <v>150</v>
      </c>
      <c r="J202" s="87">
        <v>24650</v>
      </c>
      <c r="K202" s="80"/>
      <c r="L202" s="85">
        <v>131.43132999999997</v>
      </c>
      <c r="M202" s="86">
        <v>2.1350407586397626E-7</v>
      </c>
      <c r="N202" s="86">
        <v>7.7232716215861754E-4</v>
      </c>
      <c r="O202" s="86">
        <f>L202/'סכום נכסי הקרן'!$C$42</f>
        <v>2.3072495580733556E-4</v>
      </c>
    </row>
    <row r="203" spans="2:15" s="121" customFormat="1">
      <c r="B203" s="84" t="s">
        <v>774</v>
      </c>
      <c r="C203" s="80" t="s">
        <v>775</v>
      </c>
      <c r="D203" s="91" t="s">
        <v>115</v>
      </c>
      <c r="E203" s="91" t="s">
        <v>596</v>
      </c>
      <c r="F203" s="80"/>
      <c r="G203" s="91" t="s">
        <v>360</v>
      </c>
      <c r="H203" s="91" t="s">
        <v>158</v>
      </c>
      <c r="I203" s="85">
        <v>1607</v>
      </c>
      <c r="J203" s="87">
        <v>2480</v>
      </c>
      <c r="K203" s="80"/>
      <c r="L203" s="85">
        <v>186.59057000000001</v>
      </c>
      <c r="M203" s="86">
        <v>3.49565464785407E-7</v>
      </c>
      <c r="N203" s="86">
        <v>1.0964582448770694E-3</v>
      </c>
      <c r="O203" s="86">
        <f>L203/'סכום נכסי הקרן'!$C$42</f>
        <v>3.2755585001928813E-4</v>
      </c>
    </row>
    <row r="204" spans="2:15" s="121" customFormat="1">
      <c r="B204" s="84" t="s">
        <v>776</v>
      </c>
      <c r="C204" s="80" t="s">
        <v>777</v>
      </c>
      <c r="D204" s="91" t="s">
        <v>595</v>
      </c>
      <c r="E204" s="91" t="s">
        <v>596</v>
      </c>
      <c r="F204" s="80"/>
      <c r="G204" s="91" t="s">
        <v>669</v>
      </c>
      <c r="H204" s="91" t="s">
        <v>155</v>
      </c>
      <c r="I204" s="85">
        <v>264</v>
      </c>
      <c r="J204" s="87">
        <v>16940</v>
      </c>
      <c r="K204" s="80"/>
      <c r="L204" s="85">
        <v>155.04978</v>
      </c>
      <c r="M204" s="86">
        <v>1.0352941176470589E-6</v>
      </c>
      <c r="N204" s="86">
        <v>9.1111576349960088E-4</v>
      </c>
      <c r="O204" s="86">
        <f>L204/'סכום נכסי הקרן'!$C$42</f>
        <v>2.7218665167914766E-4</v>
      </c>
    </row>
    <row r="205" spans="2:15" s="121" customFormat="1">
      <c r="B205" s="84" t="s">
        <v>778</v>
      </c>
      <c r="C205" s="80" t="s">
        <v>779</v>
      </c>
      <c r="D205" s="91" t="s">
        <v>26</v>
      </c>
      <c r="E205" s="91" t="s">
        <v>596</v>
      </c>
      <c r="F205" s="80"/>
      <c r="G205" s="91" t="s">
        <v>598</v>
      </c>
      <c r="H205" s="91" t="s">
        <v>157</v>
      </c>
      <c r="I205" s="85">
        <v>225</v>
      </c>
      <c r="J205" s="87">
        <v>9345</v>
      </c>
      <c r="K205" s="80"/>
      <c r="L205" s="85">
        <v>87.313600000000008</v>
      </c>
      <c r="M205" s="86">
        <v>1.831495462638489E-7</v>
      </c>
      <c r="N205" s="86">
        <v>5.1307907259138814E-4</v>
      </c>
      <c r="O205" s="86">
        <f>L205/'סכום נכסי הקרן'!$C$42</f>
        <v>1.5327720187705154E-4</v>
      </c>
    </row>
    <row r="206" spans="2:15" s="121" customFormat="1">
      <c r="B206" s="84" t="s">
        <v>780</v>
      </c>
      <c r="C206" s="80" t="s">
        <v>781</v>
      </c>
      <c r="D206" s="91" t="s">
        <v>26</v>
      </c>
      <c r="E206" s="91" t="s">
        <v>596</v>
      </c>
      <c r="F206" s="80"/>
      <c r="G206" s="91" t="s">
        <v>654</v>
      </c>
      <c r="H206" s="91" t="s">
        <v>157</v>
      </c>
      <c r="I206" s="85">
        <v>485</v>
      </c>
      <c r="J206" s="87">
        <v>11615</v>
      </c>
      <c r="K206" s="80"/>
      <c r="L206" s="85">
        <v>233.92737</v>
      </c>
      <c r="M206" s="86">
        <v>5.7058823529411766E-7</v>
      </c>
      <c r="N206" s="86">
        <v>1.374622487829416E-3</v>
      </c>
      <c r="O206" s="86">
        <f>L206/'סכום נכסי הקרן'!$C$42</f>
        <v>4.1065461412721186E-4</v>
      </c>
    </row>
    <row r="207" spans="2:15" s="121" customFormat="1">
      <c r="B207" s="84" t="s">
        <v>782</v>
      </c>
      <c r="C207" s="80" t="s">
        <v>783</v>
      </c>
      <c r="D207" s="91" t="s">
        <v>595</v>
      </c>
      <c r="E207" s="91" t="s">
        <v>596</v>
      </c>
      <c r="F207" s="80"/>
      <c r="G207" s="91" t="s">
        <v>661</v>
      </c>
      <c r="H207" s="91" t="s">
        <v>155</v>
      </c>
      <c r="I207" s="85">
        <v>612</v>
      </c>
      <c r="J207" s="87">
        <v>10093</v>
      </c>
      <c r="K207" s="85">
        <v>1.7204900000000001</v>
      </c>
      <c r="L207" s="85">
        <v>215.87764999999999</v>
      </c>
      <c r="M207" s="86">
        <v>6.2280114686999431E-6</v>
      </c>
      <c r="N207" s="86">
        <v>1.268557297548243E-3</v>
      </c>
      <c r="O207" s="86">
        <f>L207/'סכום נכסי הקרן'!$C$42</f>
        <v>3.7896870750711771E-4</v>
      </c>
    </row>
    <row r="208" spans="2:15" s="121" customFormat="1">
      <c r="B208" s="84" t="s">
        <v>784</v>
      </c>
      <c r="C208" s="80" t="s">
        <v>785</v>
      </c>
      <c r="D208" s="91" t="s">
        <v>595</v>
      </c>
      <c r="E208" s="91" t="s">
        <v>596</v>
      </c>
      <c r="F208" s="80"/>
      <c r="G208" s="91" t="s">
        <v>672</v>
      </c>
      <c r="H208" s="91" t="s">
        <v>155</v>
      </c>
      <c r="I208" s="85">
        <v>662</v>
      </c>
      <c r="J208" s="87">
        <v>6545</v>
      </c>
      <c r="K208" s="85">
        <v>0.28632000000000002</v>
      </c>
      <c r="L208" s="85">
        <v>150.50471999999999</v>
      </c>
      <c r="M208" s="86">
        <v>1.1156281881561204E-6</v>
      </c>
      <c r="N208" s="86">
        <v>8.8440772294609928E-4</v>
      </c>
      <c r="O208" s="86">
        <f>L208/'סכום נכסי הקרן'!$C$42</f>
        <v>2.6420789374036934E-4</v>
      </c>
    </row>
    <row r="209" spans="2:15" s="121" customFormat="1">
      <c r="B209" s="84" t="s">
        <v>786</v>
      </c>
      <c r="C209" s="80" t="s">
        <v>787</v>
      </c>
      <c r="D209" s="91" t="s">
        <v>601</v>
      </c>
      <c r="E209" s="91" t="s">
        <v>596</v>
      </c>
      <c r="F209" s="80"/>
      <c r="G209" s="91" t="s">
        <v>788</v>
      </c>
      <c r="H209" s="91" t="s">
        <v>155</v>
      </c>
      <c r="I209" s="85">
        <v>853</v>
      </c>
      <c r="J209" s="87">
        <v>5743</v>
      </c>
      <c r="K209" s="80"/>
      <c r="L209" s="85">
        <v>169.84067000000002</v>
      </c>
      <c r="M209" s="86">
        <v>5.9952206915940403E-7</v>
      </c>
      <c r="N209" s="86">
        <v>9.9803115954330123E-4</v>
      </c>
      <c r="O209" s="86">
        <f>L209/'סכום נכסי הקרן'!$C$42</f>
        <v>2.9815175027170671E-4</v>
      </c>
    </row>
    <row r="210" spans="2:15" s="121" customFormat="1">
      <c r="B210" s="84" t="s">
        <v>789</v>
      </c>
      <c r="C210" s="80" t="s">
        <v>790</v>
      </c>
      <c r="D210" s="91" t="s">
        <v>595</v>
      </c>
      <c r="E210" s="91" t="s">
        <v>596</v>
      </c>
      <c r="F210" s="80"/>
      <c r="G210" s="91" t="s">
        <v>669</v>
      </c>
      <c r="H210" s="91" t="s">
        <v>155</v>
      </c>
      <c r="I210" s="85">
        <v>1765</v>
      </c>
      <c r="J210" s="87">
        <v>3861</v>
      </c>
      <c r="K210" s="80"/>
      <c r="L210" s="85">
        <v>236.26444000000001</v>
      </c>
      <c r="M210" s="86">
        <v>2.2553271334820629E-6</v>
      </c>
      <c r="N210" s="86">
        <v>1.3883557631517158E-3</v>
      </c>
      <c r="O210" s="86">
        <f>L210/'סכום נכסי הקרן'!$C$42</f>
        <v>4.1475729171914258E-4</v>
      </c>
    </row>
    <row r="211" spans="2:15" s="121" customFormat="1">
      <c r="B211" s="84" t="s">
        <v>791</v>
      </c>
      <c r="C211" s="80" t="s">
        <v>792</v>
      </c>
      <c r="D211" s="91" t="s">
        <v>595</v>
      </c>
      <c r="E211" s="91" t="s">
        <v>596</v>
      </c>
      <c r="F211" s="80"/>
      <c r="G211" s="91" t="s">
        <v>672</v>
      </c>
      <c r="H211" s="91" t="s">
        <v>155</v>
      </c>
      <c r="I211" s="85">
        <v>412</v>
      </c>
      <c r="J211" s="87">
        <v>6740</v>
      </c>
      <c r="K211" s="80"/>
      <c r="L211" s="85">
        <v>96.274429999999995</v>
      </c>
      <c r="M211" s="86">
        <v>1.3542590861523456E-6</v>
      </c>
      <c r="N211" s="86">
        <v>5.6573540958870675E-4</v>
      </c>
      <c r="O211" s="86">
        <f>L211/'סכום נכסי הקרן'!$C$42</f>
        <v>1.6900775185890932E-4</v>
      </c>
    </row>
    <row r="212" spans="2:15" s="121" customFormat="1">
      <c r="B212" s="84" t="s">
        <v>793</v>
      </c>
      <c r="C212" s="80" t="s">
        <v>794</v>
      </c>
      <c r="D212" s="91" t="s">
        <v>595</v>
      </c>
      <c r="E212" s="91" t="s">
        <v>596</v>
      </c>
      <c r="F212" s="80"/>
      <c r="G212" s="91" t="s">
        <v>687</v>
      </c>
      <c r="H212" s="91" t="s">
        <v>155</v>
      </c>
      <c r="I212" s="85">
        <v>3138</v>
      </c>
      <c r="J212" s="87">
        <v>5358</v>
      </c>
      <c r="K212" s="85">
        <v>3.2572399999999999</v>
      </c>
      <c r="L212" s="85">
        <v>586.18455000000006</v>
      </c>
      <c r="M212" s="86">
        <v>1.8909410693422155E-6</v>
      </c>
      <c r="N212" s="86">
        <v>3.4445839511988989E-3</v>
      </c>
      <c r="O212" s="86">
        <f>L212/'סכום נכסי הקרן'!$C$42</f>
        <v>1.0290347392337346E-3</v>
      </c>
    </row>
    <row r="213" spans="2:15" s="121" customFormat="1">
      <c r="B213" s="84" t="s">
        <v>795</v>
      </c>
      <c r="C213" s="80" t="s">
        <v>796</v>
      </c>
      <c r="D213" s="91" t="s">
        <v>26</v>
      </c>
      <c r="E213" s="91" t="s">
        <v>596</v>
      </c>
      <c r="F213" s="80"/>
      <c r="G213" s="91" t="s">
        <v>654</v>
      </c>
      <c r="H213" s="91" t="s">
        <v>157</v>
      </c>
      <c r="I213" s="85">
        <v>889</v>
      </c>
      <c r="J213" s="87">
        <v>8515</v>
      </c>
      <c r="K213" s="80"/>
      <c r="L213" s="85">
        <v>314.34496999999999</v>
      </c>
      <c r="M213" s="86">
        <v>1.5038537656793482E-6</v>
      </c>
      <c r="N213" s="86">
        <v>1.8471787405555113E-3</v>
      </c>
      <c r="O213" s="86">
        <f>L213/'סכום נכסי הקרן'!$C$42</f>
        <v>5.5182603197813059E-4</v>
      </c>
    </row>
    <row r="214" spans="2:15" s="121" customFormat="1">
      <c r="B214" s="84" t="s">
        <v>797</v>
      </c>
      <c r="C214" s="80" t="s">
        <v>798</v>
      </c>
      <c r="D214" s="91" t="s">
        <v>595</v>
      </c>
      <c r="E214" s="91" t="s">
        <v>596</v>
      </c>
      <c r="F214" s="80"/>
      <c r="G214" s="91" t="s">
        <v>598</v>
      </c>
      <c r="H214" s="91" t="s">
        <v>155</v>
      </c>
      <c r="I214" s="85">
        <v>1026</v>
      </c>
      <c r="J214" s="87">
        <v>11402</v>
      </c>
      <c r="K214" s="80"/>
      <c r="L214" s="85">
        <v>405.58533</v>
      </c>
      <c r="M214" s="86">
        <v>5.665838246932613E-7</v>
      </c>
      <c r="N214" s="86">
        <v>2.3833325504053443E-3</v>
      </c>
      <c r="O214" s="86">
        <f>L214/'סכום נכסי הקרן'!$C$42</f>
        <v>7.1199657905275421E-4</v>
      </c>
    </row>
    <row r="215" spans="2:15" s="121" customFormat="1">
      <c r="B215" s="84" t="s">
        <v>799</v>
      </c>
      <c r="C215" s="80" t="s">
        <v>800</v>
      </c>
      <c r="D215" s="91" t="s">
        <v>26</v>
      </c>
      <c r="E215" s="91" t="s">
        <v>596</v>
      </c>
      <c r="F215" s="80"/>
      <c r="G215" s="91" t="s">
        <v>677</v>
      </c>
      <c r="H215" s="91" t="s">
        <v>157</v>
      </c>
      <c r="I215" s="85">
        <v>305</v>
      </c>
      <c r="J215" s="87">
        <v>16645</v>
      </c>
      <c r="K215" s="80"/>
      <c r="L215" s="85">
        <v>210.81608</v>
      </c>
      <c r="M215" s="86">
        <v>1.4791074018438261E-6</v>
      </c>
      <c r="N215" s="86">
        <v>1.2388141001373426E-3</v>
      </c>
      <c r="O215" s="86">
        <f>L215/'סכום נכסי הקרן'!$C$42</f>
        <v>3.7008322704697372E-4</v>
      </c>
    </row>
    <row r="216" spans="2:15" s="121" customFormat="1">
      <c r="B216" s="84" t="s">
        <v>801</v>
      </c>
      <c r="C216" s="80" t="s">
        <v>802</v>
      </c>
      <c r="D216" s="91" t="s">
        <v>595</v>
      </c>
      <c r="E216" s="91" t="s">
        <v>596</v>
      </c>
      <c r="F216" s="80"/>
      <c r="G216" s="91" t="s">
        <v>687</v>
      </c>
      <c r="H216" s="91" t="s">
        <v>155</v>
      </c>
      <c r="I216" s="85">
        <v>4560</v>
      </c>
      <c r="J216" s="87">
        <v>6067</v>
      </c>
      <c r="K216" s="80"/>
      <c r="L216" s="85">
        <v>959.16357999999991</v>
      </c>
      <c r="M216" s="86">
        <v>9.2602719153468729E-7</v>
      </c>
      <c r="N216" s="86">
        <v>5.6363127862078255E-3</v>
      </c>
      <c r="O216" s="86">
        <f>L216/'סכום נכסי הקרן'!$C$42</f>
        <v>1.683791639386939E-3</v>
      </c>
    </row>
    <row r="217" spans="2:15" s="121" customFormat="1">
      <c r="B217" s="84" t="s">
        <v>803</v>
      </c>
      <c r="C217" s="80" t="s">
        <v>804</v>
      </c>
      <c r="D217" s="91" t="s">
        <v>26</v>
      </c>
      <c r="E217" s="91" t="s">
        <v>596</v>
      </c>
      <c r="F217" s="80"/>
      <c r="G217" s="91" t="s">
        <v>666</v>
      </c>
      <c r="H217" s="91" t="s">
        <v>157</v>
      </c>
      <c r="I217" s="85">
        <v>520</v>
      </c>
      <c r="J217" s="87">
        <v>4411.5</v>
      </c>
      <c r="K217" s="80"/>
      <c r="L217" s="85">
        <v>95.259810000000002</v>
      </c>
      <c r="M217" s="86">
        <v>2.1019876484133644E-6</v>
      </c>
      <c r="N217" s="86">
        <v>5.5977321940719246E-4</v>
      </c>
      <c r="O217" s="86">
        <f>L217/'סכום נכסי הקרן'!$C$42</f>
        <v>1.6722660763202494E-4</v>
      </c>
    </row>
    <row r="218" spans="2:15" s="121" customFormat="1">
      <c r="B218" s="125"/>
      <c r="C218" s="125"/>
      <c r="D218" s="125"/>
    </row>
    <row r="219" spans="2:15" s="121" customFormat="1">
      <c r="B219" s="125"/>
      <c r="C219" s="125"/>
      <c r="D219" s="125"/>
    </row>
    <row r="220" spans="2:15" s="121" customFormat="1">
      <c r="B220" s="125"/>
      <c r="C220" s="125"/>
      <c r="D220" s="125"/>
    </row>
    <row r="221" spans="2:15" s="121" customFormat="1">
      <c r="B221" s="126" t="s">
        <v>242</v>
      </c>
      <c r="C221" s="125"/>
      <c r="D221" s="125"/>
    </row>
    <row r="222" spans="2:15" s="121" customFormat="1">
      <c r="B222" s="126" t="s">
        <v>104</v>
      </c>
      <c r="C222" s="125"/>
      <c r="D222" s="125"/>
    </row>
    <row r="223" spans="2:15" s="121" customFormat="1">
      <c r="B223" s="126" t="s">
        <v>225</v>
      </c>
      <c r="C223" s="125"/>
      <c r="D223" s="125"/>
    </row>
    <row r="224" spans="2:15" s="121" customFormat="1">
      <c r="B224" s="126" t="s">
        <v>233</v>
      </c>
      <c r="C224" s="125"/>
      <c r="D224" s="125"/>
    </row>
    <row r="225" spans="2:4" s="121" customFormat="1">
      <c r="B225" s="126" t="s">
        <v>239</v>
      </c>
      <c r="C225" s="125"/>
      <c r="D225" s="125"/>
    </row>
    <row r="226" spans="2:4" s="121" customFormat="1">
      <c r="B226" s="125"/>
      <c r="C226" s="125"/>
      <c r="D226" s="125"/>
    </row>
    <row r="227" spans="2:4" s="121" customFormat="1">
      <c r="B227" s="125"/>
      <c r="C227" s="125"/>
      <c r="D227" s="125"/>
    </row>
    <row r="228" spans="2:4" s="121" customFormat="1">
      <c r="B228" s="125"/>
      <c r="C228" s="125"/>
      <c r="D228" s="125"/>
    </row>
    <row r="229" spans="2:4" s="121" customFormat="1">
      <c r="B229" s="125"/>
      <c r="C229" s="125"/>
      <c r="D229" s="125"/>
    </row>
    <row r="230" spans="2:4" s="121" customFormat="1">
      <c r="B230" s="125"/>
      <c r="C230" s="125"/>
      <c r="D230" s="125"/>
    </row>
    <row r="231" spans="2:4" s="121" customFormat="1">
      <c r="B231" s="125"/>
      <c r="C231" s="125"/>
      <c r="D231" s="125"/>
    </row>
    <row r="232" spans="2:4" s="121" customFormat="1">
      <c r="B232" s="125"/>
      <c r="C232" s="125"/>
      <c r="D232" s="125"/>
    </row>
    <row r="233" spans="2:4" s="121" customFormat="1">
      <c r="B233" s="125"/>
      <c r="C233" s="125"/>
      <c r="D233" s="125"/>
    </row>
    <row r="234" spans="2:4" s="121" customFormat="1">
      <c r="B234" s="125"/>
      <c r="C234" s="125"/>
      <c r="D234" s="125"/>
    </row>
    <row r="235" spans="2:4" s="121" customFormat="1">
      <c r="B235" s="125"/>
      <c r="C235" s="125"/>
      <c r="D235" s="125"/>
    </row>
    <row r="236" spans="2:4" s="121" customFormat="1">
      <c r="B236" s="125"/>
      <c r="C236" s="125"/>
      <c r="D236" s="125"/>
    </row>
    <row r="237" spans="2:4" s="121" customFormat="1">
      <c r="B237" s="125"/>
      <c r="C237" s="125"/>
      <c r="D237" s="125"/>
    </row>
    <row r="238" spans="2:4" s="121" customFormat="1">
      <c r="B238" s="125"/>
      <c r="C238" s="125"/>
      <c r="D238" s="125"/>
    </row>
    <row r="239" spans="2:4" s="121" customFormat="1">
      <c r="B239" s="125"/>
      <c r="C239" s="125"/>
      <c r="D239" s="125"/>
    </row>
    <row r="240" spans="2:4" s="121" customFormat="1">
      <c r="B240" s="125"/>
      <c r="C240" s="125"/>
      <c r="D240" s="125"/>
    </row>
    <row r="241" spans="2:4" s="121" customFormat="1">
      <c r="B241" s="125"/>
      <c r="C241" s="125"/>
      <c r="D241" s="125"/>
    </row>
    <row r="242" spans="2:4" s="121" customFormat="1">
      <c r="B242" s="125"/>
      <c r="C242" s="125"/>
      <c r="D242" s="125"/>
    </row>
    <row r="243" spans="2:4" s="121" customFormat="1">
      <c r="B243" s="125"/>
      <c r="C243" s="125"/>
      <c r="D243" s="125"/>
    </row>
    <row r="244" spans="2:4" s="121" customFormat="1">
      <c r="B244" s="125"/>
      <c r="C244" s="125"/>
      <c r="D244" s="125"/>
    </row>
    <row r="245" spans="2:4" s="121" customFormat="1">
      <c r="B245" s="125"/>
      <c r="C245" s="125"/>
      <c r="D245" s="125"/>
    </row>
    <row r="246" spans="2:4" s="121" customFormat="1">
      <c r="B246" s="125"/>
      <c r="C246" s="125"/>
      <c r="D246" s="125"/>
    </row>
    <row r="247" spans="2:4" s="121" customFormat="1">
      <c r="B247" s="125"/>
      <c r="C247" s="125"/>
      <c r="D247" s="125"/>
    </row>
    <row r="248" spans="2:4" s="121" customFormat="1">
      <c r="B248" s="125"/>
      <c r="C248" s="125"/>
      <c r="D248" s="125"/>
    </row>
    <row r="249" spans="2:4" s="121" customFormat="1">
      <c r="B249" s="125"/>
      <c r="C249" s="125"/>
      <c r="D249" s="125"/>
    </row>
    <row r="250" spans="2:4" s="121" customFormat="1">
      <c r="B250" s="125"/>
      <c r="C250" s="125"/>
      <c r="D250" s="125"/>
    </row>
    <row r="251" spans="2:4" s="121" customFormat="1">
      <c r="B251" s="125"/>
      <c r="C251" s="125"/>
      <c r="D251" s="125"/>
    </row>
    <row r="252" spans="2:4" s="121" customFormat="1">
      <c r="B252" s="125"/>
      <c r="C252" s="125"/>
      <c r="D252" s="125"/>
    </row>
    <row r="253" spans="2:4" s="121" customFormat="1">
      <c r="B253" s="125"/>
      <c r="C253" s="125"/>
      <c r="D253" s="125"/>
    </row>
    <row r="254" spans="2:4" s="121" customFormat="1">
      <c r="B254" s="125"/>
      <c r="C254" s="125"/>
      <c r="D254" s="125"/>
    </row>
    <row r="255" spans="2:4" s="121" customFormat="1">
      <c r="B255" s="125"/>
      <c r="C255" s="125"/>
      <c r="D255" s="125"/>
    </row>
    <row r="256" spans="2:4" s="121" customFormat="1">
      <c r="B256" s="125"/>
      <c r="C256" s="125"/>
      <c r="D256" s="125"/>
    </row>
    <row r="257" spans="2:4" s="121" customFormat="1">
      <c r="B257" s="125"/>
      <c r="C257" s="125"/>
      <c r="D257" s="125"/>
    </row>
    <row r="258" spans="2:4" s="121" customFormat="1">
      <c r="B258" s="125"/>
      <c r="C258" s="125"/>
      <c r="D258" s="125"/>
    </row>
    <row r="259" spans="2:4" s="121" customFormat="1">
      <c r="B259" s="125"/>
      <c r="C259" s="125"/>
      <c r="D259" s="125"/>
    </row>
    <row r="260" spans="2:4" s="121" customFormat="1">
      <c r="B260" s="125"/>
      <c r="C260" s="125"/>
      <c r="D260" s="125"/>
    </row>
    <row r="261" spans="2:4" s="121" customFormat="1">
      <c r="B261" s="125"/>
      <c r="C261" s="125"/>
      <c r="D261" s="125"/>
    </row>
    <row r="262" spans="2:4" s="121" customFormat="1">
      <c r="B262" s="125"/>
      <c r="C262" s="125"/>
      <c r="D262" s="125"/>
    </row>
    <row r="263" spans="2:4" s="121" customFormat="1">
      <c r="B263" s="125"/>
      <c r="C263" s="125"/>
      <c r="D263" s="125"/>
    </row>
    <row r="264" spans="2:4" s="121" customFormat="1">
      <c r="B264" s="125"/>
      <c r="C264" s="125"/>
      <c r="D264" s="125"/>
    </row>
    <row r="265" spans="2:4" s="121" customFormat="1">
      <c r="B265" s="125"/>
      <c r="C265" s="125"/>
      <c r="D265" s="125"/>
    </row>
    <row r="266" spans="2:4" s="121" customFormat="1">
      <c r="B266" s="125"/>
      <c r="C266" s="125"/>
      <c r="D266" s="125"/>
    </row>
    <row r="267" spans="2:4" s="121" customFormat="1">
      <c r="B267" s="125"/>
      <c r="C267" s="125"/>
      <c r="D267" s="125"/>
    </row>
    <row r="268" spans="2:4" s="121" customFormat="1">
      <c r="B268" s="125"/>
      <c r="C268" s="125"/>
      <c r="D268" s="125"/>
    </row>
    <row r="269" spans="2:4" s="121" customFormat="1">
      <c r="B269" s="125"/>
      <c r="C269" s="125"/>
      <c r="D269" s="125"/>
    </row>
    <row r="270" spans="2:4" s="121" customFormat="1">
      <c r="B270" s="125"/>
      <c r="C270" s="125"/>
      <c r="D270" s="125"/>
    </row>
    <row r="271" spans="2:4" s="121" customFormat="1">
      <c r="B271" s="125"/>
      <c r="C271" s="125"/>
      <c r="D271" s="125"/>
    </row>
    <row r="272" spans="2:4" s="121" customFormat="1">
      <c r="B272" s="125"/>
      <c r="C272" s="125"/>
      <c r="D272" s="125"/>
    </row>
    <row r="273" spans="2:4" s="121" customFormat="1">
      <c r="B273" s="127"/>
      <c r="C273" s="125"/>
      <c r="D273" s="125"/>
    </row>
    <row r="274" spans="2:4" s="121" customFormat="1">
      <c r="B274" s="127"/>
      <c r="C274" s="125"/>
      <c r="D274" s="125"/>
    </row>
    <row r="275" spans="2:4" s="121" customFormat="1">
      <c r="B275" s="124"/>
      <c r="C275" s="125"/>
      <c r="D275" s="125"/>
    </row>
    <row r="276" spans="2:4" s="121" customFormat="1">
      <c r="B276" s="125"/>
      <c r="C276" s="125"/>
      <c r="D276" s="125"/>
    </row>
    <row r="277" spans="2:4" s="121" customFormat="1">
      <c r="B277" s="125"/>
      <c r="C277" s="125"/>
      <c r="D277" s="125"/>
    </row>
    <row r="278" spans="2:4" s="121" customFormat="1">
      <c r="B278" s="125"/>
      <c r="C278" s="125"/>
      <c r="D278" s="125"/>
    </row>
    <row r="279" spans="2:4" s="121" customFormat="1">
      <c r="B279" s="125"/>
      <c r="C279" s="125"/>
      <c r="D279" s="125"/>
    </row>
    <row r="280" spans="2:4" s="121" customFormat="1">
      <c r="B280" s="125"/>
      <c r="C280" s="125"/>
      <c r="D280" s="125"/>
    </row>
    <row r="281" spans="2:4" s="121" customFormat="1">
      <c r="B281" s="125"/>
      <c r="C281" s="125"/>
      <c r="D281" s="125"/>
    </row>
    <row r="282" spans="2:4" s="121" customFormat="1">
      <c r="B282" s="125"/>
      <c r="C282" s="125"/>
      <c r="D282" s="125"/>
    </row>
    <row r="283" spans="2:4" s="121" customFormat="1">
      <c r="B283" s="125"/>
      <c r="C283" s="125"/>
      <c r="D283" s="125"/>
    </row>
    <row r="284" spans="2:4" s="121" customFormat="1">
      <c r="B284" s="125"/>
      <c r="C284" s="125"/>
      <c r="D284" s="125"/>
    </row>
    <row r="285" spans="2:4" s="121" customFormat="1">
      <c r="B285" s="125"/>
      <c r="C285" s="125"/>
      <c r="D285" s="125"/>
    </row>
    <row r="286" spans="2:4" s="121" customFormat="1">
      <c r="B286" s="125"/>
      <c r="C286" s="125"/>
      <c r="D286" s="125"/>
    </row>
    <row r="287" spans="2:4" s="121" customFormat="1">
      <c r="B287" s="125"/>
      <c r="C287" s="125"/>
      <c r="D287" s="125"/>
    </row>
    <row r="288" spans="2:4" s="121" customFormat="1">
      <c r="B288" s="125"/>
      <c r="C288" s="125"/>
      <c r="D288" s="125"/>
    </row>
    <row r="289" spans="2:7" s="121" customFormat="1">
      <c r="B289" s="125"/>
      <c r="C289" s="125"/>
      <c r="D289" s="125"/>
    </row>
    <row r="290" spans="2:7" s="121" customFormat="1">
      <c r="B290" s="125"/>
      <c r="C290" s="125"/>
      <c r="D290" s="125"/>
    </row>
    <row r="291" spans="2:7" s="121" customFormat="1">
      <c r="B291" s="125"/>
      <c r="C291" s="125"/>
      <c r="D291" s="125"/>
    </row>
    <row r="292" spans="2:7" s="121" customFormat="1">
      <c r="B292" s="125"/>
      <c r="C292" s="125"/>
      <c r="D292" s="125"/>
    </row>
    <row r="293" spans="2:7" s="121" customFormat="1">
      <c r="B293" s="125"/>
      <c r="C293" s="125"/>
      <c r="D293" s="125"/>
    </row>
    <row r="294" spans="2:7" s="121" customFormat="1">
      <c r="B294" s="127"/>
      <c r="C294" s="125"/>
      <c r="D294" s="125"/>
    </row>
    <row r="295" spans="2:7" s="121" customFormat="1">
      <c r="B295" s="127"/>
      <c r="C295" s="125"/>
      <c r="D295" s="125"/>
    </row>
    <row r="296" spans="2:7" s="121" customFormat="1">
      <c r="B296" s="124"/>
      <c r="C296" s="125"/>
      <c r="D296" s="125"/>
    </row>
    <row r="297" spans="2:7" s="121" customFormat="1">
      <c r="B297" s="125"/>
      <c r="C297" s="125"/>
      <c r="D297" s="125"/>
    </row>
    <row r="298" spans="2:7" s="121" customFormat="1">
      <c r="B298" s="125"/>
      <c r="C298" s="125"/>
      <c r="D298" s="125"/>
    </row>
    <row r="299" spans="2:7" s="121" customFormat="1">
      <c r="B299" s="125"/>
      <c r="C299" s="125"/>
      <c r="D299" s="125"/>
    </row>
    <row r="300" spans="2:7" s="121" customFormat="1">
      <c r="B300" s="125"/>
      <c r="C300" s="125"/>
      <c r="D300" s="125"/>
    </row>
    <row r="301" spans="2:7" s="121" customFormat="1">
      <c r="B301" s="125"/>
      <c r="C301" s="125"/>
      <c r="D301" s="125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223 B225"/>
    <dataValidation type="list" allowBlank="1" showInputMessage="1" showErrorMessage="1" sqref="E12:E35 E37:E357">
      <formula1>$AP$6:$AP$23</formula1>
    </dataValidation>
    <dataValidation type="list" allowBlank="1" showInputMessage="1" showErrorMessage="1" sqref="H12:H35 H37:H357">
      <formula1>$AT$6:$AT$19</formula1>
    </dataValidation>
    <dataValidation type="list" allowBlank="1" showInputMessage="1" showErrorMessage="1" sqref="G12:G35 G37:G363">
      <formula1>$AR$6:$AR$29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171</v>
      </c>
      <c r="C1" s="78" t="s" vm="1">
        <v>243</v>
      </c>
    </row>
    <row r="2" spans="2:63">
      <c r="B2" s="57" t="s">
        <v>170</v>
      </c>
      <c r="C2" s="78" t="s">
        <v>244</v>
      </c>
    </row>
    <row r="3" spans="2:63">
      <c r="B3" s="57" t="s">
        <v>172</v>
      </c>
      <c r="C3" s="78" t="s">
        <v>245</v>
      </c>
    </row>
    <row r="4" spans="2:63">
      <c r="B4" s="57" t="s">
        <v>173</v>
      </c>
      <c r="C4" s="78">
        <v>2142</v>
      </c>
    </row>
    <row r="6" spans="2:63" ht="26.25" customHeight="1">
      <c r="B6" s="160" t="s">
        <v>201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2"/>
      <c r="BK6" s="3"/>
    </row>
    <row r="7" spans="2:63" ht="26.25" customHeight="1">
      <c r="B7" s="160" t="s">
        <v>82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2"/>
      <c r="BH7" s="3"/>
      <c r="BK7" s="3"/>
    </row>
    <row r="8" spans="2:63" s="3" customFormat="1" ht="74.25" customHeight="1">
      <c r="B8" s="23" t="s">
        <v>107</v>
      </c>
      <c r="C8" s="31" t="s">
        <v>37</v>
      </c>
      <c r="D8" s="31" t="s">
        <v>111</v>
      </c>
      <c r="E8" s="31" t="s">
        <v>109</v>
      </c>
      <c r="F8" s="31" t="s">
        <v>54</v>
      </c>
      <c r="G8" s="31" t="s">
        <v>93</v>
      </c>
      <c r="H8" s="31" t="s">
        <v>227</v>
      </c>
      <c r="I8" s="31" t="s">
        <v>226</v>
      </c>
      <c r="J8" s="31" t="s">
        <v>241</v>
      </c>
      <c r="K8" s="31" t="s">
        <v>51</v>
      </c>
      <c r="L8" s="31" t="s">
        <v>49</v>
      </c>
      <c r="M8" s="31" t="s">
        <v>174</v>
      </c>
      <c r="N8" s="15" t="s">
        <v>176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234</v>
      </c>
      <c r="I9" s="33"/>
      <c r="J9" s="17" t="s">
        <v>230</v>
      </c>
      <c r="K9" s="33" t="s">
        <v>230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20" customFormat="1" ht="18" customHeight="1">
      <c r="B11" s="96" t="s">
        <v>29</v>
      </c>
      <c r="C11" s="98"/>
      <c r="D11" s="98"/>
      <c r="E11" s="98"/>
      <c r="F11" s="98"/>
      <c r="G11" s="98"/>
      <c r="H11" s="99"/>
      <c r="I11" s="100"/>
      <c r="J11" s="99">
        <f>J19</f>
        <v>110.99037999999999</v>
      </c>
      <c r="K11" s="99">
        <v>104826.97273000001</v>
      </c>
      <c r="L11" s="98"/>
      <c r="M11" s="101">
        <v>1</v>
      </c>
      <c r="N11" s="101">
        <f>K11/'סכום נכסי הקרן'!$C$42</f>
        <v>0.18402156206245518</v>
      </c>
      <c r="O11" s="122"/>
      <c r="BH11" s="121"/>
      <c r="BI11" s="124"/>
      <c r="BK11" s="121"/>
    </row>
    <row r="12" spans="2:63" s="121" customFormat="1" ht="20.25">
      <c r="B12" s="81" t="s">
        <v>222</v>
      </c>
      <c r="C12" s="82"/>
      <c r="D12" s="82"/>
      <c r="E12" s="82"/>
      <c r="F12" s="82"/>
      <c r="G12" s="82"/>
      <c r="H12" s="88"/>
      <c r="I12" s="90"/>
      <c r="J12" s="82"/>
      <c r="K12" s="88">
        <v>11522.547500000001</v>
      </c>
      <c r="L12" s="82"/>
      <c r="M12" s="89">
        <v>0.10991968192841277</v>
      </c>
      <c r="N12" s="89">
        <f>K12/'סכום נכסי הקרן'!$C$42</f>
        <v>2.0227591569874744E-2</v>
      </c>
      <c r="BI12" s="120"/>
    </row>
    <row r="13" spans="2:63" s="121" customFormat="1">
      <c r="B13" s="97" t="s">
        <v>56</v>
      </c>
      <c r="C13" s="82"/>
      <c r="D13" s="82"/>
      <c r="E13" s="82"/>
      <c r="F13" s="82"/>
      <c r="G13" s="82"/>
      <c r="H13" s="88"/>
      <c r="I13" s="90"/>
      <c r="J13" s="82"/>
      <c r="K13" s="88">
        <v>11522.547500000001</v>
      </c>
      <c r="L13" s="82"/>
      <c r="M13" s="89">
        <v>0.10991968192841277</v>
      </c>
      <c r="N13" s="89">
        <f>K13/'סכום נכסי הקרן'!$C$42</f>
        <v>2.0227591569874744E-2</v>
      </c>
    </row>
    <row r="14" spans="2:63" s="121" customFormat="1">
      <c r="B14" s="84" t="s">
        <v>805</v>
      </c>
      <c r="C14" s="80" t="s">
        <v>806</v>
      </c>
      <c r="D14" s="91" t="s">
        <v>112</v>
      </c>
      <c r="E14" s="80" t="s">
        <v>807</v>
      </c>
      <c r="F14" s="91" t="s">
        <v>808</v>
      </c>
      <c r="G14" s="91" t="s">
        <v>156</v>
      </c>
      <c r="H14" s="85">
        <v>148516</v>
      </c>
      <c r="I14" s="87">
        <v>1359</v>
      </c>
      <c r="J14" s="80"/>
      <c r="K14" s="85">
        <v>2018.3324399999999</v>
      </c>
      <c r="L14" s="86">
        <v>7.1930442725249373E-4</v>
      </c>
      <c r="M14" s="86">
        <v>1.9253941876186429E-2</v>
      </c>
      <c r="N14" s="86">
        <f>K14/'סכום נכסי הקרן'!$C$42</f>
        <v>3.5431404599155455E-3</v>
      </c>
    </row>
    <row r="15" spans="2:63" s="121" customFormat="1">
      <c r="B15" s="84" t="s">
        <v>809</v>
      </c>
      <c r="C15" s="80" t="s">
        <v>810</v>
      </c>
      <c r="D15" s="91" t="s">
        <v>112</v>
      </c>
      <c r="E15" s="80" t="s">
        <v>811</v>
      </c>
      <c r="F15" s="91" t="s">
        <v>808</v>
      </c>
      <c r="G15" s="91" t="s">
        <v>156</v>
      </c>
      <c r="H15" s="85">
        <v>167231</v>
      </c>
      <c r="I15" s="87">
        <v>1356</v>
      </c>
      <c r="J15" s="80"/>
      <c r="K15" s="85">
        <v>2267.65236</v>
      </c>
      <c r="L15" s="86">
        <v>6.558078431372549E-4</v>
      </c>
      <c r="M15" s="86">
        <v>2.1632336610928667E-2</v>
      </c>
      <c r="N15" s="86">
        <f>K15/'סכום נכסי הקרן'!$C$42</f>
        <v>3.9808163742039307E-3</v>
      </c>
    </row>
    <row r="16" spans="2:63" s="121" customFormat="1" ht="20.25">
      <c r="B16" s="84" t="s">
        <v>812</v>
      </c>
      <c r="C16" s="80" t="s">
        <v>813</v>
      </c>
      <c r="D16" s="91" t="s">
        <v>112</v>
      </c>
      <c r="E16" s="80" t="s">
        <v>814</v>
      </c>
      <c r="F16" s="91" t="s">
        <v>808</v>
      </c>
      <c r="G16" s="91" t="s">
        <v>156</v>
      </c>
      <c r="H16" s="85">
        <v>24104</v>
      </c>
      <c r="I16" s="87">
        <v>13580</v>
      </c>
      <c r="J16" s="80"/>
      <c r="K16" s="85">
        <v>3273.3232000000003</v>
      </c>
      <c r="L16" s="86">
        <v>2.3480028114469773E-4</v>
      </c>
      <c r="M16" s="86">
        <v>3.122596326835661E-2</v>
      </c>
      <c r="N16" s="86">
        <f>K16/'סכום נכסי הקרן'!$C$42</f>
        <v>5.7462505375478314E-3</v>
      </c>
      <c r="BH16" s="120"/>
    </row>
    <row r="17" spans="2:14" s="121" customFormat="1">
      <c r="B17" s="84" t="s">
        <v>815</v>
      </c>
      <c r="C17" s="80" t="s">
        <v>816</v>
      </c>
      <c r="D17" s="91" t="s">
        <v>112</v>
      </c>
      <c r="E17" s="80" t="s">
        <v>817</v>
      </c>
      <c r="F17" s="91" t="s">
        <v>808</v>
      </c>
      <c r="G17" s="91" t="s">
        <v>156</v>
      </c>
      <c r="H17" s="85">
        <v>29249</v>
      </c>
      <c r="I17" s="87">
        <v>13550</v>
      </c>
      <c r="J17" s="80"/>
      <c r="K17" s="85">
        <v>3963.2395000000001</v>
      </c>
      <c r="L17" s="86">
        <v>7.0741089643513186E-4</v>
      </c>
      <c r="M17" s="86">
        <v>3.7807440172941069E-2</v>
      </c>
      <c r="N17" s="86">
        <f>K17/'סכום נכסי הקרן'!$C$42</f>
        <v>6.9573841982074362E-3</v>
      </c>
    </row>
    <row r="18" spans="2:14" s="121" customFormat="1">
      <c r="B18" s="83"/>
      <c r="C18" s="80"/>
      <c r="D18" s="80"/>
      <c r="E18" s="80"/>
      <c r="F18" s="80"/>
      <c r="G18" s="80"/>
      <c r="H18" s="85"/>
      <c r="I18" s="87"/>
      <c r="J18" s="80"/>
      <c r="K18" s="80"/>
      <c r="L18" s="80"/>
      <c r="M18" s="86"/>
      <c r="N18" s="80"/>
    </row>
    <row r="19" spans="2:14" s="121" customFormat="1">
      <c r="B19" s="81" t="s">
        <v>221</v>
      </c>
      <c r="C19" s="82"/>
      <c r="D19" s="82"/>
      <c r="E19" s="82"/>
      <c r="F19" s="82"/>
      <c r="G19" s="82"/>
      <c r="H19" s="88"/>
      <c r="I19" s="90"/>
      <c r="J19" s="88">
        <f>J20</f>
        <v>110.99037999999999</v>
      </c>
      <c r="K19" s="88">
        <v>93304.425229999979</v>
      </c>
      <c r="L19" s="82"/>
      <c r="M19" s="89">
        <v>0.89008031807158694</v>
      </c>
      <c r="N19" s="89">
        <f>K19/'סכום נכסי הקרן'!$C$42</f>
        <v>0.16379397049258038</v>
      </c>
    </row>
    <row r="20" spans="2:14" s="121" customFormat="1">
      <c r="B20" s="97" t="s">
        <v>57</v>
      </c>
      <c r="C20" s="82"/>
      <c r="D20" s="82"/>
      <c r="E20" s="82"/>
      <c r="F20" s="82"/>
      <c r="G20" s="82"/>
      <c r="H20" s="88"/>
      <c r="I20" s="90"/>
      <c r="J20" s="88">
        <f>SUM(J21:J69)</f>
        <v>110.99037999999999</v>
      </c>
      <c r="K20" s="88">
        <v>93304.425229999979</v>
      </c>
      <c r="L20" s="82"/>
      <c r="M20" s="89">
        <v>0.89008031807158694</v>
      </c>
      <c r="N20" s="89">
        <f>K20/'סכום נכסי הקרן'!$C$42</f>
        <v>0.16379397049258038</v>
      </c>
    </row>
    <row r="21" spans="2:14" s="121" customFormat="1">
      <c r="B21" s="84" t="s">
        <v>818</v>
      </c>
      <c r="C21" s="80" t="s">
        <v>819</v>
      </c>
      <c r="D21" s="91" t="s">
        <v>26</v>
      </c>
      <c r="E21" s="80"/>
      <c r="F21" s="91" t="s">
        <v>808</v>
      </c>
      <c r="G21" s="91" t="s">
        <v>155</v>
      </c>
      <c r="H21" s="85">
        <v>18102</v>
      </c>
      <c r="I21" s="87">
        <v>3514</v>
      </c>
      <c r="J21" s="80"/>
      <c r="K21" s="85">
        <v>2205.37354</v>
      </c>
      <c r="L21" s="86">
        <v>1.2104986382391852E-3</v>
      </c>
      <c r="M21" s="86">
        <v>2.1038225969572937E-2</v>
      </c>
      <c r="N21" s="86">
        <f>K21/'סכום נכסי הקרן'!$C$42</f>
        <v>3.871487205943722E-3</v>
      </c>
    </row>
    <row r="22" spans="2:14" s="121" customFormat="1">
      <c r="B22" s="84" t="s">
        <v>820</v>
      </c>
      <c r="C22" s="80" t="s">
        <v>821</v>
      </c>
      <c r="D22" s="91" t="s">
        <v>26</v>
      </c>
      <c r="E22" s="80"/>
      <c r="F22" s="91" t="s">
        <v>808</v>
      </c>
      <c r="G22" s="91" t="s">
        <v>157</v>
      </c>
      <c r="H22" s="85">
        <v>885</v>
      </c>
      <c r="I22" s="87">
        <v>11101</v>
      </c>
      <c r="J22" s="80"/>
      <c r="K22" s="85">
        <v>407.96740999999997</v>
      </c>
      <c r="L22" s="86">
        <v>9.6809339202422314E-4</v>
      </c>
      <c r="M22" s="86">
        <v>3.8918171475846256E-3</v>
      </c>
      <c r="N22" s="86">
        <f>K22/'סכום נכסי הקרן'!$C$42</f>
        <v>7.1617827075997145E-4</v>
      </c>
    </row>
    <row r="23" spans="2:14" s="121" customFormat="1">
      <c r="B23" s="84" t="s">
        <v>822</v>
      </c>
      <c r="C23" s="80" t="s">
        <v>823</v>
      </c>
      <c r="D23" s="91" t="s">
        <v>595</v>
      </c>
      <c r="E23" s="80"/>
      <c r="F23" s="91" t="s">
        <v>808</v>
      </c>
      <c r="G23" s="91" t="s">
        <v>155</v>
      </c>
      <c r="H23" s="85">
        <v>2995</v>
      </c>
      <c r="I23" s="87">
        <v>9869</v>
      </c>
      <c r="J23" s="80"/>
      <c r="K23" s="85">
        <v>1024.7638899999999</v>
      </c>
      <c r="L23" s="86">
        <v>2.298484461462251E-5</v>
      </c>
      <c r="M23" s="86">
        <v>9.7757653713749469E-3</v>
      </c>
      <c r="N23" s="86">
        <f>K23/'סכום נכסי הקרן'!$C$42</f>
        <v>1.798951613996475E-3</v>
      </c>
    </row>
    <row r="24" spans="2:14" s="121" customFormat="1">
      <c r="B24" s="84" t="s">
        <v>824</v>
      </c>
      <c r="C24" s="80" t="s">
        <v>825</v>
      </c>
      <c r="D24" s="91" t="s">
        <v>116</v>
      </c>
      <c r="E24" s="80"/>
      <c r="F24" s="91" t="s">
        <v>808</v>
      </c>
      <c r="G24" s="91" t="s">
        <v>165</v>
      </c>
      <c r="H24" s="85">
        <v>182545</v>
      </c>
      <c r="I24" s="87">
        <v>1899</v>
      </c>
      <c r="J24" s="80"/>
      <c r="K24" s="85">
        <v>10677.95098</v>
      </c>
      <c r="L24" s="86">
        <v>1.0715071300163523E-4</v>
      </c>
      <c r="M24" s="86">
        <v>0.10186262850023256</v>
      </c>
      <c r="N24" s="86">
        <f>K24/'סכום נכסי הקרן'!$C$42</f>
        <v>1.874492001240036E-2</v>
      </c>
    </row>
    <row r="25" spans="2:14" s="121" customFormat="1">
      <c r="B25" s="84" t="s">
        <v>826</v>
      </c>
      <c r="C25" s="80" t="s">
        <v>827</v>
      </c>
      <c r="D25" s="91" t="s">
        <v>26</v>
      </c>
      <c r="E25" s="80"/>
      <c r="F25" s="91" t="s">
        <v>808</v>
      </c>
      <c r="G25" s="91" t="s">
        <v>157</v>
      </c>
      <c r="H25" s="85">
        <v>11025</v>
      </c>
      <c r="I25" s="87">
        <v>1022</v>
      </c>
      <c r="J25" s="80"/>
      <c r="K25" s="85">
        <v>467.89628000000005</v>
      </c>
      <c r="L25" s="86">
        <v>4.5937499999999999E-4</v>
      </c>
      <c r="M25" s="86">
        <v>4.4635103715638894E-3</v>
      </c>
      <c r="N25" s="86">
        <f>K25/'סכום נכסי הקרן'!$C$42</f>
        <v>8.2138215085715669E-4</v>
      </c>
    </row>
    <row r="26" spans="2:14" s="121" customFormat="1">
      <c r="B26" s="84" t="s">
        <v>828</v>
      </c>
      <c r="C26" s="80" t="s">
        <v>829</v>
      </c>
      <c r="D26" s="91" t="s">
        <v>26</v>
      </c>
      <c r="E26" s="80"/>
      <c r="F26" s="91" t="s">
        <v>808</v>
      </c>
      <c r="G26" s="91" t="s">
        <v>157</v>
      </c>
      <c r="H26" s="85">
        <v>14708</v>
      </c>
      <c r="I26" s="87">
        <v>3453</v>
      </c>
      <c r="J26" s="80"/>
      <c r="K26" s="85">
        <v>2108.9695099999999</v>
      </c>
      <c r="L26" s="86">
        <v>1.7872549329354095E-3</v>
      </c>
      <c r="M26" s="86">
        <v>2.0118576880322734E-2</v>
      </c>
      <c r="N26" s="86">
        <f>K26/'סכום נכסי הקרן'!$C$42</f>
        <v>3.7022519439905859E-3</v>
      </c>
    </row>
    <row r="27" spans="2:14" s="121" customFormat="1">
      <c r="B27" s="84" t="s">
        <v>830</v>
      </c>
      <c r="C27" s="80" t="s">
        <v>831</v>
      </c>
      <c r="D27" s="91" t="s">
        <v>115</v>
      </c>
      <c r="E27" s="80"/>
      <c r="F27" s="91" t="s">
        <v>808</v>
      </c>
      <c r="G27" s="91" t="s">
        <v>155</v>
      </c>
      <c r="H27" s="85">
        <v>11860.999999999995</v>
      </c>
      <c r="I27" s="87">
        <v>4494</v>
      </c>
      <c r="J27" s="80"/>
      <c r="K27" s="85">
        <v>1848.0265900000002</v>
      </c>
      <c r="L27" s="86">
        <v>1.4547937053219122E-3</v>
      </c>
      <c r="M27" s="86">
        <v>1.7629304194063795E-2</v>
      </c>
      <c r="N27" s="86">
        <f>K27/'סכום נכסי הקרן'!$C$42</f>
        <v>3.2441720958658118E-3</v>
      </c>
    </row>
    <row r="28" spans="2:14" s="121" customFormat="1">
      <c r="B28" s="84" t="s">
        <v>832</v>
      </c>
      <c r="C28" s="80" t="s">
        <v>833</v>
      </c>
      <c r="D28" s="91" t="s">
        <v>26</v>
      </c>
      <c r="E28" s="80"/>
      <c r="F28" s="91" t="s">
        <v>808</v>
      </c>
      <c r="G28" s="91" t="s">
        <v>157</v>
      </c>
      <c r="H28" s="85">
        <v>2591.9999999999995</v>
      </c>
      <c r="I28" s="87">
        <v>6400</v>
      </c>
      <c r="J28" s="80"/>
      <c r="K28" s="85">
        <v>688.86650999999995</v>
      </c>
      <c r="L28" s="86">
        <v>1.7781399914797455E-3</v>
      </c>
      <c r="M28" s="86">
        <v>6.5714624018981711E-3</v>
      </c>
      <c r="N28" s="86">
        <f>K28/'סכום נכסי הקרן'!$C$42</f>
        <v>1.2092907762319951E-3</v>
      </c>
    </row>
    <row r="29" spans="2:14" s="121" customFormat="1">
      <c r="B29" s="84" t="s">
        <v>834</v>
      </c>
      <c r="C29" s="80" t="s">
        <v>835</v>
      </c>
      <c r="D29" s="91" t="s">
        <v>595</v>
      </c>
      <c r="E29" s="80"/>
      <c r="F29" s="91" t="s">
        <v>808</v>
      </c>
      <c r="G29" s="91" t="s">
        <v>155</v>
      </c>
      <c r="H29" s="85">
        <v>5583</v>
      </c>
      <c r="I29" s="87">
        <v>7226</v>
      </c>
      <c r="J29" s="80"/>
      <c r="K29" s="85">
        <v>1398.6834099999999</v>
      </c>
      <c r="L29" s="86">
        <v>2.2258617788873643E-5</v>
      </c>
      <c r="M29" s="86">
        <v>1.3342781667486963E-2</v>
      </c>
      <c r="N29" s="86">
        <f>K29/'סכום נכסי הקרן'!$C$42</f>
        <v>2.4553595247092412E-3</v>
      </c>
    </row>
    <row r="30" spans="2:14" s="121" customFormat="1">
      <c r="B30" s="84" t="s">
        <v>836</v>
      </c>
      <c r="C30" s="80" t="s">
        <v>837</v>
      </c>
      <c r="D30" s="91" t="s">
        <v>595</v>
      </c>
      <c r="E30" s="80"/>
      <c r="F30" s="91" t="s">
        <v>808</v>
      </c>
      <c r="G30" s="91" t="s">
        <v>155</v>
      </c>
      <c r="H30" s="85">
        <v>8786</v>
      </c>
      <c r="I30" s="87">
        <v>8268</v>
      </c>
      <c r="J30" s="80"/>
      <c r="K30" s="85">
        <v>2518.52061</v>
      </c>
      <c r="L30" s="86">
        <v>4.3926634341276771E-5</v>
      </c>
      <c r="M30" s="86">
        <v>2.4025501685400047E-2</v>
      </c>
      <c r="N30" s="86">
        <f>K30/'סכום נכסי הקרן'!$C$42</f>
        <v>4.4212103494814664E-3</v>
      </c>
    </row>
    <row r="31" spans="2:14" s="121" customFormat="1">
      <c r="B31" s="84" t="s">
        <v>838</v>
      </c>
      <c r="C31" s="80" t="s">
        <v>839</v>
      </c>
      <c r="D31" s="91" t="s">
        <v>26</v>
      </c>
      <c r="E31" s="80"/>
      <c r="F31" s="91" t="s">
        <v>808</v>
      </c>
      <c r="G31" s="91" t="s">
        <v>164</v>
      </c>
      <c r="H31" s="85">
        <v>28919</v>
      </c>
      <c r="I31" s="87">
        <v>3348</v>
      </c>
      <c r="J31" s="80"/>
      <c r="K31" s="85">
        <v>2676.90182</v>
      </c>
      <c r="L31" s="86">
        <v>5.5716179673013708E-4</v>
      </c>
      <c r="M31" s="86">
        <v>2.5536383912324011E-2</v>
      </c>
      <c r="N31" s="86">
        <f>K31/'סכום נכסי הקרן'!$C$42</f>
        <v>4.699245256972415E-3</v>
      </c>
    </row>
    <row r="32" spans="2:14" s="121" customFormat="1">
      <c r="B32" s="84" t="s">
        <v>840</v>
      </c>
      <c r="C32" s="80" t="s">
        <v>841</v>
      </c>
      <c r="D32" s="91" t="s">
        <v>595</v>
      </c>
      <c r="E32" s="80"/>
      <c r="F32" s="91" t="s">
        <v>808</v>
      </c>
      <c r="G32" s="91" t="s">
        <v>155</v>
      </c>
      <c r="H32" s="85">
        <v>7024</v>
      </c>
      <c r="I32" s="87">
        <v>7567</v>
      </c>
      <c r="J32" s="80"/>
      <c r="K32" s="85">
        <v>1842.7315800000001</v>
      </c>
      <c r="L32" s="86">
        <v>4.2370427564906863E-5</v>
      </c>
      <c r="M32" s="86">
        <v>1.7578792289903038E-2</v>
      </c>
      <c r="N32" s="86">
        <f>K32/'סכום נכסי הקרן'!$C$42</f>
        <v>3.2348768163594005E-3</v>
      </c>
    </row>
    <row r="33" spans="2:14" s="121" customFormat="1">
      <c r="B33" s="84" t="s">
        <v>842</v>
      </c>
      <c r="C33" s="80" t="s">
        <v>843</v>
      </c>
      <c r="D33" s="91" t="s">
        <v>26</v>
      </c>
      <c r="E33" s="80"/>
      <c r="F33" s="91" t="s">
        <v>808</v>
      </c>
      <c r="G33" s="91" t="s">
        <v>157</v>
      </c>
      <c r="H33" s="85">
        <v>1896.0000000000007</v>
      </c>
      <c r="I33" s="87">
        <v>5797</v>
      </c>
      <c r="J33" s="80"/>
      <c r="K33" s="85">
        <v>456.41691000000009</v>
      </c>
      <c r="L33" s="86">
        <v>5.8518518518518544E-4</v>
      </c>
      <c r="M33" s="86">
        <v>4.3540025826709766E-3</v>
      </c>
      <c r="N33" s="86">
        <f>K33/'סכום נכסי הקרן'!$C$42</f>
        <v>8.0123035648707727E-4</v>
      </c>
    </row>
    <row r="34" spans="2:14" s="121" customFormat="1">
      <c r="B34" s="84" t="s">
        <v>844</v>
      </c>
      <c r="C34" s="80" t="s">
        <v>845</v>
      </c>
      <c r="D34" s="91" t="s">
        <v>131</v>
      </c>
      <c r="E34" s="80"/>
      <c r="F34" s="91" t="s">
        <v>808</v>
      </c>
      <c r="G34" s="91" t="s">
        <v>155</v>
      </c>
      <c r="H34" s="85">
        <v>1280</v>
      </c>
      <c r="I34" s="87">
        <v>13229</v>
      </c>
      <c r="J34" s="80"/>
      <c r="K34" s="85">
        <v>587.07127000000003</v>
      </c>
      <c r="L34" s="86">
        <v>2.5858585858585858E-4</v>
      </c>
      <c r="M34" s="86">
        <v>5.6003837057481722E-3</v>
      </c>
      <c r="N34" s="86">
        <f>K34/'סכום נכסי הקרן'!$C$42</f>
        <v>1.0305913576809001E-3</v>
      </c>
    </row>
    <row r="35" spans="2:14" s="121" customFormat="1">
      <c r="B35" s="84" t="s">
        <v>846</v>
      </c>
      <c r="C35" s="80" t="s">
        <v>847</v>
      </c>
      <c r="D35" s="91" t="s">
        <v>131</v>
      </c>
      <c r="E35" s="80"/>
      <c r="F35" s="91" t="s">
        <v>808</v>
      </c>
      <c r="G35" s="91" t="s">
        <v>157</v>
      </c>
      <c r="H35" s="85">
        <v>7048</v>
      </c>
      <c r="I35" s="87">
        <v>10590</v>
      </c>
      <c r="J35" s="80"/>
      <c r="K35" s="85">
        <v>3099.4308799999999</v>
      </c>
      <c r="L35" s="86">
        <v>1.8596484182684917E-4</v>
      </c>
      <c r="M35" s="86">
        <v>2.956711234982546E-2</v>
      </c>
      <c r="N35" s="86">
        <f>K35/'סכום נכסי הקרן'!$C$42</f>
        <v>5.4409862002909905E-3</v>
      </c>
    </row>
    <row r="36" spans="2:14" s="121" customFormat="1">
      <c r="B36" s="84" t="s">
        <v>848</v>
      </c>
      <c r="C36" s="80" t="s">
        <v>849</v>
      </c>
      <c r="D36" s="91" t="s">
        <v>595</v>
      </c>
      <c r="E36" s="80"/>
      <c r="F36" s="91" t="s">
        <v>808</v>
      </c>
      <c r="G36" s="91" t="s">
        <v>155</v>
      </c>
      <c r="H36" s="85">
        <v>11115.999999999998</v>
      </c>
      <c r="I36" s="87">
        <v>5690</v>
      </c>
      <c r="J36" s="80"/>
      <c r="K36" s="85">
        <v>2192.87889</v>
      </c>
      <c r="L36" s="86">
        <v>1.4762284196547142E-5</v>
      </c>
      <c r="M36" s="86">
        <v>2.0919032887157189E-2</v>
      </c>
      <c r="N36" s="86">
        <f>K36/'סכום נכסי הקרן'!$C$42</f>
        <v>3.8495531087305375E-3</v>
      </c>
    </row>
    <row r="37" spans="2:14" s="121" customFormat="1">
      <c r="B37" s="84" t="s">
        <v>850</v>
      </c>
      <c r="C37" s="80" t="s">
        <v>851</v>
      </c>
      <c r="D37" s="91" t="s">
        <v>115</v>
      </c>
      <c r="E37" s="80"/>
      <c r="F37" s="91" t="s">
        <v>808</v>
      </c>
      <c r="G37" s="91" t="s">
        <v>155</v>
      </c>
      <c r="H37" s="85">
        <v>525</v>
      </c>
      <c r="I37" s="87">
        <v>25950.5</v>
      </c>
      <c r="J37" s="80"/>
      <c r="K37" s="85">
        <v>472.34453000000002</v>
      </c>
      <c r="L37" s="86">
        <v>5.2408908600051334E-6</v>
      </c>
      <c r="M37" s="86">
        <v>4.5059445837151574E-3</v>
      </c>
      <c r="N37" s="86">
        <f>K37/'סכום נכסי הקרן'!$C$42</f>
        <v>8.2919096086212256E-4</v>
      </c>
    </row>
    <row r="38" spans="2:14" s="121" customFormat="1">
      <c r="B38" s="84" t="s">
        <v>852</v>
      </c>
      <c r="C38" s="80" t="s">
        <v>853</v>
      </c>
      <c r="D38" s="91" t="s">
        <v>595</v>
      </c>
      <c r="E38" s="80"/>
      <c r="F38" s="91" t="s">
        <v>808</v>
      </c>
      <c r="G38" s="91" t="s">
        <v>155</v>
      </c>
      <c r="H38" s="85">
        <v>69297</v>
      </c>
      <c r="I38" s="87">
        <v>2650</v>
      </c>
      <c r="J38" s="85">
        <v>98.6</v>
      </c>
      <c r="K38" s="85">
        <v>6465.30033</v>
      </c>
      <c r="L38" s="86">
        <v>4.4707741935483868E-3</v>
      </c>
      <c r="M38" s="86">
        <v>6.1675923301271883E-2</v>
      </c>
      <c r="N38" s="86">
        <f>K38/'סכום נכסי הקרן'!$C$42</f>
        <v>1.1349699747544229E-2</v>
      </c>
    </row>
    <row r="39" spans="2:14" s="121" customFormat="1">
      <c r="B39" s="84" t="s">
        <v>854</v>
      </c>
      <c r="C39" s="80" t="s">
        <v>855</v>
      </c>
      <c r="D39" s="91" t="s">
        <v>595</v>
      </c>
      <c r="E39" s="80"/>
      <c r="F39" s="91" t="s">
        <v>808</v>
      </c>
      <c r="G39" s="91" t="s">
        <v>155</v>
      </c>
      <c r="H39" s="85">
        <v>2252</v>
      </c>
      <c r="I39" s="87">
        <v>4372</v>
      </c>
      <c r="J39" s="80"/>
      <c r="K39" s="85">
        <v>341.35194999999999</v>
      </c>
      <c r="L39" s="86">
        <v>3.919930374238468E-5</v>
      </c>
      <c r="M39" s="86">
        <v>3.2563370009664493E-3</v>
      </c>
      <c r="N39" s="86">
        <f>K39/'סכום נכסי הקרן'!$C$42</f>
        <v>5.9923622151961662E-4</v>
      </c>
    </row>
    <row r="40" spans="2:14" s="121" customFormat="1">
      <c r="B40" s="84" t="s">
        <v>856</v>
      </c>
      <c r="C40" s="80" t="s">
        <v>857</v>
      </c>
      <c r="D40" s="91" t="s">
        <v>26</v>
      </c>
      <c r="E40" s="80"/>
      <c r="F40" s="91" t="s">
        <v>808</v>
      </c>
      <c r="G40" s="91" t="s">
        <v>157</v>
      </c>
      <c r="H40" s="85">
        <v>59720</v>
      </c>
      <c r="I40" s="87">
        <v>3499</v>
      </c>
      <c r="J40" s="80"/>
      <c r="K40" s="85">
        <v>8677.2845899999993</v>
      </c>
      <c r="L40" s="86">
        <v>2.3651485148514851E-4</v>
      </c>
      <c r="M40" s="86">
        <v>8.277721242937966E-2</v>
      </c>
      <c r="N40" s="86">
        <f>K40/'סכום נכסי הקרן'!$C$42</f>
        <v>1.5232791934430124E-2</v>
      </c>
    </row>
    <row r="41" spans="2:14" s="121" customFormat="1">
      <c r="B41" s="84" t="s">
        <v>858</v>
      </c>
      <c r="C41" s="80" t="s">
        <v>859</v>
      </c>
      <c r="D41" s="91" t="s">
        <v>595</v>
      </c>
      <c r="E41" s="80"/>
      <c r="F41" s="91" t="s">
        <v>808</v>
      </c>
      <c r="G41" s="91" t="s">
        <v>155</v>
      </c>
      <c r="H41" s="85">
        <v>326</v>
      </c>
      <c r="I41" s="87">
        <v>19163</v>
      </c>
      <c r="J41" s="80"/>
      <c r="K41" s="85">
        <v>216.58828</v>
      </c>
      <c r="L41" s="86">
        <v>6.9361702127659577E-5</v>
      </c>
      <c r="M41" s="86">
        <v>2.0661502889896531E-3</v>
      </c>
      <c r="N41" s="86">
        <f>K41/'סכום נכסי הקרן'!$C$42</f>
        <v>3.8021620363566915E-4</v>
      </c>
    </row>
    <row r="42" spans="2:14" s="121" customFormat="1">
      <c r="B42" s="84" t="s">
        <v>860</v>
      </c>
      <c r="C42" s="80" t="s">
        <v>861</v>
      </c>
      <c r="D42" s="91" t="s">
        <v>115</v>
      </c>
      <c r="E42" s="80"/>
      <c r="F42" s="91" t="s">
        <v>808</v>
      </c>
      <c r="G42" s="91" t="s">
        <v>158</v>
      </c>
      <c r="H42" s="85">
        <v>241987</v>
      </c>
      <c r="I42" s="87">
        <v>761.3</v>
      </c>
      <c r="J42" s="80"/>
      <c r="K42" s="85">
        <v>8625.2163699999983</v>
      </c>
      <c r="L42" s="86">
        <v>3.2283824277677063E-4</v>
      </c>
      <c r="M42" s="86">
        <v>8.2280506108058024E-2</v>
      </c>
      <c r="N42" s="86">
        <f>K42/'סכום נכסי הקרן'!$C$42</f>
        <v>1.5141387261294223E-2</v>
      </c>
    </row>
    <row r="43" spans="2:14" s="121" customFormat="1">
      <c r="B43" s="84" t="s">
        <v>862</v>
      </c>
      <c r="C43" s="80" t="s">
        <v>863</v>
      </c>
      <c r="D43" s="91" t="s">
        <v>595</v>
      </c>
      <c r="E43" s="80"/>
      <c r="F43" s="91" t="s">
        <v>808</v>
      </c>
      <c r="G43" s="91" t="s">
        <v>155</v>
      </c>
      <c r="H43" s="85">
        <v>4960</v>
      </c>
      <c r="I43" s="87">
        <v>4617</v>
      </c>
      <c r="J43" s="80"/>
      <c r="K43" s="85">
        <v>793.95409999999993</v>
      </c>
      <c r="L43" s="86">
        <v>5.791009924109749E-5</v>
      </c>
      <c r="M43" s="86">
        <v>7.5739485680366442E-3</v>
      </c>
      <c r="N43" s="86">
        <f>K43/'סכום נכסי הקרן'!$C$42</f>
        <v>1.3937698464707988E-3</v>
      </c>
    </row>
    <row r="44" spans="2:14" s="121" customFormat="1">
      <c r="B44" s="84" t="s">
        <v>864</v>
      </c>
      <c r="C44" s="80" t="s">
        <v>865</v>
      </c>
      <c r="D44" s="91" t="s">
        <v>595</v>
      </c>
      <c r="E44" s="80"/>
      <c r="F44" s="91" t="s">
        <v>808</v>
      </c>
      <c r="G44" s="91" t="s">
        <v>155</v>
      </c>
      <c r="H44" s="85">
        <v>5069</v>
      </c>
      <c r="I44" s="87">
        <v>4045</v>
      </c>
      <c r="J44" s="85">
        <v>0.89</v>
      </c>
      <c r="K44" s="85">
        <v>711.76290000000006</v>
      </c>
      <c r="L44" s="86">
        <v>2.6728183495913524E-5</v>
      </c>
      <c r="M44" s="86">
        <v>6.789883190018932E-3</v>
      </c>
      <c r="N44" s="86">
        <f>K44/'סכום נכסי הקרן'!$C$42</f>
        <v>1.2494849108488899E-3</v>
      </c>
    </row>
    <row r="45" spans="2:14" s="121" customFormat="1">
      <c r="B45" s="84" t="s">
        <v>866</v>
      </c>
      <c r="C45" s="80" t="s">
        <v>867</v>
      </c>
      <c r="D45" s="91" t="s">
        <v>115</v>
      </c>
      <c r="E45" s="80"/>
      <c r="F45" s="91" t="s">
        <v>808</v>
      </c>
      <c r="G45" s="91" t="s">
        <v>157</v>
      </c>
      <c r="H45" s="85">
        <v>2242</v>
      </c>
      <c r="I45" s="87">
        <v>20362.5</v>
      </c>
      <c r="J45" s="80"/>
      <c r="K45" s="85">
        <v>1895.77505</v>
      </c>
      <c r="L45" s="86">
        <v>4.1708772311030613E-4</v>
      </c>
      <c r="M45" s="86">
        <v>1.8084802037381126E-2</v>
      </c>
      <c r="N45" s="86">
        <f>K45/'סכום נכסי הקרן'!$C$42</f>
        <v>3.3279935205091466E-3</v>
      </c>
    </row>
    <row r="46" spans="2:14" s="121" customFormat="1">
      <c r="B46" s="84" t="s">
        <v>868</v>
      </c>
      <c r="C46" s="80" t="s">
        <v>869</v>
      </c>
      <c r="D46" s="91" t="s">
        <v>601</v>
      </c>
      <c r="E46" s="80"/>
      <c r="F46" s="91" t="s">
        <v>808</v>
      </c>
      <c r="G46" s="91" t="s">
        <v>155</v>
      </c>
      <c r="H46" s="85">
        <v>1524</v>
      </c>
      <c r="I46" s="87">
        <v>10677</v>
      </c>
      <c r="J46" s="80"/>
      <c r="K46" s="85">
        <v>564.14149999999995</v>
      </c>
      <c r="L46" s="86">
        <v>1.6378291241268137E-5</v>
      </c>
      <c r="M46" s="86">
        <v>5.3816444881323042E-3</v>
      </c>
      <c r="N46" s="86">
        <f>K46/'סכום נכסי הקרן'!$C$42</f>
        <v>9.9033862517090864E-4</v>
      </c>
    </row>
    <row r="47" spans="2:14" s="121" customFormat="1">
      <c r="B47" s="84" t="s">
        <v>870</v>
      </c>
      <c r="C47" s="80" t="s">
        <v>871</v>
      </c>
      <c r="D47" s="91" t="s">
        <v>595</v>
      </c>
      <c r="E47" s="80"/>
      <c r="F47" s="91" t="s">
        <v>808</v>
      </c>
      <c r="G47" s="91" t="s">
        <v>155</v>
      </c>
      <c r="H47" s="85">
        <v>1562</v>
      </c>
      <c r="I47" s="87">
        <v>6224</v>
      </c>
      <c r="J47" s="80"/>
      <c r="K47" s="85">
        <v>337.05786000000001</v>
      </c>
      <c r="L47" s="86">
        <v>2.6474576271186441E-4</v>
      </c>
      <c r="M47" s="86">
        <v>3.2153734026847346E-3</v>
      </c>
      <c r="N47" s="86">
        <f>K47/'סכום נכסי הקרן'!$C$42</f>
        <v>5.9169803617611656E-4</v>
      </c>
    </row>
    <row r="48" spans="2:14" s="121" customFormat="1">
      <c r="B48" s="84" t="s">
        <v>872</v>
      </c>
      <c r="C48" s="80" t="s">
        <v>873</v>
      </c>
      <c r="D48" s="91" t="s">
        <v>595</v>
      </c>
      <c r="E48" s="80"/>
      <c r="F48" s="91" t="s">
        <v>808</v>
      </c>
      <c r="G48" s="91" t="s">
        <v>155</v>
      </c>
      <c r="H48" s="85">
        <v>6278</v>
      </c>
      <c r="I48" s="87">
        <v>3417</v>
      </c>
      <c r="J48" s="85">
        <v>0.67037999999999998</v>
      </c>
      <c r="K48" s="85">
        <v>744.41001000000006</v>
      </c>
      <c r="L48" s="86">
        <v>1.4685380116959064E-4</v>
      </c>
      <c r="M48" s="86">
        <v>7.1013212593418751E-3</v>
      </c>
      <c r="N48" s="86">
        <f>K48/'סכום נכסי הקרן'!$C$42</f>
        <v>1.3067962308514131E-3</v>
      </c>
    </row>
    <row r="49" spans="2:14" s="121" customFormat="1">
      <c r="B49" s="84" t="s">
        <v>874</v>
      </c>
      <c r="C49" s="80" t="s">
        <v>875</v>
      </c>
      <c r="D49" s="91" t="s">
        <v>26</v>
      </c>
      <c r="E49" s="80"/>
      <c r="F49" s="91" t="s">
        <v>808</v>
      </c>
      <c r="G49" s="91" t="s">
        <v>157</v>
      </c>
      <c r="H49" s="85">
        <v>3349.9999999999995</v>
      </c>
      <c r="I49" s="87">
        <v>2856</v>
      </c>
      <c r="J49" s="80"/>
      <c r="K49" s="85">
        <v>397.30415999999997</v>
      </c>
      <c r="L49" s="86">
        <v>2.637795275590551E-4</v>
      </c>
      <c r="M49" s="86">
        <v>3.7900947595169566E-3</v>
      </c>
      <c r="N49" s="86">
        <f>K49/'סכום נכסי הקרן'!$C$42</f>
        <v>6.9745915801103578E-4</v>
      </c>
    </row>
    <row r="50" spans="2:14" s="121" customFormat="1">
      <c r="B50" s="84" t="s">
        <v>876</v>
      </c>
      <c r="C50" s="80" t="s">
        <v>877</v>
      </c>
      <c r="D50" s="91" t="s">
        <v>26</v>
      </c>
      <c r="E50" s="80"/>
      <c r="F50" s="91" t="s">
        <v>808</v>
      </c>
      <c r="G50" s="91" t="s">
        <v>157</v>
      </c>
      <c r="H50" s="85">
        <v>1894.0000000000002</v>
      </c>
      <c r="I50" s="87">
        <v>5338</v>
      </c>
      <c r="J50" s="80"/>
      <c r="K50" s="85">
        <v>419.83499999999981</v>
      </c>
      <c r="L50" s="86">
        <v>7.8916666666666675E-4</v>
      </c>
      <c r="M50" s="86">
        <v>4.0050283726246437E-3</v>
      </c>
      <c r="N50" s="86">
        <f>K50/'סכום נכסי הקרן'!$C$42</f>
        <v>7.3701157723483966E-4</v>
      </c>
    </row>
    <row r="51" spans="2:14" s="121" customFormat="1">
      <c r="B51" s="84" t="s">
        <v>878</v>
      </c>
      <c r="C51" s="80" t="s">
        <v>879</v>
      </c>
      <c r="D51" s="91" t="s">
        <v>26</v>
      </c>
      <c r="E51" s="80"/>
      <c r="F51" s="91" t="s">
        <v>808</v>
      </c>
      <c r="G51" s="91" t="s">
        <v>157</v>
      </c>
      <c r="H51" s="85">
        <v>11513</v>
      </c>
      <c r="I51" s="87">
        <v>2236</v>
      </c>
      <c r="J51" s="80"/>
      <c r="K51" s="85">
        <v>1069.0066399999998</v>
      </c>
      <c r="L51" s="86">
        <v>3.0962646510493869E-4</v>
      </c>
      <c r="M51" s="86">
        <v>1.0197820390687149E-2</v>
      </c>
      <c r="N51" s="86">
        <f>K51/'סכום נכסי הקרן'!$C$42</f>
        <v>1.8766188379266062E-3</v>
      </c>
    </row>
    <row r="52" spans="2:14" s="121" customFormat="1">
      <c r="B52" s="84" t="s">
        <v>880</v>
      </c>
      <c r="C52" s="80" t="s">
        <v>881</v>
      </c>
      <c r="D52" s="91" t="s">
        <v>26</v>
      </c>
      <c r="E52" s="80"/>
      <c r="F52" s="91" t="s">
        <v>808</v>
      </c>
      <c r="G52" s="91" t="s">
        <v>157</v>
      </c>
      <c r="H52" s="85">
        <v>3473</v>
      </c>
      <c r="I52" s="87">
        <v>4094</v>
      </c>
      <c r="J52" s="80"/>
      <c r="K52" s="85">
        <v>590.43585999999982</v>
      </c>
      <c r="L52" s="86">
        <v>4.529938353447625E-4</v>
      </c>
      <c r="M52" s="86">
        <v>5.6324803113485828E-3</v>
      </c>
      <c r="N52" s="86">
        <f>K52/'סכום נכסי הקרן'!$C$42</f>
        <v>1.0364978251803901E-3</v>
      </c>
    </row>
    <row r="53" spans="2:14" s="121" customFormat="1">
      <c r="B53" s="84" t="s">
        <v>882</v>
      </c>
      <c r="C53" s="80" t="s">
        <v>883</v>
      </c>
      <c r="D53" s="91" t="s">
        <v>26</v>
      </c>
      <c r="E53" s="80"/>
      <c r="F53" s="91" t="s">
        <v>808</v>
      </c>
      <c r="G53" s="91" t="s">
        <v>157</v>
      </c>
      <c r="H53" s="85">
        <v>2690</v>
      </c>
      <c r="I53" s="87">
        <v>5575</v>
      </c>
      <c r="J53" s="80"/>
      <c r="K53" s="85">
        <v>622.75504000000001</v>
      </c>
      <c r="L53" s="86">
        <v>5.6373861389458506E-4</v>
      </c>
      <c r="M53" s="86">
        <v>5.9407900827586927E-3</v>
      </c>
      <c r="N53" s="86">
        <f>K53/'סכום נכסי הקרן'!$C$42</f>
        <v>1.093233470914397E-3</v>
      </c>
    </row>
    <row r="54" spans="2:14" s="121" customFormat="1">
      <c r="B54" s="84" t="s">
        <v>884</v>
      </c>
      <c r="C54" s="80" t="s">
        <v>885</v>
      </c>
      <c r="D54" s="91" t="s">
        <v>26</v>
      </c>
      <c r="E54" s="80"/>
      <c r="F54" s="91" t="s">
        <v>808</v>
      </c>
      <c r="G54" s="91" t="s">
        <v>157</v>
      </c>
      <c r="H54" s="85">
        <v>1307</v>
      </c>
      <c r="I54" s="87">
        <v>11139</v>
      </c>
      <c r="J54" s="80"/>
      <c r="K54" s="85">
        <v>604.56345999999996</v>
      </c>
      <c r="L54" s="86">
        <v>1.5428273284652232E-4</v>
      </c>
      <c r="M54" s="86">
        <v>5.7672509684807711E-3</v>
      </c>
      <c r="N54" s="86">
        <f>K54/'סכום נכסי הקרן'!$C$42</f>
        <v>1.0612985320260389E-3</v>
      </c>
    </row>
    <row r="55" spans="2:14" s="121" customFormat="1">
      <c r="B55" s="84" t="s">
        <v>886</v>
      </c>
      <c r="C55" s="80" t="s">
        <v>887</v>
      </c>
      <c r="D55" s="91" t="s">
        <v>595</v>
      </c>
      <c r="E55" s="80"/>
      <c r="F55" s="91" t="s">
        <v>808</v>
      </c>
      <c r="G55" s="91" t="s">
        <v>155</v>
      </c>
      <c r="H55" s="85">
        <v>3887</v>
      </c>
      <c r="I55" s="87">
        <v>2605</v>
      </c>
      <c r="J55" s="80"/>
      <c r="K55" s="85">
        <v>351.05577</v>
      </c>
      <c r="L55" s="86">
        <v>6.2280824413531982E-5</v>
      </c>
      <c r="M55" s="86">
        <v>3.3489068782345251E-3</v>
      </c>
      <c r="N55" s="86">
        <f>K55/'סכום נכסי הקרן'!$C$42</f>
        <v>6.1627107493441766E-4</v>
      </c>
    </row>
    <row r="56" spans="2:14" s="121" customFormat="1">
      <c r="B56" s="84" t="s">
        <v>888</v>
      </c>
      <c r="C56" s="80" t="s">
        <v>889</v>
      </c>
      <c r="D56" s="91" t="s">
        <v>595</v>
      </c>
      <c r="E56" s="80"/>
      <c r="F56" s="91" t="s">
        <v>808</v>
      </c>
      <c r="G56" s="91" t="s">
        <v>155</v>
      </c>
      <c r="H56" s="85">
        <v>1682</v>
      </c>
      <c r="I56" s="87">
        <v>9781</v>
      </c>
      <c r="J56" s="80"/>
      <c r="K56" s="85">
        <v>570.37843000000009</v>
      </c>
      <c r="L56" s="86">
        <v>1.6784857543760629E-4</v>
      </c>
      <c r="M56" s="86">
        <v>5.4411418659309025E-3</v>
      </c>
      <c r="N56" s="86">
        <f>K56/'סכום נכסי הקרן'!$C$42</f>
        <v>1.0012874255720268E-3</v>
      </c>
    </row>
    <row r="57" spans="2:14" s="121" customFormat="1">
      <c r="B57" s="84" t="s">
        <v>890</v>
      </c>
      <c r="C57" s="80" t="s">
        <v>891</v>
      </c>
      <c r="D57" s="91" t="s">
        <v>115</v>
      </c>
      <c r="E57" s="80"/>
      <c r="F57" s="91" t="s">
        <v>808</v>
      </c>
      <c r="G57" s="91" t="s">
        <v>155</v>
      </c>
      <c r="H57" s="85">
        <v>771</v>
      </c>
      <c r="I57" s="87">
        <v>7966</v>
      </c>
      <c r="J57" s="80"/>
      <c r="K57" s="85">
        <v>212.93571999999998</v>
      </c>
      <c r="L57" s="86">
        <v>5.9792332156874601E-4</v>
      </c>
      <c r="M57" s="86">
        <v>2.0313065850757011E-3</v>
      </c>
      <c r="N57" s="86">
        <f>K57/'סכום נכסי הקרן'!$C$42</f>
        <v>3.7380421081338204E-4</v>
      </c>
    </row>
    <row r="58" spans="2:14" s="121" customFormat="1">
      <c r="B58" s="84" t="s">
        <v>892</v>
      </c>
      <c r="C58" s="80" t="s">
        <v>893</v>
      </c>
      <c r="D58" s="91" t="s">
        <v>115</v>
      </c>
      <c r="E58" s="80"/>
      <c r="F58" s="91" t="s">
        <v>808</v>
      </c>
      <c r="G58" s="91" t="s">
        <v>155</v>
      </c>
      <c r="H58" s="85">
        <v>4441</v>
      </c>
      <c r="I58" s="87">
        <v>47471.5</v>
      </c>
      <c r="J58" s="80"/>
      <c r="K58" s="85">
        <v>7309.1617100000003</v>
      </c>
      <c r="L58" s="86">
        <v>8.7504923506588877E-4</v>
      </c>
      <c r="M58" s="86">
        <v>6.9725963839726721E-2</v>
      </c>
      <c r="N58" s="86">
        <f>K58/'סכום נכסי הקרן'!$C$42</f>
        <v>1.2831080782096778E-2</v>
      </c>
    </row>
    <row r="59" spans="2:14" s="121" customFormat="1">
      <c r="B59" s="84" t="s">
        <v>894</v>
      </c>
      <c r="C59" s="80" t="s">
        <v>895</v>
      </c>
      <c r="D59" s="91" t="s">
        <v>26</v>
      </c>
      <c r="E59" s="80"/>
      <c r="F59" s="91" t="s">
        <v>808</v>
      </c>
      <c r="G59" s="91" t="s">
        <v>157</v>
      </c>
      <c r="H59" s="85">
        <v>3161</v>
      </c>
      <c r="I59" s="87">
        <v>2963</v>
      </c>
      <c r="J59" s="80"/>
      <c r="K59" s="85">
        <v>388.93430000000001</v>
      </c>
      <c r="L59" s="86">
        <v>8.869402329670157E-4</v>
      </c>
      <c r="M59" s="86">
        <v>3.7102502330365636E-3</v>
      </c>
      <c r="N59" s="86">
        <f>K59/'סכום נכסי הקרן'!$C$42</f>
        <v>6.8276604352597678E-4</v>
      </c>
    </row>
    <row r="60" spans="2:14" s="121" customFormat="1">
      <c r="B60" s="84" t="s">
        <v>896</v>
      </c>
      <c r="C60" s="80" t="s">
        <v>897</v>
      </c>
      <c r="D60" s="91" t="s">
        <v>595</v>
      </c>
      <c r="E60" s="80"/>
      <c r="F60" s="91" t="s">
        <v>808</v>
      </c>
      <c r="G60" s="91" t="s">
        <v>155</v>
      </c>
      <c r="H60" s="85">
        <v>4878</v>
      </c>
      <c r="I60" s="87">
        <v>5885</v>
      </c>
      <c r="J60" s="80"/>
      <c r="K60" s="85">
        <v>995.27273000000002</v>
      </c>
      <c r="L60" s="86">
        <v>6.6819551663821217E-5</v>
      </c>
      <c r="M60" s="86">
        <v>9.4944335802150566E-3</v>
      </c>
      <c r="N60" s="86">
        <f>K60/'סכום נכסי הקרן'!$C$42</f>
        <v>1.7471804983294034E-3</v>
      </c>
    </row>
    <row r="61" spans="2:14" s="121" customFormat="1">
      <c r="B61" s="84" t="s">
        <v>898</v>
      </c>
      <c r="C61" s="80" t="s">
        <v>899</v>
      </c>
      <c r="D61" s="91" t="s">
        <v>26</v>
      </c>
      <c r="E61" s="80"/>
      <c r="F61" s="91" t="s">
        <v>808</v>
      </c>
      <c r="G61" s="91" t="s">
        <v>157</v>
      </c>
      <c r="H61" s="85">
        <v>457.99999999999994</v>
      </c>
      <c r="I61" s="87">
        <v>17706</v>
      </c>
      <c r="J61" s="80"/>
      <c r="K61" s="85">
        <v>336.74878999999999</v>
      </c>
      <c r="L61" s="86">
        <v>3.9826086956521736E-4</v>
      </c>
      <c r="M61" s="86">
        <v>3.2124250202984943E-3</v>
      </c>
      <c r="N61" s="86">
        <f>K61/'סכום נכסי הקרן'!$C$42</f>
        <v>5.9115547024384321E-4</v>
      </c>
    </row>
    <row r="62" spans="2:14" s="121" customFormat="1">
      <c r="B62" s="84" t="s">
        <v>900</v>
      </c>
      <c r="C62" s="80" t="s">
        <v>901</v>
      </c>
      <c r="D62" s="91" t="s">
        <v>595</v>
      </c>
      <c r="E62" s="80"/>
      <c r="F62" s="91" t="s">
        <v>808</v>
      </c>
      <c r="G62" s="91" t="s">
        <v>155</v>
      </c>
      <c r="H62" s="85">
        <v>2659</v>
      </c>
      <c r="I62" s="87">
        <v>4426</v>
      </c>
      <c r="J62" s="80"/>
      <c r="K62" s="85">
        <v>408.02201000000002</v>
      </c>
      <c r="L62" s="86">
        <v>9.6515370444793933E-5</v>
      </c>
      <c r="M62" s="86">
        <v>3.8923380058959755E-3</v>
      </c>
      <c r="N62" s="86">
        <f>K62/'סכום נכסי הקרן'!$C$42</f>
        <v>7.1627411992003921E-4</v>
      </c>
    </row>
    <row r="63" spans="2:14" s="121" customFormat="1">
      <c r="B63" s="84" t="s">
        <v>902</v>
      </c>
      <c r="C63" s="80" t="s">
        <v>903</v>
      </c>
      <c r="D63" s="91" t="s">
        <v>127</v>
      </c>
      <c r="E63" s="80"/>
      <c r="F63" s="91" t="s">
        <v>808</v>
      </c>
      <c r="G63" s="91" t="s">
        <v>159</v>
      </c>
      <c r="H63" s="85">
        <v>7262</v>
      </c>
      <c r="I63" s="87">
        <v>7788</v>
      </c>
      <c r="J63" s="80"/>
      <c r="K63" s="85">
        <v>1531.4357199999999</v>
      </c>
      <c r="L63" s="86">
        <v>2.1152228469699475E-4</v>
      </c>
      <c r="M63" s="86">
        <v>1.460917624650363E-2</v>
      </c>
      <c r="N63" s="86">
        <f>K63/'סכום נכסי הקרן'!$C$42</f>
        <v>2.6884034333273139E-3</v>
      </c>
    </row>
    <row r="64" spans="2:14" s="121" customFormat="1">
      <c r="B64" s="84" t="s">
        <v>904</v>
      </c>
      <c r="C64" s="80" t="s">
        <v>905</v>
      </c>
      <c r="D64" s="91" t="s">
        <v>595</v>
      </c>
      <c r="E64" s="80"/>
      <c r="F64" s="91" t="s">
        <v>808</v>
      </c>
      <c r="G64" s="91" t="s">
        <v>155</v>
      </c>
      <c r="H64" s="85">
        <v>4836</v>
      </c>
      <c r="I64" s="87">
        <v>16473</v>
      </c>
      <c r="J64" s="80"/>
      <c r="K64" s="85">
        <v>2761.9310499999997</v>
      </c>
      <c r="L64" s="86">
        <v>4.6258997738551029E-5</v>
      </c>
      <c r="M64" s="86">
        <v>2.6347522761282351E-2</v>
      </c>
      <c r="N64" s="86">
        <f>K64/'סכום נכסי הקרן'!$C$42</f>
        <v>4.8485122950072705E-3</v>
      </c>
    </row>
    <row r="65" spans="2:14" s="121" customFormat="1">
      <c r="B65" s="84" t="s">
        <v>906</v>
      </c>
      <c r="C65" s="80" t="s">
        <v>907</v>
      </c>
      <c r="D65" s="91" t="s">
        <v>595</v>
      </c>
      <c r="E65" s="80"/>
      <c r="F65" s="91" t="s">
        <v>808</v>
      </c>
      <c r="G65" s="91" t="s">
        <v>155</v>
      </c>
      <c r="H65" s="85">
        <v>2601</v>
      </c>
      <c r="I65" s="87">
        <v>8298</v>
      </c>
      <c r="J65" s="80"/>
      <c r="K65" s="85">
        <v>748.28601000000003</v>
      </c>
      <c r="L65" s="86">
        <v>6.1956748325097207E-6</v>
      </c>
      <c r="M65" s="86">
        <v>7.1382964757299629E-3</v>
      </c>
      <c r="N65" s="86">
        <f>K65/'סכום נכסי הקרן'!$C$42</f>
        <v>1.3136004679287466E-3</v>
      </c>
    </row>
    <row r="66" spans="2:14" s="121" customFormat="1">
      <c r="B66" s="84" t="s">
        <v>908</v>
      </c>
      <c r="C66" s="80" t="s">
        <v>909</v>
      </c>
      <c r="D66" s="91" t="s">
        <v>595</v>
      </c>
      <c r="E66" s="80"/>
      <c r="F66" s="91" t="s">
        <v>808</v>
      </c>
      <c r="G66" s="91" t="s">
        <v>155</v>
      </c>
      <c r="H66" s="85">
        <v>2857</v>
      </c>
      <c r="I66" s="87">
        <v>24529</v>
      </c>
      <c r="J66" s="80"/>
      <c r="K66" s="85">
        <v>2429.6511700000001</v>
      </c>
      <c r="L66" s="86">
        <v>8.376833027061911E-6</v>
      </c>
      <c r="M66" s="86">
        <v>2.3177729039814847E-2</v>
      </c>
      <c r="N66" s="86">
        <f>K66/'סכום נכסי הקרן'!$C$42</f>
        <v>4.2652019029670576E-3</v>
      </c>
    </row>
    <row r="67" spans="2:14" s="121" customFormat="1">
      <c r="B67" s="84" t="s">
        <v>910</v>
      </c>
      <c r="C67" s="80" t="s">
        <v>911</v>
      </c>
      <c r="D67" s="91" t="s">
        <v>115</v>
      </c>
      <c r="E67" s="80"/>
      <c r="F67" s="91" t="s">
        <v>808</v>
      </c>
      <c r="G67" s="91" t="s">
        <v>155</v>
      </c>
      <c r="H67" s="85">
        <v>31104</v>
      </c>
      <c r="I67" s="87">
        <v>5122</v>
      </c>
      <c r="J67" s="85">
        <v>10.83</v>
      </c>
      <c r="K67" s="85">
        <v>5534.2670199999993</v>
      </c>
      <c r="L67" s="86">
        <v>7.3171874501455728E-5</v>
      </c>
      <c r="M67" s="86">
        <v>5.2794303563973563E-2</v>
      </c>
      <c r="N67" s="86">
        <f>K67/'סכום נכסי הקרן'!$C$42</f>
        <v>9.7152902098418606E-3</v>
      </c>
    </row>
    <row r="68" spans="2:14" s="121" customFormat="1">
      <c r="B68" s="84" t="s">
        <v>912</v>
      </c>
      <c r="C68" s="80" t="s">
        <v>913</v>
      </c>
      <c r="D68" s="91" t="s">
        <v>595</v>
      </c>
      <c r="E68" s="80"/>
      <c r="F68" s="91" t="s">
        <v>808</v>
      </c>
      <c r="G68" s="91" t="s">
        <v>155</v>
      </c>
      <c r="H68" s="85">
        <v>3588</v>
      </c>
      <c r="I68" s="87">
        <v>2784</v>
      </c>
      <c r="J68" s="80"/>
      <c r="K68" s="85">
        <v>346.31835999999998</v>
      </c>
      <c r="L68" s="86">
        <v>5.6062500000000001E-5</v>
      </c>
      <c r="M68" s="86">
        <v>3.3037142157295984E-3</v>
      </c>
      <c r="N68" s="86">
        <f>K68/'סכום נכסי הקרן'!$C$42</f>
        <v>6.0795465058649978E-4</v>
      </c>
    </row>
    <row r="69" spans="2:14" s="121" customFormat="1">
      <c r="B69" s="84" t="s">
        <v>914</v>
      </c>
      <c r="C69" s="80" t="s">
        <v>915</v>
      </c>
      <c r="D69" s="91" t="s">
        <v>595</v>
      </c>
      <c r="E69" s="80"/>
      <c r="F69" s="91" t="s">
        <v>808</v>
      </c>
      <c r="G69" s="91" t="s">
        <v>155</v>
      </c>
      <c r="H69" s="85">
        <v>5840</v>
      </c>
      <c r="I69" s="87">
        <v>8043</v>
      </c>
      <c r="J69" s="80"/>
      <c r="K69" s="85">
        <v>1628.48873</v>
      </c>
      <c r="L69" s="86">
        <v>5.9289340101522845E-4</v>
      </c>
      <c r="M69" s="86">
        <v>1.5535016299616457E-2</v>
      </c>
      <c r="N69" s="86">
        <f>K69/'סכום נכסי הקרן'!$C$42</f>
        <v>2.8587779661211226E-3</v>
      </c>
    </row>
    <row r="70" spans="2:14" s="121" customFormat="1">
      <c r="B70" s="125"/>
      <c r="C70" s="125"/>
    </row>
    <row r="71" spans="2:14" s="121" customFormat="1">
      <c r="B71" s="125"/>
      <c r="C71" s="125"/>
    </row>
    <row r="72" spans="2:14" s="121" customFormat="1">
      <c r="B72" s="125"/>
      <c r="C72" s="125"/>
    </row>
    <row r="73" spans="2:14" s="121" customFormat="1">
      <c r="B73" s="126" t="s">
        <v>242</v>
      </c>
      <c r="C73" s="125"/>
    </row>
    <row r="74" spans="2:14" s="121" customFormat="1">
      <c r="B74" s="126" t="s">
        <v>104</v>
      </c>
      <c r="C74" s="125"/>
    </row>
    <row r="75" spans="2:14" s="121" customFormat="1">
      <c r="B75" s="126" t="s">
        <v>225</v>
      </c>
      <c r="C75" s="125"/>
    </row>
    <row r="76" spans="2:14" s="121" customFormat="1">
      <c r="B76" s="126" t="s">
        <v>233</v>
      </c>
      <c r="C76" s="125"/>
    </row>
    <row r="77" spans="2:14" s="121" customFormat="1">
      <c r="B77" s="126" t="s">
        <v>240</v>
      </c>
      <c r="C77" s="125"/>
    </row>
    <row r="78" spans="2:14" s="121" customFormat="1">
      <c r="B78" s="125"/>
      <c r="C78" s="125"/>
    </row>
    <row r="79" spans="2:14" s="121" customFormat="1">
      <c r="B79" s="125"/>
      <c r="C79" s="125"/>
    </row>
    <row r="80" spans="2:14" s="121" customFormat="1">
      <c r="B80" s="125"/>
      <c r="C80" s="125"/>
    </row>
    <row r="81" spans="2:7" s="121" customFormat="1">
      <c r="B81" s="125"/>
      <c r="C81" s="125"/>
    </row>
    <row r="82" spans="2:7">
      <c r="D82" s="1"/>
      <c r="E82" s="1"/>
      <c r="F82" s="1"/>
      <c r="G82" s="1"/>
    </row>
    <row r="83" spans="2:7">
      <c r="D83" s="1"/>
      <c r="E83" s="1"/>
      <c r="F83" s="1"/>
      <c r="G83" s="1"/>
    </row>
    <row r="84" spans="2:7">
      <c r="D84" s="1"/>
      <c r="E84" s="1"/>
      <c r="F84" s="1"/>
      <c r="G84" s="1"/>
    </row>
    <row r="85" spans="2:7">
      <c r="D85" s="1"/>
      <c r="E85" s="1"/>
      <c r="F85" s="1"/>
      <c r="G85" s="1"/>
    </row>
    <row r="86" spans="2:7">
      <c r="D86" s="1"/>
      <c r="E86" s="1"/>
      <c r="F86" s="1"/>
      <c r="G86" s="1"/>
    </row>
    <row r="87" spans="2:7">
      <c r="D87" s="1"/>
      <c r="E87" s="1"/>
      <c r="F87" s="1"/>
      <c r="G87" s="1"/>
    </row>
    <row r="88" spans="2:7">
      <c r="D88" s="1"/>
      <c r="E88" s="1"/>
      <c r="F88" s="1"/>
      <c r="G88" s="1"/>
    </row>
    <row r="89" spans="2:7">
      <c r="D89" s="1"/>
      <c r="E89" s="1"/>
      <c r="F89" s="1"/>
      <c r="G89" s="1"/>
    </row>
    <row r="90" spans="2:7">
      <c r="D90" s="1"/>
      <c r="E90" s="1"/>
      <c r="F90" s="1"/>
      <c r="G90" s="1"/>
    </row>
    <row r="91" spans="2:7">
      <c r="D91" s="1"/>
      <c r="E91" s="1"/>
      <c r="F91" s="1"/>
      <c r="G91" s="1"/>
    </row>
    <row r="92" spans="2:7">
      <c r="D92" s="1"/>
      <c r="E92" s="1"/>
      <c r="F92" s="1"/>
      <c r="G92" s="1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D1:I1048576 K1:AF1048576 AH1:XFD1048576 AG1:AG43 B45:B72 B74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L327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4">
      <c r="B1" s="57" t="s">
        <v>171</v>
      </c>
      <c r="C1" s="78" t="s" vm="1">
        <v>243</v>
      </c>
    </row>
    <row r="2" spans="2:64">
      <c r="B2" s="57" t="s">
        <v>170</v>
      </c>
      <c r="C2" s="78" t="s">
        <v>244</v>
      </c>
    </row>
    <row r="3" spans="2:64">
      <c r="B3" s="57" t="s">
        <v>172</v>
      </c>
      <c r="C3" s="78" t="s">
        <v>245</v>
      </c>
    </row>
    <row r="4" spans="2:64">
      <c r="B4" s="57" t="s">
        <v>173</v>
      </c>
      <c r="C4" s="78">
        <v>2142</v>
      </c>
    </row>
    <row r="6" spans="2:64" ht="26.25" customHeight="1">
      <c r="B6" s="160" t="s">
        <v>201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4" ht="26.25" customHeight="1">
      <c r="B7" s="160" t="s">
        <v>83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BL7" s="3"/>
    </row>
    <row r="8" spans="2:64" s="3" customFormat="1" ht="78.75">
      <c r="B8" s="23" t="s">
        <v>107</v>
      </c>
      <c r="C8" s="31" t="s">
        <v>37</v>
      </c>
      <c r="D8" s="31" t="s">
        <v>111</v>
      </c>
      <c r="E8" s="31" t="s">
        <v>109</v>
      </c>
      <c r="F8" s="31" t="s">
        <v>54</v>
      </c>
      <c r="G8" s="31" t="s">
        <v>15</v>
      </c>
      <c r="H8" s="31" t="s">
        <v>55</v>
      </c>
      <c r="I8" s="31" t="s">
        <v>93</v>
      </c>
      <c r="J8" s="31" t="s">
        <v>227</v>
      </c>
      <c r="K8" s="31" t="s">
        <v>226</v>
      </c>
      <c r="L8" s="31" t="s">
        <v>51</v>
      </c>
      <c r="M8" s="31" t="s">
        <v>49</v>
      </c>
      <c r="N8" s="31" t="s">
        <v>174</v>
      </c>
      <c r="O8" s="21" t="s">
        <v>176</v>
      </c>
      <c r="P8" s="1"/>
      <c r="BG8" s="1"/>
      <c r="BH8" s="1"/>
    </row>
    <row r="9" spans="2:64" s="3" customFormat="1" ht="20.25">
      <c r="B9" s="16"/>
      <c r="C9" s="17"/>
      <c r="D9" s="17"/>
      <c r="E9" s="17"/>
      <c r="F9" s="17"/>
      <c r="G9" s="17"/>
      <c r="H9" s="17"/>
      <c r="I9" s="17"/>
      <c r="J9" s="33" t="s">
        <v>234</v>
      </c>
      <c r="K9" s="33"/>
      <c r="L9" s="33" t="s">
        <v>230</v>
      </c>
      <c r="M9" s="33" t="s">
        <v>20</v>
      </c>
      <c r="N9" s="33" t="s">
        <v>20</v>
      </c>
      <c r="O9" s="34" t="s">
        <v>20</v>
      </c>
      <c r="BF9" s="1"/>
      <c r="BG9" s="1"/>
      <c r="BH9" s="1"/>
      <c r="BL9" s="4"/>
    </row>
    <row r="10" spans="2:6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F10" s="1"/>
      <c r="BG10" s="3"/>
      <c r="BH10" s="1"/>
    </row>
    <row r="11" spans="2:64" s="120" customFormat="1" ht="18" customHeight="1">
      <c r="B11" s="103" t="s">
        <v>30</v>
      </c>
      <c r="C11" s="82"/>
      <c r="D11" s="82"/>
      <c r="E11" s="82"/>
      <c r="F11" s="82"/>
      <c r="G11" s="82"/>
      <c r="H11" s="82"/>
      <c r="I11" s="82"/>
      <c r="J11" s="88"/>
      <c r="K11" s="90"/>
      <c r="L11" s="88">
        <v>24930.809379999999</v>
      </c>
      <c r="M11" s="82"/>
      <c r="N11" s="89">
        <v>1</v>
      </c>
      <c r="O11" s="89">
        <f>L11/'סכום נכסי הקרן'!$C$42</f>
        <v>4.3765515364119101E-2</v>
      </c>
      <c r="P11" s="122"/>
      <c r="BF11" s="123"/>
      <c r="BG11" s="124"/>
      <c r="BH11" s="123"/>
      <c r="BL11" s="123"/>
    </row>
    <row r="12" spans="2:64" s="120" customFormat="1" ht="18" customHeight="1">
      <c r="B12" s="103" t="s">
        <v>221</v>
      </c>
      <c r="C12" s="82"/>
      <c r="D12" s="82"/>
      <c r="E12" s="82"/>
      <c r="F12" s="82"/>
      <c r="G12" s="82"/>
      <c r="H12" s="82"/>
      <c r="I12" s="82"/>
      <c r="J12" s="88"/>
      <c r="K12" s="90"/>
      <c r="L12" s="88">
        <v>24930.809380000006</v>
      </c>
      <c r="M12" s="82"/>
      <c r="N12" s="89">
        <v>1.0000000000000002</v>
      </c>
      <c r="O12" s="89">
        <f>L12/'סכום נכסי הקרן'!$C$42</f>
        <v>4.3765515364119115E-2</v>
      </c>
      <c r="P12" s="122"/>
      <c r="BF12" s="123"/>
      <c r="BG12" s="124"/>
      <c r="BH12" s="123"/>
      <c r="BL12" s="123"/>
    </row>
    <row r="13" spans="2:64" s="121" customFormat="1">
      <c r="B13" s="103" t="s">
        <v>28</v>
      </c>
      <c r="C13" s="82"/>
      <c r="D13" s="82"/>
      <c r="E13" s="82"/>
      <c r="F13" s="82"/>
      <c r="G13" s="82"/>
      <c r="H13" s="82"/>
      <c r="I13" s="82"/>
      <c r="J13" s="88"/>
      <c r="K13" s="90"/>
      <c r="L13" s="88">
        <v>24930.809380000006</v>
      </c>
      <c r="M13" s="82"/>
      <c r="N13" s="89">
        <v>1.0000000000000002</v>
      </c>
      <c r="O13" s="89">
        <f>L13/'סכום נכסי הקרן'!$C$42</f>
        <v>4.3765515364119115E-2</v>
      </c>
      <c r="BG13" s="124"/>
    </row>
    <row r="14" spans="2:64" s="121" customFormat="1" ht="20.25">
      <c r="B14" s="79" t="s">
        <v>916</v>
      </c>
      <c r="C14" s="80" t="s">
        <v>917</v>
      </c>
      <c r="D14" s="91" t="s">
        <v>26</v>
      </c>
      <c r="E14" s="80"/>
      <c r="F14" s="91" t="s">
        <v>808</v>
      </c>
      <c r="G14" s="80" t="s">
        <v>918</v>
      </c>
      <c r="H14" s="80"/>
      <c r="I14" s="91" t="s">
        <v>155</v>
      </c>
      <c r="J14" s="85">
        <v>50</v>
      </c>
      <c r="K14" s="87">
        <v>487766.52</v>
      </c>
      <c r="L14" s="85">
        <v>845.54326000000003</v>
      </c>
      <c r="M14" s="128">
        <v>3.3760830992693369E-3</v>
      </c>
      <c r="N14" s="86">
        <v>3.391559604472015E-2</v>
      </c>
      <c r="O14" s="86">
        <f>L14/'סכום נכסי הקרן'!$C$42</f>
        <v>1.4843335397784567E-3</v>
      </c>
      <c r="BG14" s="120"/>
    </row>
    <row r="15" spans="2:64" s="121" customFormat="1">
      <c r="B15" s="79" t="s">
        <v>919</v>
      </c>
      <c r="C15" s="80" t="s">
        <v>920</v>
      </c>
      <c r="D15" s="91" t="s">
        <v>26</v>
      </c>
      <c r="E15" s="80"/>
      <c r="F15" s="91" t="s">
        <v>808</v>
      </c>
      <c r="G15" s="80" t="s">
        <v>918</v>
      </c>
      <c r="H15" s="80"/>
      <c r="I15" s="91" t="s">
        <v>155</v>
      </c>
      <c r="J15" s="85">
        <v>4833</v>
      </c>
      <c r="K15" s="87">
        <v>2332.69</v>
      </c>
      <c r="L15" s="85">
        <v>390.86579999999998</v>
      </c>
      <c r="M15" s="86">
        <v>2.3242974667761658E-4</v>
      </c>
      <c r="N15" s="86">
        <v>1.5678022884951359E-2</v>
      </c>
      <c r="O15" s="86">
        <f>L15/'סכום נכסי הקרן'!$C$42</f>
        <v>6.8615675145034959E-4</v>
      </c>
    </row>
    <row r="16" spans="2:64" s="121" customFormat="1">
      <c r="B16" s="79" t="s">
        <v>921</v>
      </c>
      <c r="C16" s="80" t="s">
        <v>922</v>
      </c>
      <c r="D16" s="91" t="s">
        <v>26</v>
      </c>
      <c r="E16" s="80"/>
      <c r="F16" s="91" t="s">
        <v>808</v>
      </c>
      <c r="G16" s="80" t="s">
        <v>918</v>
      </c>
      <c r="H16" s="80"/>
      <c r="I16" s="91" t="s">
        <v>157</v>
      </c>
      <c r="J16" s="85">
        <v>485</v>
      </c>
      <c r="K16" s="87">
        <v>170716</v>
      </c>
      <c r="L16" s="85">
        <v>3438.23902</v>
      </c>
      <c r="M16" s="86">
        <v>1.9184821993452571E-3</v>
      </c>
      <c r="N16" s="86">
        <v>0.13791124738847127</v>
      </c>
      <c r="O16" s="86">
        <f>L16/'סכום נכסי הקרן'!$C$42</f>
        <v>6.03575681646497E-3</v>
      </c>
    </row>
    <row r="17" spans="2:15" s="121" customFormat="1">
      <c r="B17" s="79" t="s">
        <v>923</v>
      </c>
      <c r="C17" s="80" t="s">
        <v>924</v>
      </c>
      <c r="D17" s="91" t="s">
        <v>129</v>
      </c>
      <c r="E17" s="80"/>
      <c r="F17" s="91" t="s">
        <v>808</v>
      </c>
      <c r="G17" s="80" t="s">
        <v>918</v>
      </c>
      <c r="H17" s="80"/>
      <c r="I17" s="91" t="s">
        <v>157</v>
      </c>
      <c r="J17" s="85">
        <v>3177</v>
      </c>
      <c r="K17" s="87">
        <v>3768</v>
      </c>
      <c r="L17" s="85">
        <v>497.10509000000002</v>
      </c>
      <c r="M17" s="86">
        <v>1.5251389417881105E-4</v>
      </c>
      <c r="N17" s="86">
        <v>1.9939388345682343E-2</v>
      </c>
      <c r="O17" s="86">
        <f>L17/'סכום נכסי הקרן'!$C$42</f>
        <v>8.7265760699409799E-4</v>
      </c>
    </row>
    <row r="18" spans="2:15" s="121" customFormat="1">
      <c r="B18" s="79" t="s">
        <v>925</v>
      </c>
      <c r="C18" s="80" t="s">
        <v>926</v>
      </c>
      <c r="D18" s="91" t="s">
        <v>129</v>
      </c>
      <c r="E18" s="80"/>
      <c r="F18" s="91" t="s">
        <v>808</v>
      </c>
      <c r="G18" s="80" t="s">
        <v>918</v>
      </c>
      <c r="H18" s="80"/>
      <c r="I18" s="91" t="s">
        <v>157</v>
      </c>
      <c r="J18" s="85">
        <v>5285.0000000000009</v>
      </c>
      <c r="K18" s="87">
        <v>2378</v>
      </c>
      <c r="L18" s="85">
        <v>521.88756000000001</v>
      </c>
      <c r="M18" s="86">
        <v>4.5227998549012403E-5</v>
      </c>
      <c r="N18" s="86">
        <v>2.0933438302996644E-2</v>
      </c>
      <c r="O18" s="86">
        <f>L18/'סכום נכסי הקרן'!$C$42</f>
        <v>9.1616271567363894E-4</v>
      </c>
    </row>
    <row r="19" spans="2:15" s="121" customFormat="1">
      <c r="B19" s="79" t="s">
        <v>927</v>
      </c>
      <c r="C19" s="80" t="s">
        <v>928</v>
      </c>
      <c r="D19" s="91" t="s">
        <v>26</v>
      </c>
      <c r="E19" s="80"/>
      <c r="F19" s="91" t="s">
        <v>808</v>
      </c>
      <c r="G19" s="80" t="s">
        <v>918</v>
      </c>
      <c r="H19" s="80"/>
      <c r="I19" s="91" t="s">
        <v>155</v>
      </c>
      <c r="J19" s="85">
        <v>1601.5</v>
      </c>
      <c r="K19" s="87">
        <v>13882</v>
      </c>
      <c r="L19" s="85">
        <v>770.78423999999995</v>
      </c>
      <c r="M19" s="86">
        <v>3.0181095759461261E-4</v>
      </c>
      <c r="N19" s="86">
        <v>3.0916936079032346E-2</v>
      </c>
      <c r="O19" s="86">
        <f>L19/'סכום נכסי הקרן'!$C$42</f>
        <v>1.3530956409783781E-3</v>
      </c>
    </row>
    <row r="20" spans="2:15" s="121" customFormat="1">
      <c r="B20" s="79" t="s">
        <v>929</v>
      </c>
      <c r="C20" s="80" t="s">
        <v>930</v>
      </c>
      <c r="D20" s="91" t="s">
        <v>26</v>
      </c>
      <c r="E20" s="80"/>
      <c r="F20" s="91" t="s">
        <v>808</v>
      </c>
      <c r="G20" s="80" t="s">
        <v>918</v>
      </c>
      <c r="H20" s="80"/>
      <c r="I20" s="91" t="s">
        <v>157</v>
      </c>
      <c r="J20" s="85">
        <v>748</v>
      </c>
      <c r="K20" s="87">
        <v>124753</v>
      </c>
      <c r="L20" s="85">
        <v>3875.00882</v>
      </c>
      <c r="M20" s="86">
        <v>5.2870904983644675E-4</v>
      </c>
      <c r="N20" s="86">
        <v>0.15543052617892986</v>
      </c>
      <c r="O20" s="86">
        <f>L20/'סכום נכסי הקרן'!$C$42</f>
        <v>6.8024970815370716E-3</v>
      </c>
    </row>
    <row r="21" spans="2:15" s="121" customFormat="1">
      <c r="B21" s="79" t="s">
        <v>931</v>
      </c>
      <c r="C21" s="80" t="s">
        <v>932</v>
      </c>
      <c r="D21" s="91" t="s">
        <v>26</v>
      </c>
      <c r="E21" s="80"/>
      <c r="F21" s="91" t="s">
        <v>808</v>
      </c>
      <c r="G21" s="80" t="s">
        <v>918</v>
      </c>
      <c r="H21" s="80"/>
      <c r="I21" s="91" t="s">
        <v>155</v>
      </c>
      <c r="J21" s="85">
        <v>4415.09</v>
      </c>
      <c r="K21" s="87">
        <v>1905.64</v>
      </c>
      <c r="L21" s="85">
        <v>291.69853999999998</v>
      </c>
      <c r="M21" s="86">
        <v>4.9461544627495222E-5</v>
      </c>
      <c r="N21" s="86">
        <v>1.1700323706056911E-2</v>
      </c>
      <c r="O21" s="86">
        <f>L21/'סכום נכסי הקרן'!$C$42</f>
        <v>5.1207069692260068E-4</v>
      </c>
    </row>
    <row r="22" spans="2:15" s="121" customFormat="1">
      <c r="B22" s="79" t="s">
        <v>933</v>
      </c>
      <c r="C22" s="80" t="s">
        <v>934</v>
      </c>
      <c r="D22" s="91" t="s">
        <v>26</v>
      </c>
      <c r="E22" s="80"/>
      <c r="F22" s="91" t="s">
        <v>808</v>
      </c>
      <c r="G22" s="80" t="s">
        <v>918</v>
      </c>
      <c r="H22" s="80"/>
      <c r="I22" s="91" t="s">
        <v>155</v>
      </c>
      <c r="J22" s="85">
        <v>13769.000000000005</v>
      </c>
      <c r="K22" s="87">
        <v>1933</v>
      </c>
      <c r="L22" s="85">
        <v>922.75858999999991</v>
      </c>
      <c r="M22" s="86">
        <v>4.9618970922131109E-4</v>
      </c>
      <c r="N22" s="86">
        <v>3.7012781090864047E-2</v>
      </c>
      <c r="O22" s="86">
        <f>L22/'סכום נכסי הקרן'!$C$42</f>
        <v>1.6198834395009874E-3</v>
      </c>
    </row>
    <row r="23" spans="2:15" s="121" customFormat="1">
      <c r="B23" s="79" t="s">
        <v>935</v>
      </c>
      <c r="C23" s="80" t="s">
        <v>936</v>
      </c>
      <c r="D23" s="91" t="s">
        <v>26</v>
      </c>
      <c r="E23" s="80"/>
      <c r="F23" s="91" t="s">
        <v>808</v>
      </c>
      <c r="G23" s="80" t="s">
        <v>918</v>
      </c>
      <c r="H23" s="80"/>
      <c r="I23" s="91" t="s">
        <v>155</v>
      </c>
      <c r="J23" s="85">
        <v>286</v>
      </c>
      <c r="K23" s="87">
        <v>51907.07</v>
      </c>
      <c r="L23" s="85">
        <v>514.69078000000002</v>
      </c>
      <c r="M23" s="86">
        <v>9.8605297625143791E-5</v>
      </c>
      <c r="N23" s="86">
        <v>2.0644768172384143E-2</v>
      </c>
      <c r="O23" s="86">
        <f>L23/'סכום נכסי הקרן'!$C$42</f>
        <v>9.0352891863715518E-4</v>
      </c>
    </row>
    <row r="24" spans="2:15" s="121" customFormat="1">
      <c r="B24" s="79" t="s">
        <v>937</v>
      </c>
      <c r="C24" s="80" t="s">
        <v>938</v>
      </c>
      <c r="D24" s="91" t="s">
        <v>26</v>
      </c>
      <c r="E24" s="80"/>
      <c r="F24" s="91" t="s">
        <v>808</v>
      </c>
      <c r="G24" s="80" t="s">
        <v>918</v>
      </c>
      <c r="H24" s="80"/>
      <c r="I24" s="91" t="s">
        <v>155</v>
      </c>
      <c r="J24" s="85">
        <v>12686</v>
      </c>
      <c r="K24" s="87">
        <v>2504.02</v>
      </c>
      <c r="L24" s="85">
        <v>1101.3271499999998</v>
      </c>
      <c r="M24" s="86">
        <v>4.9713914107827786E-5</v>
      </c>
      <c r="N24" s="86">
        <v>4.4175346785311626E-2</v>
      </c>
      <c r="O24" s="86">
        <f>L24/'סכום נכסי הקרן'!$C$42</f>
        <v>1.9333568184478453E-3</v>
      </c>
    </row>
    <row r="25" spans="2:15" s="121" customFormat="1">
      <c r="B25" s="79" t="s">
        <v>939</v>
      </c>
      <c r="C25" s="80" t="s">
        <v>940</v>
      </c>
      <c r="D25" s="91" t="s">
        <v>26</v>
      </c>
      <c r="E25" s="80"/>
      <c r="F25" s="91" t="s">
        <v>808</v>
      </c>
      <c r="G25" s="80" t="s">
        <v>918</v>
      </c>
      <c r="H25" s="80"/>
      <c r="I25" s="91" t="s">
        <v>157</v>
      </c>
      <c r="J25" s="85">
        <v>19227</v>
      </c>
      <c r="K25" s="87">
        <v>1287.4000000000001</v>
      </c>
      <c r="L25" s="85">
        <v>1027.8864300000002</v>
      </c>
      <c r="M25" s="86">
        <v>1.1462741984307719E-3</v>
      </c>
      <c r="N25" s="86">
        <v>4.1229565167049557E-2</v>
      </c>
      <c r="O25" s="86">
        <f>L25/'סכום נכסי הקרן'!$C$42</f>
        <v>1.8044331677744569E-3</v>
      </c>
    </row>
    <row r="26" spans="2:15" s="121" customFormat="1">
      <c r="B26" s="79" t="s">
        <v>941</v>
      </c>
      <c r="C26" s="80" t="s">
        <v>942</v>
      </c>
      <c r="D26" s="91" t="s">
        <v>26</v>
      </c>
      <c r="E26" s="80"/>
      <c r="F26" s="91" t="s">
        <v>808</v>
      </c>
      <c r="G26" s="80" t="s">
        <v>918</v>
      </c>
      <c r="H26" s="80"/>
      <c r="I26" s="91" t="s">
        <v>165</v>
      </c>
      <c r="J26" s="85">
        <v>6522</v>
      </c>
      <c r="K26" s="87">
        <v>11131.28</v>
      </c>
      <c r="L26" s="85">
        <v>2236.2426</v>
      </c>
      <c r="M26" s="86">
        <v>7.3566609386070973E-4</v>
      </c>
      <c r="N26" s="86">
        <v>8.9697954282782294E-2</v>
      </c>
      <c r="O26" s="86">
        <f>L26/'סכום נכסי הקרן'!$C$42</f>
        <v>3.9256771962931612E-3</v>
      </c>
    </row>
    <row r="27" spans="2:15" s="121" customFormat="1">
      <c r="B27" s="79" t="s">
        <v>943</v>
      </c>
      <c r="C27" s="80" t="s">
        <v>944</v>
      </c>
      <c r="D27" s="91" t="s">
        <v>129</v>
      </c>
      <c r="E27" s="80"/>
      <c r="F27" s="91" t="s">
        <v>808</v>
      </c>
      <c r="G27" s="80" t="s">
        <v>918</v>
      </c>
      <c r="H27" s="80"/>
      <c r="I27" s="91" t="s">
        <v>155</v>
      </c>
      <c r="J27" s="85">
        <v>12112.12</v>
      </c>
      <c r="K27" s="87">
        <v>20233.91</v>
      </c>
      <c r="L27" s="85">
        <v>8496.7715000000026</v>
      </c>
      <c r="M27" s="86">
        <v>2.3003090184825319E-4</v>
      </c>
      <c r="N27" s="86">
        <v>0.34081410557076758</v>
      </c>
      <c r="O27" s="86">
        <f>L27/'סכום נכסי הקרן'!$C$42</f>
        <v>1.4915904973665938E-2</v>
      </c>
    </row>
    <row r="28" spans="2:15" s="121" customFormat="1">
      <c r="B28" s="83"/>
      <c r="C28" s="80"/>
      <c r="D28" s="80"/>
      <c r="E28" s="80"/>
      <c r="F28" s="80"/>
      <c r="G28" s="80"/>
      <c r="H28" s="80"/>
      <c r="I28" s="80"/>
      <c r="J28" s="85"/>
      <c r="K28" s="87"/>
      <c r="L28" s="80"/>
      <c r="M28" s="80"/>
      <c r="N28" s="86"/>
      <c r="O28" s="80"/>
    </row>
    <row r="29" spans="2:15" s="121" customFormat="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93" t="s">
        <v>242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93" t="s">
        <v>104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8">
      <c r="B33" s="93" t="s">
        <v>225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8">
      <c r="B34" s="93" t="s">
        <v>233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8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F37" s="4"/>
    </row>
    <row r="38" spans="2:5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F38" s="3"/>
    </row>
    <row r="39" spans="2:5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</row>
    <row r="117" spans="2:15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</row>
    <row r="118" spans="2:15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</row>
    <row r="119" spans="2:15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</row>
    <row r="120" spans="2:15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</row>
    <row r="121" spans="2:15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</row>
    <row r="122" spans="2:1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</row>
    <row r="123" spans="2:1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2:1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</row>
    <row r="125" spans="2:15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</row>
    <row r="126" spans="2:15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</row>
    <row r="127" spans="2:15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AF42:AF1048576 AG1:XFD1048576 AF1:AF37 B1:B30 B32:B37 D1:AE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2018-04-09T10:14:17+00:00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9B8285D-F0CA-4E19-BAC1-3769593300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2018-04-09T08:06:20Z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