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סל'!$B$6:$N$40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2" i="58" l="1"/>
  <c r="J15" i="58"/>
  <c r="J11" i="58" l="1"/>
  <c r="J10" i="58" s="1"/>
  <c r="C11" i="88" s="1"/>
  <c r="C31" i="88"/>
  <c r="C18" i="88"/>
  <c r="C17" i="88"/>
  <c r="C15" i="88"/>
  <c r="C13" i="88"/>
  <c r="C23" i="88"/>
  <c r="C12" i="88"/>
  <c r="C10" i="88" l="1"/>
  <c r="C42" i="88" l="1"/>
  <c r="K17" i="76" l="1"/>
  <c r="K12" i="76"/>
  <c r="O12" i="64"/>
  <c r="N39" i="63"/>
  <c r="N35" i="63"/>
  <c r="N31" i="63"/>
  <c r="N26" i="63"/>
  <c r="N22" i="63"/>
  <c r="N18" i="63"/>
  <c r="N14" i="63"/>
  <c r="N27" i="63"/>
  <c r="N11" i="63"/>
  <c r="K16" i="76"/>
  <c r="K11" i="76"/>
  <c r="O11" i="64"/>
  <c r="N38" i="63"/>
  <c r="N34" i="63"/>
  <c r="N30" i="63"/>
  <c r="N25" i="63"/>
  <c r="N21" i="63"/>
  <c r="N17" i="63"/>
  <c r="N13" i="63"/>
  <c r="N32" i="63"/>
  <c r="N15" i="63"/>
  <c r="K14" i="76"/>
  <c r="O14" i="64"/>
  <c r="N41" i="63"/>
  <c r="N37" i="63"/>
  <c r="N33" i="63"/>
  <c r="N29" i="63"/>
  <c r="N24" i="63"/>
  <c r="N20" i="63"/>
  <c r="N16" i="63"/>
  <c r="N12" i="63"/>
  <c r="K13" i="76"/>
  <c r="O13" i="64"/>
  <c r="N40" i="63"/>
  <c r="N36" i="63"/>
  <c r="N23" i="63"/>
  <c r="N19" i="63"/>
  <c r="U16" i="61"/>
  <c r="U12" i="61"/>
  <c r="R43" i="59"/>
  <c r="R39" i="59"/>
  <c r="R35" i="59"/>
  <c r="R31" i="59"/>
  <c r="R26" i="59"/>
  <c r="R21" i="59"/>
  <c r="R17" i="59"/>
  <c r="R13" i="59"/>
  <c r="L16" i="58"/>
  <c r="L11" i="58"/>
  <c r="U20" i="61"/>
  <c r="U15" i="61"/>
  <c r="U11" i="61"/>
  <c r="R42" i="59"/>
  <c r="R38" i="59"/>
  <c r="R34" i="59"/>
  <c r="R29" i="59"/>
  <c r="R24" i="59"/>
  <c r="R20" i="59"/>
  <c r="R16" i="59"/>
  <c r="R12" i="59"/>
  <c r="L15" i="58"/>
  <c r="L10" i="58"/>
  <c r="U19" i="61"/>
  <c r="U14" i="61"/>
  <c r="R46" i="59"/>
  <c r="R41" i="59"/>
  <c r="R37" i="59"/>
  <c r="R33" i="59"/>
  <c r="R28" i="59"/>
  <c r="R23" i="59"/>
  <c r="R19" i="59"/>
  <c r="R15" i="59"/>
  <c r="R11" i="59"/>
  <c r="L13" i="58"/>
  <c r="U18" i="61"/>
  <c r="U13" i="61"/>
  <c r="R45" i="59"/>
  <c r="R40" i="59"/>
  <c r="R36" i="59"/>
  <c r="R32" i="59"/>
  <c r="R27" i="59"/>
  <c r="R22" i="59"/>
  <c r="R18" i="59"/>
  <c r="R14" i="59"/>
  <c r="L17" i="58"/>
  <c r="L12" i="58"/>
  <c r="D38" i="88"/>
  <c r="D13" i="88"/>
  <c r="D42" i="88"/>
  <c r="D17" i="88"/>
  <c r="D23" i="88"/>
  <c r="D10" i="88"/>
  <c r="D15" i="88"/>
  <c r="D18" i="88"/>
  <c r="D31" i="88"/>
  <c r="D11" i="88"/>
  <c r="D12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71231]}"/>
    <s v="{[Medida].[Medida].&amp;[2]}"/>
    <s v="{[Keren].[Keren].[All]}"/>
    <s v="{[Cheshbon KM].[Hie Peilut].[Peilut 7].&amp;[Kod_Peilut_L7_628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4" si="33">
        <n x="1" s="1"/>
        <n x="2" s="1"/>
        <n x="31"/>
        <n x="32"/>
      </t>
    </mdx>
    <mdx n="0" f="v">
      <t c="4" si="33">
        <n x="1" s="1"/>
        <n x="2" s="1"/>
        <n x="34"/>
        <n x="32"/>
      </t>
    </mdx>
    <mdx n="0" f="v">
      <t c="4" si="33">
        <n x="1" s="1"/>
        <n x="2" s="1"/>
        <n x="35"/>
        <n x="32"/>
      </t>
    </mdx>
    <mdx n="0" f="v">
      <t c="4" si="33">
        <n x="1" s="1"/>
        <n x="2" s="1"/>
        <n x="36"/>
        <n x="32"/>
      </t>
    </mdx>
    <mdx n="0" f="v">
      <t c="4" si="33">
        <n x="1" s="1"/>
        <n x="2" s="1"/>
        <n x="37"/>
        <n x="32"/>
      </t>
    </mdx>
    <mdx n="0" f="v">
      <t c="4" si="33">
        <n x="1" s="1"/>
        <n x="2" s="1"/>
        <n x="38"/>
        <n x="32"/>
      </t>
    </mdx>
    <mdx n="0" f="v">
      <t c="4" si="33">
        <n x="1" s="1"/>
        <n x="2" s="1"/>
        <n x="39"/>
        <n x="32"/>
      </t>
    </mdx>
    <mdx n="0" f="v">
      <t c="4" si="33">
        <n x="1" s="1"/>
        <n x="2" s="1"/>
        <n x="40"/>
        <n x="32"/>
      </t>
    </mdx>
    <mdx n="0" f="v">
      <t c="4" si="33">
        <n x="1" s="1"/>
        <n x="2" s="1"/>
        <n x="41"/>
        <n x="32"/>
      </t>
    </mdx>
    <mdx n="0" f="v">
      <t c="4" si="33">
        <n x="1" s="1"/>
        <n x="2" s="1"/>
        <n x="42"/>
        <n x="32"/>
      </t>
    </mdx>
    <mdx n="0" f="v">
      <t c="4" si="33">
        <n x="1" s="1"/>
        <n x="2" s="1"/>
        <n x="43"/>
        <n x="32"/>
      </t>
    </mdx>
  </mdxMetadata>
  <valueMetadata count="5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</valueMetadata>
</metadata>
</file>

<file path=xl/sharedStrings.xml><?xml version="1.0" encoding="utf-8"?>
<sst xmlns="http://schemas.openxmlformats.org/spreadsheetml/2006/main" count="2129" uniqueCount="391">
  <si>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</si>
  <si>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</si>
  <si>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</si>
  <si>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</si>
  <si>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</si>
  <si>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</si>
  <si>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</si>
  <si>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</si>
  <si>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</si>
  <si>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</si>
  <si>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</si>
  <si>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</si>
  <si>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</si>
  <si>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</si>
  <si>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</si>
  <si>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</si>
  <si>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</si>
  <si>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</si>
  <si>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</si>
  <si>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</si>
  <si>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</si>
  <si>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</si>
  <si>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</si>
  <si>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</si>
  <si>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</si>
  <si>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</si>
  <si>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</si>
  <si>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</si>
  <si>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</si>
  <si>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</si>
  <si>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</si>
  <si>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</si>
  <si>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</si>
  <si>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</si>
  <si>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</si>
  <si>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</si>
  <si>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</si>
  <si>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</si>
  <si>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</si>
  <si>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</si>
  <si>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</si>
  <si>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</si>
  <si>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</si>
  <si>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</si>
  <si>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</si>
  <si>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</si>
  <si>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</si>
  <si>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</si>
  <si>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</si>
  <si>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</si>
  <si>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</si>
  <si>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</si>
  <si>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</si>
  <si>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</si>
  <si>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</si>
  <si>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</si>
  <si>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</si>
  <si>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</si>
  <si>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</si>
  <si>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</si>
  <si>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</si>
  <si>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</si>
  <si>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</si>
  <si>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</si>
  <si>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</si>
  <si>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</si>
  <si>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</si>
  <si>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</si>
  <si>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</si>
  <si>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</si>
  <si>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</si>
  <si>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</si>
  <si>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</si>
  <si>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</si>
  <si>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</si>
  <si>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</si>
  <si>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</si>
  <si>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</si>
  <si>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</si>
  <si>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</si>
  <si>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</si>
  <si>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</si>
  <si>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</si>
  <si>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</si>
  <si>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</si>
  <si>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</si>
  <si>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</si>
  <si>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</si>
  <si>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</si>
  <si>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</si>
  <si>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</si>
  <si>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</si>
  <si>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</si>
  <si>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</si>
  <si>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</si>
  <si>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</si>
  <si>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</si>
  <si>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</si>
  <si>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</si>
  <si>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</si>
  <si>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</si>
  <si>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</si>
  <si>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</si>
  <si>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</si>
  <si>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</si>
  <si>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</si>
  <si>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</si>
  <si>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</si>
  <si>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</si>
  <si>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</si>
  <si>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</si>
  <si>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</si>
  <si>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</si>
  <si>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</si>
  <si>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</si>
  <si>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</si>
  <si>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</si>
  <si>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</si>
  <si>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</si>
  <si>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</si>
  <si>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</si>
  <si>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</si>
  <si>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</si>
  <si>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</si>
  <si>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</si>
  <si>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</si>
  <si>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</si>
  <si>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</si>
  <si>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</si>
  <si>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</si>
  <si>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</si>
  <si>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</si>
  <si>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</si>
  <si>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</si>
  <si>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</si>
  <si>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</si>
  <si>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</si>
  <si>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</si>
  <si>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</si>
  <si>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</si>
  <si>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</si>
  <si>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</si>
  <si>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</si>
  <si>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</si>
  <si>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</si>
  <si>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</si>
  <si>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</si>
  <si>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</si>
  <si>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</si>
  <si>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</si>
  <si>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</si>
  <si>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</si>
  <si>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</si>
  <si>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</si>
  <si>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</si>
  <si>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</si>
  <si>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</si>
  <si>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</si>
  <si>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</si>
  <si>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</si>
  <si>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</si>
  <si>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</si>
  <si>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</si>
  <si>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</si>
  <si>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</si>
  <si>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</si>
  <si>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</si>
  <si>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</si>
  <si>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</si>
  <si>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</si>
  <si>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</si>
  <si>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</si>
  <si>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</si>
  <si>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</si>
  <si>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</si>
  <si>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</si>
  <si>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</si>
  <si>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</si>
  <si>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</si>
  <si>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</si>
  <si>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</si>
  <si>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</si>
  <si>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</si>
  <si>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</si>
  <si>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</si>
  <si>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</si>
  <si>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</si>
  <si>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</si>
  <si>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</si>
  <si>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</si>
  <si>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</si>
  <si>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</si>
  <si>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</si>
  <si>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</si>
  <si>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</si>
  <si>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</si>
  <si>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</si>
  <si>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</si>
  <si>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</si>
  <si>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</si>
  <si>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</si>
  <si>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</si>
  <si>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</si>
  <si>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</si>
  <si>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</si>
  <si>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</si>
  <si>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</si>
  <si>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</si>
  <si>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</si>
  <si>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</si>
  <si>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</si>
  <si>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</si>
  <si>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</si>
  <si>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</si>
  <si>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</si>
  <si>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</si>
  <si>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</si>
  <si>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</si>
  <si>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</si>
  <si>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</si>
  <si>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</si>
  <si>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</si>
  <si>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</si>
  <si>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</si>
  <si>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</si>
  <si>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</si>
  <si>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</si>
  <si>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</si>
  <si>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</si>
  <si>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</si>
  <si>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</si>
  <si>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</si>
  <si>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</si>
  <si>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</si>
  <si>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</si>
  <si>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</si>
  <si>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</si>
  <si>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</si>
  <si>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</si>
  <si>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משלימה - מסלול אג"ח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</si>
  <si>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</si>
  <si>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</si>
  <si>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</si>
  <si>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</si>
  <si>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</si>
  <si>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</si>
  <si>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</si>
  <si>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</si>
  <si>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</si>
  <si>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</si>
  <si>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</si>
  <si>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</si>
  <si>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</si>
  <si>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</si>
  <si>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</si>
  <si>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</si>
  <si>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</si>
  <si>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</si>
  <si>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</si>
  <si>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</si>
  <si>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</si>
  <si>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מק"מ 1118</t>
  </si>
  <si>
    <t>8181117</t>
  </si>
  <si>
    <t>מקמ 218</t>
  </si>
  <si>
    <t>8180218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</si>
  <si>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</si>
  <si>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</si>
  <si>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</si>
  <si>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</si>
  <si>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</si>
  <si>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</si>
  <si>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</si>
  <si>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</si>
  <si>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</si>
  <si>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</si>
  <si>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</si>
  <si>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</si>
  <si>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</si>
  <si>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</si>
  <si>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</si>
  <si>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</si>
  <si>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</si>
  <si>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</si>
  <si>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</si>
  <si>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</si>
  <si>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421</t>
  </si>
  <si>
    <t>1138130</t>
  </si>
  <si>
    <t>ממשק0120</t>
  </si>
  <si>
    <t>1115773</t>
  </si>
  <si>
    <t>ממשלתי משתנה 0520  גילון</t>
  </si>
  <si>
    <t>1116193</t>
  </si>
  <si>
    <t>בזק סדרה ו</t>
  </si>
  <si>
    <t>2300143</t>
  </si>
  <si>
    <t>מגמה</t>
  </si>
  <si>
    <t>520031931</t>
  </si>
  <si>
    <t>תקשורת מדיה</t>
  </si>
  <si>
    <t>AA.IL</t>
  </si>
  <si>
    <t>הראל הנפקות אגח ד</t>
  </si>
  <si>
    <t>1119213</t>
  </si>
  <si>
    <t>520033986</t>
  </si>
  <si>
    <t>ביטוח</t>
  </si>
  <si>
    <t>AA-.IL</t>
  </si>
  <si>
    <t>מעלות S&amp;P</t>
  </si>
  <si>
    <t>ירושלים הנפקות אגח ט</t>
  </si>
  <si>
    <t>1127422</t>
  </si>
  <si>
    <t>520025636</t>
  </si>
  <si>
    <t>בנקים</t>
  </si>
  <si>
    <t>A+.IL</t>
  </si>
  <si>
    <t>פועלים הנפקות אגח 29</t>
  </si>
  <si>
    <t>1940485</t>
  </si>
  <si>
    <t>520000118</t>
  </si>
  <si>
    <t>AAA.IL</t>
  </si>
  <si>
    <t>רילייטד אגח א</t>
  </si>
  <si>
    <t>1134923</t>
  </si>
  <si>
    <t>1849766</t>
  </si>
  <si>
    <t>נדלן ובינוי</t>
  </si>
  <si>
    <t>הראל סל תל בונד 60</t>
  </si>
  <si>
    <t>1113257</t>
  </si>
  <si>
    <t>514103811</t>
  </si>
  <si>
    <t>אג"ח</t>
  </si>
  <si>
    <t>הראל תל בונד 20</t>
  </si>
  <si>
    <t>1113240</t>
  </si>
  <si>
    <t>פסגות סל בונד 20</t>
  </si>
  <si>
    <t>1104603</t>
  </si>
  <si>
    <t>513464289</t>
  </si>
  <si>
    <t>פסגות תל בונד 20</t>
  </si>
  <si>
    <t>1101443</t>
  </si>
  <si>
    <t>פסגות תל בונד 60 סדרה 2</t>
  </si>
  <si>
    <t>1109479</t>
  </si>
  <si>
    <t>פסגות תל בונד 60 סדרה 3</t>
  </si>
  <si>
    <t>1134550</t>
  </si>
  <si>
    <t>קסם תל בונד 20</t>
  </si>
  <si>
    <t>1101633</t>
  </si>
  <si>
    <t>520041989</t>
  </si>
  <si>
    <t>קסם תל בונד 60</t>
  </si>
  <si>
    <t>1109248</t>
  </si>
  <si>
    <t>תכלית תל בונד 20</t>
  </si>
  <si>
    <t>1109370</t>
  </si>
  <si>
    <t>513540310</t>
  </si>
  <si>
    <t>תכלית תל בונד 40</t>
  </si>
  <si>
    <t>1109354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</si>
  <si>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</si>
  <si>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</si>
  <si>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</si>
  <si>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</si>
  <si>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</si>
  <si>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</si>
  <si>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</si>
  <si>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</si>
  <si>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ISHARES USD CORP BND</t>
  </si>
  <si>
    <t>IE0032895942</t>
  </si>
  <si>
    <t>PIMCO INV GRADE CORP BD ETF</t>
  </si>
  <si>
    <t>US72201R8170</t>
  </si>
  <si>
    <t>NYSE</t>
  </si>
  <si>
    <t>SPDR PORTFOLIO INTERMEDIATE</t>
  </si>
  <si>
    <t>US78464A3757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</si>
  <si>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</si>
  <si>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</si>
  <si>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</si>
  <si>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</si>
  <si>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</si>
  <si>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</si>
  <si>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</si>
  <si>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</si>
  <si>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</si>
  <si>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</si>
  <si>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ISHARES MARKIT IBOXX EUR HIGH YIELD</t>
  </si>
  <si>
    <t>IE00B66F4759</t>
  </si>
  <si>
    <t>SPDR BARCLAYS CAPITAL HIGH</t>
  </si>
  <si>
    <t>US78464A4177</t>
  </si>
  <si>
    <t>AMUNDI ETF EUR HY LIQ BD IBX</t>
  </si>
  <si>
    <t>FR0011494822</t>
  </si>
  <si>
    <t>NEUBER BERMAN H/Y BD I2A</t>
  </si>
  <si>
    <t>IE00B8QBJF01</t>
  </si>
  <si>
    <t>BB</t>
  </si>
  <si>
    <t>FITCH</t>
  </si>
  <si>
    <t>₪ / מט"ח</t>
  </si>
  <si>
    <t>+ILS/-USD 3.4882 04-01-18 (26) --88</t>
  </si>
  <si>
    <t>10000047</t>
  </si>
  <si>
    <t>ל.ר.</t>
  </si>
  <si>
    <t>+USD/-EUR 1.1905 07-03-18 (26) +64.5</t>
  </si>
  <si>
    <t>10000052</t>
  </si>
  <si>
    <t/>
  </si>
  <si>
    <t>פרנק שווצרי</t>
  </si>
  <si>
    <t>דולר ניו-זילנד</t>
  </si>
  <si>
    <t>כתר נורבגי</t>
  </si>
  <si>
    <t>יו בנק</t>
  </si>
  <si>
    <t>30026000</t>
  </si>
  <si>
    <t>AA+.IL</t>
  </si>
  <si>
    <t>30326000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</si>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</sst>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64" fontId="5" fillId="0" borderId="29" xfId="13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H12" sqref="H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3">
      <c r="B1" s="57" t="s">
        <v>168</v>
      </c>
      <c r="C1" s="78" t="s" vm="1">
        <v>237</v>
      </c>
    </row>
    <row r="2" spans="1:23">
      <c r="B2" s="57" t="s">
        <v>167</v>
      </c>
      <c r="C2" s="78" t="s">
        <v>238</v>
      </c>
    </row>
    <row r="3" spans="1:23">
      <c r="B3" s="57" t="s">
        <v>169</v>
      </c>
      <c r="C3" s="78" t="s">
        <v>239</v>
      </c>
    </row>
    <row r="4" spans="1:23">
      <c r="B4" s="57" t="s">
        <v>170</v>
      </c>
      <c r="C4" s="78">
        <v>2148</v>
      </c>
    </row>
    <row r="6" spans="1:23" ht="26.25" customHeight="1">
      <c r="B6" s="128" t="s">
        <v>184</v>
      </c>
      <c r="C6" s="129"/>
      <c r="D6" s="130"/>
    </row>
    <row r="7" spans="1:23" s="10" customFormat="1">
      <c r="B7" s="23"/>
      <c r="C7" s="24" t="s">
        <v>99</v>
      </c>
      <c r="D7" s="25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224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183</v>
      </c>
      <c r="C10" s="118">
        <f>C11+C12+C23</f>
        <v>3222.2855461000004</v>
      </c>
      <c r="D10" s="119">
        <f>C10/$C$42</f>
        <v>1</v>
      </c>
    </row>
    <row r="11" spans="1:23">
      <c r="A11" s="45" t="s">
        <v>130</v>
      </c>
      <c r="B11" s="29" t="s">
        <v>185</v>
      </c>
      <c r="C11" s="118">
        <f>מזומנים!J10</f>
        <v>129.00263609999999</v>
      </c>
      <c r="D11" s="119">
        <f t="shared" ref="D11:D13" si="0">C11/$C$42</f>
        <v>4.0034514090824314E-2</v>
      </c>
    </row>
    <row r="12" spans="1:23">
      <c r="B12" s="29" t="s">
        <v>186</v>
      </c>
      <c r="C12" s="118">
        <f>SUM(C13:C22)</f>
        <v>3092.3422100000003</v>
      </c>
      <c r="D12" s="119">
        <f t="shared" si="0"/>
        <v>0.95967355026705403</v>
      </c>
    </row>
    <row r="13" spans="1:23">
      <c r="A13" s="55" t="s">
        <v>130</v>
      </c>
      <c r="B13" s="30" t="s">
        <v>56</v>
      </c>
      <c r="C13" s="118">
        <f>'תעודות התחייבות ממשלתיות'!O11</f>
        <v>1371.58069</v>
      </c>
      <c r="D13" s="119">
        <f t="shared" si="0"/>
        <v>0.42565460769299379</v>
      </c>
    </row>
    <row r="14" spans="1:23">
      <c r="A14" s="55" t="s">
        <v>130</v>
      </c>
      <c r="B14" s="30" t="s">
        <v>57</v>
      </c>
      <c r="C14" s="118" t="s" vm="2">
        <v>382</v>
      </c>
      <c r="D14" s="119" t="s" vm="3">
        <v>382</v>
      </c>
    </row>
    <row r="15" spans="1:23">
      <c r="A15" s="55" t="s">
        <v>130</v>
      </c>
      <c r="B15" s="30" t="s">
        <v>58</v>
      </c>
      <c r="C15" s="118">
        <f>'אג"ח קונצרני'!R11</f>
        <v>6.7107099999999988</v>
      </c>
      <c r="D15" s="119">
        <f>C15/$C$42</f>
        <v>2.0825932103137514E-3</v>
      </c>
    </row>
    <row r="16" spans="1:23">
      <c r="A16" s="55" t="s">
        <v>130</v>
      </c>
      <c r="B16" s="30" t="s">
        <v>59</v>
      </c>
      <c r="C16" s="118" t="s" vm="4">
        <v>382</v>
      </c>
      <c r="D16" s="119" t="s" vm="5">
        <v>382</v>
      </c>
    </row>
    <row r="17" spans="1:4">
      <c r="A17" s="55" t="s">
        <v>130</v>
      </c>
      <c r="B17" s="30" t="s">
        <v>60</v>
      </c>
      <c r="C17" s="118">
        <f>'תעודות סל'!K11</f>
        <v>1688.4203200000002</v>
      </c>
      <c r="D17" s="119">
        <f t="shared" ref="D17:D18" si="1">C17/$C$42</f>
        <v>0.52398221568027414</v>
      </c>
    </row>
    <row r="18" spans="1:4">
      <c r="A18" s="55" t="s">
        <v>130</v>
      </c>
      <c r="B18" s="30" t="s">
        <v>61</v>
      </c>
      <c r="C18" s="118">
        <f>'קרנות נאמנות'!L11</f>
        <v>25.630490000000002</v>
      </c>
      <c r="D18" s="119">
        <f t="shared" si="1"/>
        <v>7.9541336834723173E-3</v>
      </c>
    </row>
    <row r="19" spans="1:4">
      <c r="A19" s="55" t="s">
        <v>130</v>
      </c>
      <c r="B19" s="30" t="s">
        <v>62</v>
      </c>
      <c r="C19" s="118" t="s" vm="6">
        <v>382</v>
      </c>
      <c r="D19" s="119" t="s" vm="7">
        <v>382</v>
      </c>
    </row>
    <row r="20" spans="1:4">
      <c r="A20" s="55" t="s">
        <v>130</v>
      </c>
      <c r="B20" s="30" t="s">
        <v>63</v>
      </c>
      <c r="C20" s="118" t="s" vm="8">
        <v>382</v>
      </c>
      <c r="D20" s="119" t="s" vm="9">
        <v>382</v>
      </c>
    </row>
    <row r="21" spans="1:4">
      <c r="A21" s="55" t="s">
        <v>130</v>
      </c>
      <c r="B21" s="30" t="s">
        <v>64</v>
      </c>
      <c r="C21" s="118" t="s" vm="10">
        <v>382</v>
      </c>
      <c r="D21" s="119" t="s" vm="11">
        <v>382</v>
      </c>
    </row>
    <row r="22" spans="1:4">
      <c r="A22" s="55" t="s">
        <v>130</v>
      </c>
      <c r="B22" s="30" t="s">
        <v>65</v>
      </c>
      <c r="C22" s="118" t="s" vm="12">
        <v>382</v>
      </c>
      <c r="D22" s="119" t="s" vm="13">
        <v>382</v>
      </c>
    </row>
    <row r="23" spans="1:4">
      <c r="B23" s="29" t="s">
        <v>187</v>
      </c>
      <c r="C23" s="118">
        <f>C31</f>
        <v>0.94070000000000009</v>
      </c>
      <c r="D23" s="119">
        <f>C23/$C$42</f>
        <v>2.919356421216453E-4</v>
      </c>
    </row>
    <row r="24" spans="1:4">
      <c r="A24" s="55" t="s">
        <v>130</v>
      </c>
      <c r="B24" s="30" t="s">
        <v>66</v>
      </c>
      <c r="C24" s="118" t="s" vm="14">
        <v>382</v>
      </c>
      <c r="D24" s="119" t="s" vm="15">
        <v>382</v>
      </c>
    </row>
    <row r="25" spans="1:4">
      <c r="A25" s="55" t="s">
        <v>130</v>
      </c>
      <c r="B25" s="30" t="s">
        <v>67</v>
      </c>
      <c r="C25" s="118" t="s" vm="16">
        <v>382</v>
      </c>
      <c r="D25" s="119" t="s" vm="17">
        <v>382</v>
      </c>
    </row>
    <row r="26" spans="1:4">
      <c r="A26" s="55" t="s">
        <v>130</v>
      </c>
      <c r="B26" s="30" t="s">
        <v>58</v>
      </c>
      <c r="C26" s="118" t="s" vm="18">
        <v>382</v>
      </c>
      <c r="D26" s="119" t="s" vm="19">
        <v>382</v>
      </c>
    </row>
    <row r="27" spans="1:4">
      <c r="A27" s="55" t="s">
        <v>130</v>
      </c>
      <c r="B27" s="30" t="s">
        <v>68</v>
      </c>
      <c r="C27" s="118" t="s" vm="20">
        <v>382</v>
      </c>
      <c r="D27" s="119" t="s" vm="21">
        <v>382</v>
      </c>
    </row>
    <row r="28" spans="1:4">
      <c r="A28" s="55" t="s">
        <v>130</v>
      </c>
      <c r="B28" s="30" t="s">
        <v>69</v>
      </c>
      <c r="C28" s="118" t="s" vm="22">
        <v>382</v>
      </c>
      <c r="D28" s="119" t="s" vm="23">
        <v>382</v>
      </c>
    </row>
    <row r="29" spans="1:4">
      <c r="A29" s="55" t="s">
        <v>130</v>
      </c>
      <c r="B29" s="30" t="s">
        <v>70</v>
      </c>
      <c r="C29" s="118" t="s" vm="24">
        <v>382</v>
      </c>
      <c r="D29" s="119" t="s" vm="25">
        <v>382</v>
      </c>
    </row>
    <row r="30" spans="1:4">
      <c r="A30" s="55" t="s">
        <v>130</v>
      </c>
      <c r="B30" s="30" t="s">
        <v>210</v>
      </c>
      <c r="C30" s="118" t="s" vm="26">
        <v>382</v>
      </c>
      <c r="D30" s="119" t="s" vm="27">
        <v>382</v>
      </c>
    </row>
    <row r="31" spans="1:4">
      <c r="A31" s="55" t="s">
        <v>130</v>
      </c>
      <c r="B31" s="30" t="s">
        <v>93</v>
      </c>
      <c r="C31" s="118">
        <f>'לא סחיר - חוזים עתידיים'!I11</f>
        <v>0.94070000000000009</v>
      </c>
      <c r="D31" s="119">
        <f>C31/$C$42</f>
        <v>2.919356421216453E-4</v>
      </c>
    </row>
    <row r="32" spans="1:4">
      <c r="A32" s="55" t="s">
        <v>130</v>
      </c>
      <c r="B32" s="30" t="s">
        <v>71</v>
      </c>
      <c r="C32" s="106" t="s" vm="28">
        <v>382</v>
      </c>
      <c r="D32" s="107" t="s" vm="29">
        <v>382</v>
      </c>
    </row>
    <row r="33" spans="1:4">
      <c r="A33" s="55" t="s">
        <v>130</v>
      </c>
      <c r="B33" s="29" t="s">
        <v>188</v>
      </c>
      <c r="C33" s="106" t="s" vm="30">
        <v>382</v>
      </c>
      <c r="D33" s="107" t="s" vm="31">
        <v>382</v>
      </c>
    </row>
    <row r="34" spans="1:4">
      <c r="A34" s="55" t="s">
        <v>130</v>
      </c>
      <c r="B34" s="29" t="s">
        <v>189</v>
      </c>
      <c r="C34" s="106" t="s" vm="32">
        <v>382</v>
      </c>
      <c r="D34" s="107" t="s" vm="33">
        <v>382</v>
      </c>
    </row>
    <row r="35" spans="1:4">
      <c r="A35" s="55" t="s">
        <v>130</v>
      </c>
      <c r="B35" s="29" t="s">
        <v>190</v>
      </c>
      <c r="C35" s="106" t="s" vm="34">
        <v>382</v>
      </c>
      <c r="D35" s="107" t="s" vm="35">
        <v>382</v>
      </c>
    </row>
    <row r="36" spans="1:4">
      <c r="A36" s="55" t="s">
        <v>130</v>
      </c>
      <c r="B36" s="56" t="s">
        <v>191</v>
      </c>
      <c r="C36" s="106" t="s" vm="36">
        <v>382</v>
      </c>
      <c r="D36" s="107" t="s" vm="37">
        <v>382</v>
      </c>
    </row>
    <row r="37" spans="1:4">
      <c r="A37" s="55" t="s">
        <v>130</v>
      </c>
      <c r="B37" s="29" t="s">
        <v>192</v>
      </c>
      <c r="C37" s="106" t="s" vm="38">
        <v>382</v>
      </c>
      <c r="D37" s="107" t="s" vm="39">
        <v>382</v>
      </c>
    </row>
    <row r="38" spans="1:4">
      <c r="A38" s="55"/>
      <c r="B38" s="68" t="s">
        <v>194</v>
      </c>
      <c r="C38" s="118">
        <v>0</v>
      </c>
      <c r="D38" s="119">
        <f>C38/$C$42</f>
        <v>0</v>
      </c>
    </row>
    <row r="39" spans="1:4">
      <c r="A39" s="55" t="s">
        <v>130</v>
      </c>
      <c r="B39" s="69" t="s">
        <v>195</v>
      </c>
      <c r="C39" s="118" t="s" vm="40">
        <v>382</v>
      </c>
      <c r="D39" s="119" t="s" vm="41">
        <v>382</v>
      </c>
    </row>
    <row r="40" spans="1:4">
      <c r="A40" s="55" t="s">
        <v>130</v>
      </c>
      <c r="B40" s="69" t="s">
        <v>222</v>
      </c>
      <c r="C40" s="118" t="s" vm="42">
        <v>382</v>
      </c>
      <c r="D40" s="119" t="s" vm="43">
        <v>382</v>
      </c>
    </row>
    <row r="41" spans="1:4">
      <c r="A41" s="55" t="s">
        <v>130</v>
      </c>
      <c r="B41" s="69" t="s">
        <v>196</v>
      </c>
      <c r="C41" s="118" t="s" vm="44">
        <v>382</v>
      </c>
      <c r="D41" s="119" t="s" vm="45">
        <v>382</v>
      </c>
    </row>
    <row r="42" spans="1:4">
      <c r="B42" s="69" t="s">
        <v>72</v>
      </c>
      <c r="C42" s="118">
        <f>C10+C38</f>
        <v>3222.2855461000004</v>
      </c>
      <c r="D42" s="119">
        <f>C42/$C$42</f>
        <v>1</v>
      </c>
    </row>
    <row r="43" spans="1:4">
      <c r="A43" s="55" t="s">
        <v>130</v>
      </c>
      <c r="B43" s="69" t="s">
        <v>193</v>
      </c>
      <c r="C43" s="106"/>
      <c r="D43" s="107"/>
    </row>
    <row r="44" spans="1:4">
      <c r="B44" s="6" t="s">
        <v>98</v>
      </c>
    </row>
    <row r="45" spans="1:4">
      <c r="C45" s="75" t="s">
        <v>175</v>
      </c>
      <c r="D45" s="36" t="s">
        <v>92</v>
      </c>
    </row>
    <row r="46" spans="1:4">
      <c r="C46" s="76" t="s">
        <v>1</v>
      </c>
      <c r="D46" s="25" t="s">
        <v>2</v>
      </c>
    </row>
    <row r="47" spans="1:4">
      <c r="C47" s="108" t="s">
        <v>156</v>
      </c>
      <c r="D47" s="109" vm="46">
        <v>2.7078000000000002</v>
      </c>
    </row>
    <row r="48" spans="1:4">
      <c r="C48" s="108" t="s">
        <v>165</v>
      </c>
      <c r="D48" s="109">
        <v>1.0466415094339623</v>
      </c>
    </row>
    <row r="49" spans="2:4">
      <c r="C49" s="108" t="s">
        <v>161</v>
      </c>
      <c r="D49" s="109" vm="47">
        <v>2.7648000000000001</v>
      </c>
    </row>
    <row r="50" spans="2:4">
      <c r="B50" s="12"/>
      <c r="C50" s="108" t="s">
        <v>383</v>
      </c>
      <c r="D50" s="109" vm="48">
        <v>3.5546000000000002</v>
      </c>
    </row>
    <row r="51" spans="2:4">
      <c r="C51" s="108" t="s">
        <v>154</v>
      </c>
      <c r="D51" s="109" vm="49">
        <v>4.1525999999999996</v>
      </c>
    </row>
    <row r="52" spans="2:4">
      <c r="C52" s="108" t="s">
        <v>155</v>
      </c>
      <c r="D52" s="109" vm="50">
        <v>4.6818999999999997</v>
      </c>
    </row>
    <row r="53" spans="2:4">
      <c r="C53" s="108" t="s">
        <v>157</v>
      </c>
      <c r="D53" s="109">
        <v>0.44374760015359022</v>
      </c>
    </row>
    <row r="54" spans="2:4">
      <c r="C54" s="108" t="s">
        <v>162</v>
      </c>
      <c r="D54" s="109" vm="51">
        <v>3.0802999999999998</v>
      </c>
    </row>
    <row r="55" spans="2:4">
      <c r="C55" s="108" t="s">
        <v>163</v>
      </c>
      <c r="D55" s="109">
        <v>0.1764978389578126</v>
      </c>
    </row>
    <row r="56" spans="2:4">
      <c r="C56" s="108" t="s">
        <v>160</v>
      </c>
      <c r="D56" s="109" vm="52">
        <v>0.55769999999999997</v>
      </c>
    </row>
    <row r="57" spans="2:4">
      <c r="C57" s="108" t="s">
        <v>384</v>
      </c>
      <c r="D57" s="109">
        <v>2.4577562999999998</v>
      </c>
    </row>
    <row r="58" spans="2:4">
      <c r="C58" s="108" t="s">
        <v>159</v>
      </c>
      <c r="D58" s="109" vm="53">
        <v>0.42209999999999998</v>
      </c>
    </row>
    <row r="59" spans="2:4">
      <c r="C59" s="108" t="s">
        <v>152</v>
      </c>
      <c r="D59" s="109" vm="54">
        <v>3.4670000000000001</v>
      </c>
    </row>
    <row r="60" spans="2:4">
      <c r="C60" s="108" t="s">
        <v>166</v>
      </c>
      <c r="D60" s="109" vm="55">
        <v>0.28129999999999999</v>
      </c>
    </row>
    <row r="61" spans="2:4">
      <c r="C61" s="108" t="s">
        <v>385</v>
      </c>
      <c r="D61" s="109" vm="56">
        <v>0.42209999999999998</v>
      </c>
    </row>
    <row r="62" spans="2:4">
      <c r="C62" s="108" t="s">
        <v>153</v>
      </c>
      <c r="D62" s="109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237</v>
      </c>
    </row>
    <row r="2" spans="2:60">
      <c r="B2" s="57" t="s">
        <v>167</v>
      </c>
      <c r="C2" s="78" t="s">
        <v>238</v>
      </c>
    </row>
    <row r="3" spans="2:60">
      <c r="B3" s="57" t="s">
        <v>169</v>
      </c>
      <c r="C3" s="78" t="s">
        <v>239</v>
      </c>
    </row>
    <row r="4" spans="2:60">
      <c r="B4" s="57" t="s">
        <v>170</v>
      </c>
      <c r="C4" s="78">
        <v>2148</v>
      </c>
    </row>
    <row r="6" spans="2:60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0" ht="26.25" customHeight="1">
      <c r="B7" s="142" t="s">
        <v>81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2:60" s="3" customFormat="1" ht="78.75">
      <c r="B8" s="23" t="s">
        <v>105</v>
      </c>
      <c r="C8" s="31" t="s">
        <v>39</v>
      </c>
      <c r="D8" s="31" t="s">
        <v>108</v>
      </c>
      <c r="E8" s="31" t="s">
        <v>52</v>
      </c>
      <c r="F8" s="31" t="s">
        <v>90</v>
      </c>
      <c r="G8" s="31" t="s">
        <v>221</v>
      </c>
      <c r="H8" s="31" t="s">
        <v>220</v>
      </c>
      <c r="I8" s="31" t="s">
        <v>51</v>
      </c>
      <c r="J8" s="31" t="s">
        <v>50</v>
      </c>
      <c r="K8" s="31" t="s">
        <v>171</v>
      </c>
      <c r="L8" s="31" t="s">
        <v>173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228</v>
      </c>
      <c r="H9" s="17"/>
      <c r="I9" s="17" t="s">
        <v>224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78" t="s" vm="1">
        <v>237</v>
      </c>
    </row>
    <row r="2" spans="2:61">
      <c r="B2" s="57" t="s">
        <v>167</v>
      </c>
      <c r="C2" s="78" t="s">
        <v>238</v>
      </c>
    </row>
    <row r="3" spans="2:61">
      <c r="B3" s="57" t="s">
        <v>169</v>
      </c>
      <c r="C3" s="78" t="s">
        <v>239</v>
      </c>
    </row>
    <row r="4" spans="2:61">
      <c r="B4" s="57" t="s">
        <v>170</v>
      </c>
      <c r="C4" s="78">
        <v>2148</v>
      </c>
    </row>
    <row r="6" spans="2:61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82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78.75">
      <c r="B8" s="23" t="s">
        <v>105</v>
      </c>
      <c r="C8" s="31" t="s">
        <v>39</v>
      </c>
      <c r="D8" s="31" t="s">
        <v>108</v>
      </c>
      <c r="E8" s="31" t="s">
        <v>52</v>
      </c>
      <c r="F8" s="31" t="s">
        <v>90</v>
      </c>
      <c r="G8" s="31" t="s">
        <v>221</v>
      </c>
      <c r="H8" s="31" t="s">
        <v>220</v>
      </c>
      <c r="I8" s="31" t="s">
        <v>51</v>
      </c>
      <c r="J8" s="31" t="s">
        <v>50</v>
      </c>
      <c r="K8" s="31" t="s">
        <v>171</v>
      </c>
      <c r="L8" s="32" t="s">
        <v>173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228</v>
      </c>
      <c r="H9" s="17"/>
      <c r="I9" s="17" t="s">
        <v>224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168</v>
      </c>
      <c r="C1" s="78" t="s" vm="1">
        <v>237</v>
      </c>
    </row>
    <row r="2" spans="1:60">
      <c r="B2" s="57" t="s">
        <v>167</v>
      </c>
      <c r="C2" s="78" t="s">
        <v>238</v>
      </c>
    </row>
    <row r="3" spans="1:60">
      <c r="B3" s="57" t="s">
        <v>169</v>
      </c>
      <c r="C3" s="78" t="s">
        <v>239</v>
      </c>
    </row>
    <row r="4" spans="1:60">
      <c r="B4" s="57" t="s">
        <v>170</v>
      </c>
      <c r="C4" s="78">
        <v>2148</v>
      </c>
    </row>
    <row r="6" spans="1:60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109</v>
      </c>
      <c r="BF6" s="1" t="s">
        <v>176</v>
      </c>
      <c r="BH6" s="3" t="s">
        <v>153</v>
      </c>
    </row>
    <row r="7" spans="1:60" ht="26.25" customHeight="1">
      <c r="B7" s="142" t="s">
        <v>83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3" t="s">
        <v>105</v>
      </c>
      <c r="C8" s="31" t="s">
        <v>39</v>
      </c>
      <c r="D8" s="31" t="s">
        <v>108</v>
      </c>
      <c r="E8" s="31" t="s">
        <v>52</v>
      </c>
      <c r="F8" s="31" t="s">
        <v>90</v>
      </c>
      <c r="G8" s="31" t="s">
        <v>221</v>
      </c>
      <c r="H8" s="31" t="s">
        <v>220</v>
      </c>
      <c r="I8" s="31" t="s">
        <v>51</v>
      </c>
      <c r="J8" s="31" t="s">
        <v>171</v>
      </c>
      <c r="K8" s="31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228</v>
      </c>
      <c r="H9" s="17"/>
      <c r="I9" s="17" t="s">
        <v>224</v>
      </c>
      <c r="J9" s="33" t="s">
        <v>20</v>
      </c>
      <c r="K9" s="58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156</v>
      </c>
    </row>
    <row r="12" spans="1:60" ht="20.25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114</v>
      </c>
      <c r="BD12" s="4"/>
      <c r="BE12" s="1" t="s">
        <v>135</v>
      </c>
      <c r="BG12" s="1" t="s">
        <v>157</v>
      </c>
    </row>
    <row r="13" spans="1:60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118</v>
      </c>
      <c r="BE13" s="1" t="s">
        <v>136</v>
      </c>
      <c r="BG13" s="1" t="s">
        <v>158</v>
      </c>
    </row>
    <row r="14" spans="1:60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115</v>
      </c>
      <c r="BE14" s="1" t="s">
        <v>137</v>
      </c>
      <c r="BG14" s="1" t="s">
        <v>160</v>
      </c>
    </row>
    <row r="15" spans="1:60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122</v>
      </c>
      <c r="BE17" s="1" t="s">
        <v>139</v>
      </c>
      <c r="BG17" s="1" t="s">
        <v>164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110</v>
      </c>
      <c r="BF18" s="1" t="s">
        <v>140</v>
      </c>
      <c r="BH18" s="1" t="s">
        <v>29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123</v>
      </c>
      <c r="BF19" s="1" t="s">
        <v>141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128</v>
      </c>
      <c r="BF20" s="1" t="s">
        <v>142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113</v>
      </c>
      <c r="BE21" s="1" t="s">
        <v>129</v>
      </c>
      <c r="BF21" s="1" t="s">
        <v>143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119</v>
      </c>
      <c r="BF22" s="1" t="s">
        <v>144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29</v>
      </c>
      <c r="BE23" s="1" t="s">
        <v>120</v>
      </c>
      <c r="BF23" s="1" t="s">
        <v>179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182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145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146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181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147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148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180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29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168</v>
      </c>
      <c r="C1" s="78" t="s" vm="1">
        <v>237</v>
      </c>
    </row>
    <row r="2" spans="2:81">
      <c r="B2" s="57" t="s">
        <v>167</v>
      </c>
      <c r="C2" s="78" t="s">
        <v>238</v>
      </c>
    </row>
    <row r="3" spans="2:81">
      <c r="B3" s="57" t="s">
        <v>169</v>
      </c>
      <c r="C3" s="78" t="s">
        <v>239</v>
      </c>
      <c r="E3" s="2"/>
    </row>
    <row r="4" spans="2:81">
      <c r="B4" s="57" t="s">
        <v>170</v>
      </c>
      <c r="C4" s="78">
        <v>2148</v>
      </c>
    </row>
    <row r="6" spans="2:81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84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3" t="s">
        <v>105</v>
      </c>
      <c r="C8" s="31" t="s">
        <v>39</v>
      </c>
      <c r="D8" s="14" t="s">
        <v>42</v>
      </c>
      <c r="E8" s="31" t="s">
        <v>15</v>
      </c>
      <c r="F8" s="31" t="s">
        <v>53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51</v>
      </c>
      <c r="O8" s="31" t="s">
        <v>50</v>
      </c>
      <c r="P8" s="31" t="s">
        <v>171</v>
      </c>
      <c r="Q8" s="32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228</v>
      </c>
      <c r="M9" s="33"/>
      <c r="N9" s="33" t="s">
        <v>224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168</v>
      </c>
      <c r="C1" s="78" t="s" vm="1">
        <v>237</v>
      </c>
    </row>
    <row r="2" spans="2:72">
      <c r="B2" s="57" t="s">
        <v>167</v>
      </c>
      <c r="C2" s="78" t="s">
        <v>238</v>
      </c>
    </row>
    <row r="3" spans="2:72">
      <c r="B3" s="57" t="s">
        <v>169</v>
      </c>
      <c r="C3" s="78" t="s">
        <v>239</v>
      </c>
    </row>
    <row r="4" spans="2:72">
      <c r="B4" s="57" t="s">
        <v>170</v>
      </c>
      <c r="C4" s="78">
        <v>2148</v>
      </c>
    </row>
    <row r="6" spans="2:72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75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78.75">
      <c r="B8" s="23" t="s">
        <v>105</v>
      </c>
      <c r="C8" s="31" t="s">
        <v>39</v>
      </c>
      <c r="D8" s="31" t="s">
        <v>15</v>
      </c>
      <c r="E8" s="31" t="s">
        <v>53</v>
      </c>
      <c r="F8" s="31" t="s">
        <v>91</v>
      </c>
      <c r="G8" s="31" t="s">
        <v>18</v>
      </c>
      <c r="H8" s="31" t="s">
        <v>90</v>
      </c>
      <c r="I8" s="31" t="s">
        <v>17</v>
      </c>
      <c r="J8" s="31" t="s">
        <v>19</v>
      </c>
      <c r="K8" s="31" t="s">
        <v>221</v>
      </c>
      <c r="L8" s="31" t="s">
        <v>220</v>
      </c>
      <c r="M8" s="31" t="s">
        <v>99</v>
      </c>
      <c r="N8" s="31" t="s">
        <v>50</v>
      </c>
      <c r="O8" s="31" t="s">
        <v>171</v>
      </c>
      <c r="P8" s="32" t="s">
        <v>173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228</v>
      </c>
      <c r="L9" s="33"/>
      <c r="M9" s="33" t="s">
        <v>224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168</v>
      </c>
      <c r="C1" s="78" t="s" vm="1">
        <v>237</v>
      </c>
    </row>
    <row r="2" spans="2:65">
      <c r="B2" s="57" t="s">
        <v>167</v>
      </c>
      <c r="C2" s="78" t="s">
        <v>238</v>
      </c>
    </row>
    <row r="3" spans="2:65">
      <c r="B3" s="57" t="s">
        <v>169</v>
      </c>
      <c r="C3" s="78" t="s">
        <v>239</v>
      </c>
    </row>
    <row r="4" spans="2:65">
      <c r="B4" s="57" t="s">
        <v>170</v>
      </c>
      <c r="C4" s="78">
        <v>2148</v>
      </c>
    </row>
    <row r="6" spans="2:65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76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78.75">
      <c r="B8" s="23" t="s">
        <v>105</v>
      </c>
      <c r="C8" s="31" t="s">
        <v>39</v>
      </c>
      <c r="D8" s="31" t="s">
        <v>107</v>
      </c>
      <c r="E8" s="31" t="s">
        <v>106</v>
      </c>
      <c r="F8" s="31" t="s">
        <v>52</v>
      </c>
      <c r="G8" s="31" t="s">
        <v>15</v>
      </c>
      <c r="H8" s="31" t="s">
        <v>53</v>
      </c>
      <c r="I8" s="31" t="s">
        <v>91</v>
      </c>
      <c r="J8" s="31" t="s">
        <v>18</v>
      </c>
      <c r="K8" s="31" t="s">
        <v>90</v>
      </c>
      <c r="L8" s="31" t="s">
        <v>17</v>
      </c>
      <c r="M8" s="71" t="s">
        <v>19</v>
      </c>
      <c r="N8" s="31" t="s">
        <v>221</v>
      </c>
      <c r="O8" s="31" t="s">
        <v>220</v>
      </c>
      <c r="P8" s="31" t="s">
        <v>99</v>
      </c>
      <c r="Q8" s="31" t="s">
        <v>50</v>
      </c>
      <c r="R8" s="31" t="s">
        <v>171</v>
      </c>
      <c r="S8" s="32" t="s">
        <v>173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228</v>
      </c>
      <c r="O9" s="33"/>
      <c r="P9" s="33" t="s">
        <v>224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168</v>
      </c>
      <c r="C1" s="78" t="s" vm="1">
        <v>237</v>
      </c>
    </row>
    <row r="2" spans="2:81">
      <c r="B2" s="57" t="s">
        <v>167</v>
      </c>
      <c r="C2" s="78" t="s">
        <v>238</v>
      </c>
    </row>
    <row r="3" spans="2:81">
      <c r="B3" s="57" t="s">
        <v>169</v>
      </c>
      <c r="C3" s="78" t="s">
        <v>239</v>
      </c>
    </row>
    <row r="4" spans="2:81">
      <c r="B4" s="57" t="s">
        <v>170</v>
      </c>
      <c r="C4" s="78">
        <v>2148</v>
      </c>
    </row>
    <row r="6" spans="2:81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77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78.75">
      <c r="B8" s="23" t="s">
        <v>105</v>
      </c>
      <c r="C8" s="31" t="s">
        <v>39</v>
      </c>
      <c r="D8" s="31" t="s">
        <v>107</v>
      </c>
      <c r="E8" s="31" t="s">
        <v>106</v>
      </c>
      <c r="F8" s="31" t="s">
        <v>52</v>
      </c>
      <c r="G8" s="31" t="s">
        <v>15</v>
      </c>
      <c r="H8" s="31" t="s">
        <v>53</v>
      </c>
      <c r="I8" s="31" t="s">
        <v>91</v>
      </c>
      <c r="J8" s="31" t="s">
        <v>18</v>
      </c>
      <c r="K8" s="31" t="s">
        <v>90</v>
      </c>
      <c r="L8" s="31" t="s">
        <v>17</v>
      </c>
      <c r="M8" s="71" t="s">
        <v>19</v>
      </c>
      <c r="N8" s="71" t="s">
        <v>221</v>
      </c>
      <c r="O8" s="31" t="s">
        <v>220</v>
      </c>
      <c r="P8" s="31" t="s">
        <v>99</v>
      </c>
      <c r="Q8" s="31" t="s">
        <v>50</v>
      </c>
      <c r="R8" s="31" t="s">
        <v>171</v>
      </c>
      <c r="S8" s="32" t="s">
        <v>173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228</v>
      </c>
      <c r="O9" s="33"/>
      <c r="P9" s="33" t="s">
        <v>224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21" t="s">
        <v>174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168</v>
      </c>
      <c r="C1" s="78" t="s" vm="1">
        <v>237</v>
      </c>
    </row>
    <row r="2" spans="2:98">
      <c r="B2" s="57" t="s">
        <v>167</v>
      </c>
      <c r="C2" s="78" t="s">
        <v>238</v>
      </c>
    </row>
    <row r="3" spans="2:98">
      <c r="B3" s="57" t="s">
        <v>169</v>
      </c>
      <c r="C3" s="78" t="s">
        <v>239</v>
      </c>
    </row>
    <row r="4" spans="2:98">
      <c r="B4" s="57" t="s">
        <v>170</v>
      </c>
      <c r="C4" s="78">
        <v>2148</v>
      </c>
    </row>
    <row r="6" spans="2:98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78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78.75">
      <c r="B8" s="23" t="s">
        <v>105</v>
      </c>
      <c r="C8" s="31" t="s">
        <v>39</v>
      </c>
      <c r="D8" s="31" t="s">
        <v>107</v>
      </c>
      <c r="E8" s="31" t="s">
        <v>106</v>
      </c>
      <c r="F8" s="31" t="s">
        <v>52</v>
      </c>
      <c r="G8" s="31" t="s">
        <v>90</v>
      </c>
      <c r="H8" s="31" t="s">
        <v>221</v>
      </c>
      <c r="I8" s="31" t="s">
        <v>220</v>
      </c>
      <c r="J8" s="31" t="s">
        <v>99</v>
      </c>
      <c r="K8" s="31" t="s">
        <v>50</v>
      </c>
      <c r="L8" s="31" t="s">
        <v>171</v>
      </c>
      <c r="M8" s="32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228</v>
      </c>
      <c r="I9" s="33"/>
      <c r="J9" s="33" t="s">
        <v>224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168</v>
      </c>
      <c r="C1" s="78" t="s" vm="1">
        <v>237</v>
      </c>
    </row>
    <row r="2" spans="2:55">
      <c r="B2" s="57" t="s">
        <v>167</v>
      </c>
      <c r="C2" s="78" t="s">
        <v>238</v>
      </c>
    </row>
    <row r="3" spans="2:55">
      <c r="B3" s="57" t="s">
        <v>169</v>
      </c>
      <c r="C3" s="78" t="s">
        <v>239</v>
      </c>
    </row>
    <row r="4" spans="2:55">
      <c r="B4" s="57" t="s">
        <v>170</v>
      </c>
      <c r="C4" s="78">
        <v>2148</v>
      </c>
    </row>
    <row r="6" spans="2:55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85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78.75">
      <c r="B8" s="23" t="s">
        <v>105</v>
      </c>
      <c r="C8" s="31" t="s">
        <v>39</v>
      </c>
      <c r="D8" s="31" t="s">
        <v>90</v>
      </c>
      <c r="E8" s="31" t="s">
        <v>91</v>
      </c>
      <c r="F8" s="31" t="s">
        <v>221</v>
      </c>
      <c r="G8" s="31" t="s">
        <v>220</v>
      </c>
      <c r="H8" s="31" t="s">
        <v>99</v>
      </c>
      <c r="I8" s="31" t="s">
        <v>50</v>
      </c>
      <c r="J8" s="31" t="s">
        <v>171</v>
      </c>
      <c r="K8" s="32" t="s">
        <v>173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228</v>
      </c>
      <c r="G9" s="33"/>
      <c r="H9" s="33" t="s">
        <v>224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168</v>
      </c>
      <c r="C1" s="78" t="s" vm="1">
        <v>237</v>
      </c>
    </row>
    <row r="2" spans="2:59">
      <c r="B2" s="57" t="s">
        <v>167</v>
      </c>
      <c r="C2" s="78" t="s">
        <v>238</v>
      </c>
    </row>
    <row r="3" spans="2:59">
      <c r="B3" s="57" t="s">
        <v>169</v>
      </c>
      <c r="C3" s="78" t="s">
        <v>239</v>
      </c>
    </row>
    <row r="4" spans="2:59">
      <c r="B4" s="57" t="s">
        <v>170</v>
      </c>
      <c r="C4" s="78">
        <v>2148</v>
      </c>
    </row>
    <row r="6" spans="2:59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9" ht="26.25" customHeight="1">
      <c r="B7" s="142" t="s">
        <v>86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9" s="3" customFormat="1" ht="78.75">
      <c r="B8" s="23" t="s">
        <v>105</v>
      </c>
      <c r="C8" s="31" t="s">
        <v>39</v>
      </c>
      <c r="D8" s="31" t="s">
        <v>52</v>
      </c>
      <c r="E8" s="31" t="s">
        <v>90</v>
      </c>
      <c r="F8" s="31" t="s">
        <v>91</v>
      </c>
      <c r="G8" s="31" t="s">
        <v>221</v>
      </c>
      <c r="H8" s="31" t="s">
        <v>220</v>
      </c>
      <c r="I8" s="31" t="s">
        <v>99</v>
      </c>
      <c r="J8" s="31" t="s">
        <v>50</v>
      </c>
      <c r="K8" s="31" t="s">
        <v>171</v>
      </c>
      <c r="L8" s="32" t="s">
        <v>173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73</v>
      </c>
      <c r="C6" s="14" t="s">
        <v>39</v>
      </c>
      <c r="E6" s="14" t="s">
        <v>106</v>
      </c>
      <c r="I6" s="14" t="s">
        <v>15</v>
      </c>
      <c r="J6" s="14" t="s">
        <v>53</v>
      </c>
      <c r="M6" s="14" t="s">
        <v>90</v>
      </c>
      <c r="Q6" s="14" t="s">
        <v>17</v>
      </c>
      <c r="R6" s="14" t="s">
        <v>19</v>
      </c>
      <c r="U6" s="14" t="s">
        <v>51</v>
      </c>
      <c r="W6" s="15" t="s">
        <v>49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75</v>
      </c>
      <c r="C8" s="31" t="s">
        <v>39</v>
      </c>
      <c r="D8" s="31" t="s">
        <v>108</v>
      </c>
      <c r="I8" s="31" t="s">
        <v>15</v>
      </c>
      <c r="J8" s="31" t="s">
        <v>53</v>
      </c>
      <c r="K8" s="31" t="s">
        <v>91</v>
      </c>
      <c r="L8" s="31" t="s">
        <v>18</v>
      </c>
      <c r="M8" s="31" t="s">
        <v>90</v>
      </c>
      <c r="Q8" s="31" t="s">
        <v>17</v>
      </c>
      <c r="R8" s="31" t="s">
        <v>19</v>
      </c>
      <c r="S8" s="31" t="s">
        <v>0</v>
      </c>
      <c r="T8" s="31" t="s">
        <v>94</v>
      </c>
      <c r="U8" s="31" t="s">
        <v>51</v>
      </c>
      <c r="V8" s="31" t="s">
        <v>50</v>
      </c>
      <c r="W8" s="32" t="s">
        <v>100</v>
      </c>
    </row>
    <row r="9" spans="2:25" ht="31.5">
      <c r="B9" s="49" t="str">
        <f>'תעודות חוב מסחריות '!B7:T7</f>
        <v>2. תעודות חוב מסחריות</v>
      </c>
      <c r="C9" s="14" t="s">
        <v>39</v>
      </c>
      <c r="D9" s="14" t="s">
        <v>108</v>
      </c>
      <c r="E9" s="42" t="s">
        <v>106</v>
      </c>
      <c r="G9" s="14" t="s">
        <v>52</v>
      </c>
      <c r="I9" s="14" t="s">
        <v>15</v>
      </c>
      <c r="J9" s="14" t="s">
        <v>53</v>
      </c>
      <c r="K9" s="14" t="s">
        <v>91</v>
      </c>
      <c r="L9" s="14" t="s">
        <v>18</v>
      </c>
      <c r="M9" s="14" t="s">
        <v>90</v>
      </c>
      <c r="Q9" s="14" t="s">
        <v>17</v>
      </c>
      <c r="R9" s="14" t="s">
        <v>19</v>
      </c>
      <c r="S9" s="14" t="s">
        <v>0</v>
      </c>
      <c r="T9" s="14" t="s">
        <v>94</v>
      </c>
      <c r="U9" s="14" t="s">
        <v>51</v>
      </c>
      <c r="V9" s="14" t="s">
        <v>50</v>
      </c>
      <c r="W9" s="39" t="s">
        <v>100</v>
      </c>
    </row>
    <row r="10" spans="2:25" ht="31.5">
      <c r="B10" s="49" t="str">
        <f>'אג"ח קונצרני'!B7:U7</f>
        <v>3. אג"ח קונצרני</v>
      </c>
      <c r="C10" s="31" t="s">
        <v>39</v>
      </c>
      <c r="D10" s="14" t="s">
        <v>108</v>
      </c>
      <c r="E10" s="42" t="s">
        <v>106</v>
      </c>
      <c r="G10" s="31" t="s">
        <v>52</v>
      </c>
      <c r="I10" s="31" t="s">
        <v>15</v>
      </c>
      <c r="J10" s="31" t="s">
        <v>53</v>
      </c>
      <c r="K10" s="31" t="s">
        <v>91</v>
      </c>
      <c r="L10" s="31" t="s">
        <v>18</v>
      </c>
      <c r="M10" s="31" t="s">
        <v>90</v>
      </c>
      <c r="Q10" s="31" t="s">
        <v>17</v>
      </c>
      <c r="R10" s="31" t="s">
        <v>19</v>
      </c>
      <c r="S10" s="31" t="s">
        <v>0</v>
      </c>
      <c r="T10" s="31" t="s">
        <v>94</v>
      </c>
      <c r="U10" s="31" t="s">
        <v>51</v>
      </c>
      <c r="V10" s="14" t="s">
        <v>50</v>
      </c>
      <c r="W10" s="32" t="s">
        <v>100</v>
      </c>
    </row>
    <row r="11" spans="2:25" ht="31.5">
      <c r="B11" s="49" t="str">
        <f>מניות!B7</f>
        <v>4. מניות</v>
      </c>
      <c r="C11" s="31" t="s">
        <v>39</v>
      </c>
      <c r="D11" s="14" t="s">
        <v>108</v>
      </c>
      <c r="E11" s="42" t="s">
        <v>106</v>
      </c>
      <c r="H11" s="31" t="s">
        <v>90</v>
      </c>
      <c r="S11" s="31" t="s">
        <v>0</v>
      </c>
      <c r="T11" s="14" t="s">
        <v>94</v>
      </c>
      <c r="U11" s="14" t="s">
        <v>51</v>
      </c>
      <c r="V11" s="14" t="s">
        <v>50</v>
      </c>
      <c r="W11" s="15" t="s">
        <v>100</v>
      </c>
    </row>
    <row r="12" spans="2:25" ht="31.5">
      <c r="B12" s="49" t="str">
        <f>'תעודות סל'!B7:N7</f>
        <v>5. תעודות סל</v>
      </c>
      <c r="C12" s="31" t="s">
        <v>39</v>
      </c>
      <c r="D12" s="14" t="s">
        <v>108</v>
      </c>
      <c r="E12" s="42" t="s">
        <v>106</v>
      </c>
      <c r="H12" s="31" t="s">
        <v>90</v>
      </c>
      <c r="S12" s="31" t="s">
        <v>0</v>
      </c>
      <c r="T12" s="31" t="s">
        <v>94</v>
      </c>
      <c r="U12" s="31" t="s">
        <v>51</v>
      </c>
      <c r="V12" s="31" t="s">
        <v>50</v>
      </c>
      <c r="W12" s="32" t="s">
        <v>100</v>
      </c>
    </row>
    <row r="13" spans="2:25" ht="31.5">
      <c r="B13" s="49" t="str">
        <f>'קרנות נאמנות'!B7:O7</f>
        <v>6. קרנות נאמנות</v>
      </c>
      <c r="C13" s="31" t="s">
        <v>39</v>
      </c>
      <c r="D13" s="31" t="s">
        <v>108</v>
      </c>
      <c r="G13" s="31" t="s">
        <v>52</v>
      </c>
      <c r="H13" s="31" t="s">
        <v>90</v>
      </c>
      <c r="S13" s="31" t="s">
        <v>0</v>
      </c>
      <c r="T13" s="31" t="s">
        <v>94</v>
      </c>
      <c r="U13" s="31" t="s">
        <v>51</v>
      </c>
      <c r="V13" s="31" t="s">
        <v>50</v>
      </c>
      <c r="W13" s="32" t="s">
        <v>100</v>
      </c>
    </row>
    <row r="14" spans="2:25" ht="31.5">
      <c r="B14" s="49" t="str">
        <f>'כתבי אופציה'!B7:L7</f>
        <v>7. כתבי אופציה</v>
      </c>
      <c r="C14" s="31" t="s">
        <v>39</v>
      </c>
      <c r="D14" s="31" t="s">
        <v>108</v>
      </c>
      <c r="G14" s="31" t="s">
        <v>52</v>
      </c>
      <c r="H14" s="31" t="s">
        <v>90</v>
      </c>
      <c r="S14" s="31" t="s">
        <v>0</v>
      </c>
      <c r="T14" s="31" t="s">
        <v>94</v>
      </c>
      <c r="U14" s="31" t="s">
        <v>51</v>
      </c>
      <c r="V14" s="31" t="s">
        <v>50</v>
      </c>
      <c r="W14" s="32" t="s">
        <v>100</v>
      </c>
    </row>
    <row r="15" spans="2:25" ht="31.5">
      <c r="B15" s="49" t="str">
        <f>אופציות!B7</f>
        <v>8. אופציות</v>
      </c>
      <c r="C15" s="31" t="s">
        <v>39</v>
      </c>
      <c r="D15" s="31" t="s">
        <v>108</v>
      </c>
      <c r="G15" s="31" t="s">
        <v>52</v>
      </c>
      <c r="H15" s="31" t="s">
        <v>90</v>
      </c>
      <c r="S15" s="31" t="s">
        <v>0</v>
      </c>
      <c r="T15" s="31" t="s">
        <v>94</v>
      </c>
      <c r="U15" s="31" t="s">
        <v>51</v>
      </c>
      <c r="V15" s="31" t="s">
        <v>50</v>
      </c>
      <c r="W15" s="32" t="s">
        <v>100</v>
      </c>
    </row>
    <row r="16" spans="2:25" ht="31.5">
      <c r="B16" s="49" t="str">
        <f>'חוזים עתידיים'!B7:I7</f>
        <v>9. חוזים עתידיים</v>
      </c>
      <c r="C16" s="31" t="s">
        <v>39</v>
      </c>
      <c r="D16" s="31" t="s">
        <v>108</v>
      </c>
      <c r="G16" s="31" t="s">
        <v>52</v>
      </c>
      <c r="H16" s="31" t="s">
        <v>90</v>
      </c>
      <c r="S16" s="31" t="s">
        <v>0</v>
      </c>
      <c r="T16" s="32" t="s">
        <v>94</v>
      </c>
    </row>
    <row r="17" spans="2:25" ht="31.5">
      <c r="B17" s="49" t="str">
        <f>'מוצרים מובנים'!B7:Q7</f>
        <v>10. מוצרים מובנים</v>
      </c>
      <c r="C17" s="31" t="s">
        <v>39</v>
      </c>
      <c r="F17" s="14" t="s">
        <v>42</v>
      </c>
      <c r="I17" s="31" t="s">
        <v>15</v>
      </c>
      <c r="J17" s="31" t="s">
        <v>53</v>
      </c>
      <c r="K17" s="31" t="s">
        <v>91</v>
      </c>
      <c r="L17" s="31" t="s">
        <v>18</v>
      </c>
      <c r="M17" s="31" t="s">
        <v>90</v>
      </c>
      <c r="Q17" s="31" t="s">
        <v>17</v>
      </c>
      <c r="R17" s="31" t="s">
        <v>19</v>
      </c>
      <c r="S17" s="31" t="s">
        <v>0</v>
      </c>
      <c r="T17" s="31" t="s">
        <v>94</v>
      </c>
      <c r="U17" s="31" t="s">
        <v>51</v>
      </c>
      <c r="V17" s="31" t="s">
        <v>50</v>
      </c>
      <c r="W17" s="32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39</v>
      </c>
      <c r="I19" s="31" t="s">
        <v>15</v>
      </c>
      <c r="J19" s="31" t="s">
        <v>53</v>
      </c>
      <c r="K19" s="31" t="s">
        <v>91</v>
      </c>
      <c r="L19" s="31" t="s">
        <v>18</v>
      </c>
      <c r="M19" s="31" t="s">
        <v>90</v>
      </c>
      <c r="Q19" s="31" t="s">
        <v>17</v>
      </c>
      <c r="R19" s="31" t="s">
        <v>19</v>
      </c>
      <c r="S19" s="31" t="s">
        <v>0</v>
      </c>
      <c r="T19" s="31" t="s">
        <v>94</v>
      </c>
      <c r="U19" s="31" t="s">
        <v>99</v>
      </c>
      <c r="V19" s="31" t="s">
        <v>50</v>
      </c>
      <c r="W19" s="32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39</v>
      </c>
      <c r="D20" s="42" t="s">
        <v>107</v>
      </c>
      <c r="E20" s="42" t="s">
        <v>106</v>
      </c>
      <c r="G20" s="31" t="s">
        <v>52</v>
      </c>
      <c r="I20" s="31" t="s">
        <v>15</v>
      </c>
      <c r="J20" s="31" t="s">
        <v>53</v>
      </c>
      <c r="K20" s="31" t="s">
        <v>91</v>
      </c>
      <c r="L20" s="31" t="s">
        <v>18</v>
      </c>
      <c r="M20" s="31" t="s">
        <v>90</v>
      </c>
      <c r="Q20" s="31" t="s">
        <v>17</v>
      </c>
      <c r="R20" s="31" t="s">
        <v>19</v>
      </c>
      <c r="S20" s="31" t="s">
        <v>0</v>
      </c>
      <c r="T20" s="31" t="s">
        <v>94</v>
      </c>
      <c r="U20" s="31" t="s">
        <v>99</v>
      </c>
      <c r="V20" s="31" t="s">
        <v>50</v>
      </c>
      <c r="W20" s="32" t="s">
        <v>100</v>
      </c>
    </row>
    <row r="21" spans="2:25" ht="31.5">
      <c r="B21" s="49" t="str">
        <f>'לא סחיר - אג"ח קונצרני'!B7:S7</f>
        <v>3. אג"ח קונצרני</v>
      </c>
      <c r="C21" s="31" t="s">
        <v>39</v>
      </c>
      <c r="D21" s="42" t="s">
        <v>107</v>
      </c>
      <c r="E21" s="42" t="s">
        <v>106</v>
      </c>
      <c r="G21" s="31" t="s">
        <v>52</v>
      </c>
      <c r="I21" s="31" t="s">
        <v>15</v>
      </c>
      <c r="J21" s="31" t="s">
        <v>53</v>
      </c>
      <c r="K21" s="31" t="s">
        <v>91</v>
      </c>
      <c r="L21" s="31" t="s">
        <v>18</v>
      </c>
      <c r="M21" s="31" t="s">
        <v>90</v>
      </c>
      <c r="Q21" s="31" t="s">
        <v>17</v>
      </c>
      <c r="R21" s="31" t="s">
        <v>19</v>
      </c>
      <c r="S21" s="31" t="s">
        <v>0</v>
      </c>
      <c r="T21" s="31" t="s">
        <v>94</v>
      </c>
      <c r="U21" s="31" t="s">
        <v>99</v>
      </c>
      <c r="V21" s="31" t="s">
        <v>50</v>
      </c>
      <c r="W21" s="32" t="s">
        <v>100</v>
      </c>
    </row>
    <row r="22" spans="2:25" ht="31.5">
      <c r="B22" s="49" t="str">
        <f>'לא סחיר - מניות'!B7:M7</f>
        <v>4. מניות</v>
      </c>
      <c r="C22" s="31" t="s">
        <v>39</v>
      </c>
      <c r="D22" s="42" t="s">
        <v>107</v>
      </c>
      <c r="E22" s="42" t="s">
        <v>106</v>
      </c>
      <c r="G22" s="31" t="s">
        <v>52</v>
      </c>
      <c r="H22" s="31" t="s">
        <v>90</v>
      </c>
      <c r="S22" s="31" t="s">
        <v>0</v>
      </c>
      <c r="T22" s="31" t="s">
        <v>94</v>
      </c>
      <c r="U22" s="31" t="s">
        <v>99</v>
      </c>
      <c r="V22" s="31" t="s">
        <v>50</v>
      </c>
      <c r="W22" s="32" t="s">
        <v>100</v>
      </c>
    </row>
    <row r="23" spans="2:25" ht="31.5">
      <c r="B23" s="49" t="str">
        <f>'לא סחיר - קרנות השקעה'!B7:K7</f>
        <v>5. קרנות השקעה</v>
      </c>
      <c r="C23" s="31" t="s">
        <v>39</v>
      </c>
      <c r="G23" s="31" t="s">
        <v>52</v>
      </c>
      <c r="H23" s="31" t="s">
        <v>90</v>
      </c>
      <c r="K23" s="31" t="s">
        <v>91</v>
      </c>
      <c r="S23" s="31" t="s">
        <v>0</v>
      </c>
      <c r="T23" s="31" t="s">
        <v>94</v>
      </c>
      <c r="U23" s="31" t="s">
        <v>99</v>
      </c>
      <c r="V23" s="31" t="s">
        <v>50</v>
      </c>
      <c r="W23" s="32" t="s">
        <v>100</v>
      </c>
    </row>
    <row r="24" spans="2:25" ht="31.5">
      <c r="B24" s="49" t="str">
        <f>'לא סחיר - כתבי אופציה'!B7:L7</f>
        <v>6. כתבי אופציה</v>
      </c>
      <c r="C24" s="31" t="s">
        <v>39</v>
      </c>
      <c r="G24" s="31" t="s">
        <v>52</v>
      </c>
      <c r="H24" s="31" t="s">
        <v>90</v>
      </c>
      <c r="K24" s="31" t="s">
        <v>91</v>
      </c>
      <c r="S24" s="31" t="s">
        <v>0</v>
      </c>
      <c r="T24" s="31" t="s">
        <v>94</v>
      </c>
      <c r="U24" s="31" t="s">
        <v>99</v>
      </c>
      <c r="V24" s="31" t="s">
        <v>50</v>
      </c>
      <c r="W24" s="32" t="s">
        <v>100</v>
      </c>
    </row>
    <row r="25" spans="2:25" ht="31.5">
      <c r="B25" s="49" t="str">
        <f>'לא סחיר - אופציות'!B7:L7</f>
        <v>7. אופציות</v>
      </c>
      <c r="C25" s="31" t="s">
        <v>39</v>
      </c>
      <c r="G25" s="31" t="s">
        <v>52</v>
      </c>
      <c r="H25" s="31" t="s">
        <v>90</v>
      </c>
      <c r="K25" s="31" t="s">
        <v>91</v>
      </c>
      <c r="S25" s="31" t="s">
        <v>0</v>
      </c>
      <c r="T25" s="31" t="s">
        <v>94</v>
      </c>
      <c r="U25" s="31" t="s">
        <v>99</v>
      </c>
      <c r="V25" s="31" t="s">
        <v>50</v>
      </c>
      <c r="W25" s="32" t="s">
        <v>100</v>
      </c>
    </row>
    <row r="26" spans="2:25" ht="31.5">
      <c r="B26" s="49" t="str">
        <f>'לא סחיר - חוזים עתידיים'!B7:K7</f>
        <v>8. חוזים עתידיים</v>
      </c>
      <c r="C26" s="31" t="s">
        <v>39</v>
      </c>
      <c r="G26" s="31" t="s">
        <v>52</v>
      </c>
      <c r="H26" s="31" t="s">
        <v>90</v>
      </c>
      <c r="K26" s="31" t="s">
        <v>91</v>
      </c>
      <c r="S26" s="31" t="s">
        <v>0</v>
      </c>
      <c r="T26" s="31" t="s">
        <v>94</v>
      </c>
      <c r="U26" s="31" t="s">
        <v>99</v>
      </c>
      <c r="V26" s="32" t="s">
        <v>100</v>
      </c>
    </row>
    <row r="27" spans="2:25" ht="31.5">
      <c r="B27" s="49" t="str">
        <f>'לא סחיר - מוצרים מובנים'!B7:Q7</f>
        <v>9. מוצרים מובנים</v>
      </c>
      <c r="C27" s="31" t="s">
        <v>39</v>
      </c>
      <c r="F27" s="31" t="s">
        <v>42</v>
      </c>
      <c r="I27" s="31" t="s">
        <v>15</v>
      </c>
      <c r="J27" s="31" t="s">
        <v>53</v>
      </c>
      <c r="K27" s="31" t="s">
        <v>91</v>
      </c>
      <c r="L27" s="31" t="s">
        <v>18</v>
      </c>
      <c r="M27" s="31" t="s">
        <v>90</v>
      </c>
      <c r="Q27" s="31" t="s">
        <v>17</v>
      </c>
      <c r="R27" s="31" t="s">
        <v>19</v>
      </c>
      <c r="S27" s="31" t="s">
        <v>0</v>
      </c>
      <c r="T27" s="31" t="s">
        <v>94</v>
      </c>
      <c r="U27" s="31" t="s">
        <v>99</v>
      </c>
      <c r="V27" s="31" t="s">
        <v>50</v>
      </c>
      <c r="W27" s="32" t="s">
        <v>100</v>
      </c>
    </row>
    <row r="28" spans="2:25" ht="31.5">
      <c r="B28" s="53" t="str">
        <f>הלוואות!B6</f>
        <v>1.ד. הלוואות:</v>
      </c>
      <c r="C28" s="31" t="s">
        <v>39</v>
      </c>
      <c r="I28" s="31" t="s">
        <v>15</v>
      </c>
      <c r="J28" s="31" t="s">
        <v>53</v>
      </c>
      <c r="L28" s="31" t="s">
        <v>18</v>
      </c>
      <c r="M28" s="31" t="s">
        <v>90</v>
      </c>
      <c r="Q28" s="14" t="s">
        <v>35</v>
      </c>
      <c r="R28" s="31" t="s">
        <v>19</v>
      </c>
      <c r="S28" s="31" t="s">
        <v>0</v>
      </c>
      <c r="T28" s="31" t="s">
        <v>94</v>
      </c>
      <c r="U28" s="31" t="s">
        <v>99</v>
      </c>
      <c r="V28" s="32" t="s">
        <v>100</v>
      </c>
    </row>
    <row r="29" spans="2:25" ht="47.25">
      <c r="B29" s="53" t="str">
        <f>'פקדונות מעל 3 חודשים'!B6:O6</f>
        <v>1.ה. פקדונות מעל 3 חודשים:</v>
      </c>
      <c r="C29" s="31" t="s">
        <v>39</v>
      </c>
      <c r="E29" s="31" t="s">
        <v>106</v>
      </c>
      <c r="I29" s="31" t="s">
        <v>15</v>
      </c>
      <c r="J29" s="31" t="s">
        <v>53</v>
      </c>
      <c r="L29" s="31" t="s">
        <v>18</v>
      </c>
      <c r="M29" s="31" t="s">
        <v>90</v>
      </c>
      <c r="O29" s="50" t="s">
        <v>44</v>
      </c>
      <c r="P29" s="51"/>
      <c r="R29" s="31" t="s">
        <v>19</v>
      </c>
      <c r="S29" s="31" t="s">
        <v>0</v>
      </c>
      <c r="T29" s="31" t="s">
        <v>94</v>
      </c>
      <c r="U29" s="31" t="s">
        <v>99</v>
      </c>
      <c r="V29" s="32" t="s">
        <v>100</v>
      </c>
    </row>
    <row r="30" spans="2:25" ht="63">
      <c r="B30" s="53" t="str">
        <f>'זכויות מקרקעין'!B6</f>
        <v>1. ו. זכויות במקרקעין:</v>
      </c>
      <c r="C30" s="14" t="s">
        <v>46</v>
      </c>
      <c r="N30" s="50" t="s">
        <v>74</v>
      </c>
      <c r="P30" s="51" t="s">
        <v>47</v>
      </c>
      <c r="U30" s="31" t="s">
        <v>99</v>
      </c>
      <c r="V30" s="15" t="s">
        <v>49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48</v>
      </c>
      <c r="R31" s="14" t="s">
        <v>45</v>
      </c>
      <c r="U31" s="31" t="s">
        <v>99</v>
      </c>
      <c r="V31" s="15" t="s">
        <v>49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96</v>
      </c>
      <c r="Y32" s="15" t="s">
        <v>95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168</v>
      </c>
      <c r="C1" s="78" t="s" vm="1">
        <v>237</v>
      </c>
    </row>
    <row r="2" spans="2:54">
      <c r="B2" s="57" t="s">
        <v>167</v>
      </c>
      <c r="C2" s="78" t="s">
        <v>238</v>
      </c>
    </row>
    <row r="3" spans="2:54">
      <c r="B3" s="57" t="s">
        <v>169</v>
      </c>
      <c r="C3" s="78" t="s">
        <v>239</v>
      </c>
    </row>
    <row r="4" spans="2:54">
      <c r="B4" s="57" t="s">
        <v>170</v>
      </c>
      <c r="C4" s="78">
        <v>2148</v>
      </c>
    </row>
    <row r="6" spans="2:54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4" ht="26.25" customHeight="1">
      <c r="B7" s="142" t="s">
        <v>87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4" s="3" customFormat="1" ht="78.75">
      <c r="B8" s="23" t="s">
        <v>105</v>
      </c>
      <c r="C8" s="31" t="s">
        <v>39</v>
      </c>
      <c r="D8" s="31" t="s">
        <v>52</v>
      </c>
      <c r="E8" s="31" t="s">
        <v>90</v>
      </c>
      <c r="F8" s="31" t="s">
        <v>91</v>
      </c>
      <c r="G8" s="31" t="s">
        <v>221</v>
      </c>
      <c r="H8" s="31" t="s">
        <v>220</v>
      </c>
      <c r="I8" s="31" t="s">
        <v>99</v>
      </c>
      <c r="J8" s="31" t="s">
        <v>50</v>
      </c>
      <c r="K8" s="31" t="s">
        <v>171</v>
      </c>
      <c r="L8" s="32" t="s">
        <v>173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J25" sqref="J25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168</v>
      </c>
      <c r="C1" s="78" t="s" vm="1">
        <v>237</v>
      </c>
    </row>
    <row r="2" spans="2:51">
      <c r="B2" s="57" t="s">
        <v>167</v>
      </c>
      <c r="C2" s="78" t="s">
        <v>238</v>
      </c>
    </row>
    <row r="3" spans="2:51">
      <c r="B3" s="57" t="s">
        <v>169</v>
      </c>
      <c r="C3" s="78" t="s">
        <v>239</v>
      </c>
    </row>
    <row r="4" spans="2:51">
      <c r="B4" s="57" t="s">
        <v>170</v>
      </c>
      <c r="C4" s="78">
        <v>2148</v>
      </c>
    </row>
    <row r="6" spans="2:51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1" ht="26.25" customHeight="1">
      <c r="B7" s="142" t="s">
        <v>88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1" s="3" customFormat="1" ht="63">
      <c r="B8" s="23" t="s">
        <v>105</v>
      </c>
      <c r="C8" s="31" t="s">
        <v>39</v>
      </c>
      <c r="D8" s="31" t="s">
        <v>52</v>
      </c>
      <c r="E8" s="31" t="s">
        <v>90</v>
      </c>
      <c r="F8" s="31" t="s">
        <v>91</v>
      </c>
      <c r="G8" s="31" t="s">
        <v>221</v>
      </c>
      <c r="H8" s="31" t="s">
        <v>220</v>
      </c>
      <c r="I8" s="31" t="s">
        <v>99</v>
      </c>
      <c r="J8" s="31" t="s">
        <v>171</v>
      </c>
      <c r="K8" s="32" t="s">
        <v>173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0" t="s">
        <v>41</v>
      </c>
      <c r="C11" s="111"/>
      <c r="D11" s="111"/>
      <c r="E11" s="111"/>
      <c r="F11" s="111"/>
      <c r="G11" s="112"/>
      <c r="H11" s="116"/>
      <c r="I11" s="112">
        <v>0.94070000000000009</v>
      </c>
      <c r="J11" s="113">
        <v>1</v>
      </c>
      <c r="K11" s="113">
        <f>I11/'סכום נכסי הקרן'!$C$42</f>
        <v>2.919356421216453E-4</v>
      </c>
      <c r="L11" s="120"/>
      <c r="M11" s="120"/>
      <c r="AW11" s="100"/>
    </row>
    <row r="12" spans="2:51" s="100" customFormat="1" ht="19.5" customHeight="1">
      <c r="B12" s="114" t="s">
        <v>34</v>
      </c>
      <c r="C12" s="111"/>
      <c r="D12" s="111"/>
      <c r="E12" s="111"/>
      <c r="F12" s="111"/>
      <c r="G12" s="112"/>
      <c r="H12" s="116"/>
      <c r="I12" s="112">
        <v>0.94070000000000009</v>
      </c>
      <c r="J12" s="113">
        <v>1</v>
      </c>
      <c r="K12" s="113">
        <f>I12/'סכום נכסי הקרן'!$C$42</f>
        <v>2.919356421216453E-4</v>
      </c>
      <c r="L12" s="121"/>
      <c r="M12" s="121"/>
    </row>
    <row r="13" spans="2:51">
      <c r="B13" s="102" t="s">
        <v>376</v>
      </c>
      <c r="C13" s="82"/>
      <c r="D13" s="82"/>
      <c r="E13" s="82"/>
      <c r="F13" s="82"/>
      <c r="G13" s="91"/>
      <c r="H13" s="93"/>
      <c r="I13" s="91">
        <v>1.3230200000000001</v>
      </c>
      <c r="J13" s="92">
        <v>1.4064207505049431</v>
      </c>
      <c r="K13" s="92">
        <f>I13/'סכום נכסי הקרן'!$C$42</f>
        <v>4.1058434489186688E-4</v>
      </c>
      <c r="L13" s="122"/>
      <c r="M13" s="122"/>
    </row>
    <row r="14" spans="2:51">
      <c r="B14" s="87" t="s">
        <v>377</v>
      </c>
      <c r="C14" s="84" t="s">
        <v>378</v>
      </c>
      <c r="D14" s="97" t="s">
        <v>379</v>
      </c>
      <c r="E14" s="97" t="s">
        <v>152</v>
      </c>
      <c r="F14" s="105">
        <v>43027</v>
      </c>
      <c r="G14" s="94">
        <v>212431.38</v>
      </c>
      <c r="H14" s="96">
        <v>0.62280000000000002</v>
      </c>
      <c r="I14" s="94">
        <v>1.3230200000000001</v>
      </c>
      <c r="J14" s="95">
        <v>1.4064207505049431</v>
      </c>
      <c r="K14" s="95">
        <f>I14/'סכום נכסי הקרן'!$C$42</f>
        <v>4.1058434489186688E-4</v>
      </c>
      <c r="L14" s="122"/>
      <c r="M14" s="122"/>
    </row>
    <row r="15" spans="2:51">
      <c r="B15" s="83"/>
      <c r="C15" s="84"/>
      <c r="D15" s="84"/>
      <c r="E15" s="84"/>
      <c r="F15" s="84"/>
      <c r="G15" s="94"/>
      <c r="H15" s="96"/>
      <c r="I15" s="84"/>
      <c r="J15" s="95"/>
      <c r="K15" s="84"/>
      <c r="L15" s="122"/>
      <c r="M15" s="122"/>
    </row>
    <row r="16" spans="2:51" s="7" customFormat="1">
      <c r="B16" s="102" t="s">
        <v>216</v>
      </c>
      <c r="C16" s="82"/>
      <c r="D16" s="82"/>
      <c r="E16" s="82"/>
      <c r="F16" s="82"/>
      <c r="G16" s="91"/>
      <c r="H16" s="93"/>
      <c r="I16" s="91">
        <v>-0.38231999999999999</v>
      </c>
      <c r="J16" s="92">
        <v>-0.40642075050494308</v>
      </c>
      <c r="K16" s="92">
        <f>I16/'סכום נכסי הקרן'!$C$42</f>
        <v>-1.1864870277022155E-4</v>
      </c>
      <c r="L16" s="127"/>
      <c r="M16" s="127"/>
      <c r="AW16" s="1"/>
      <c r="AY16" s="1"/>
    </row>
    <row r="17" spans="2:51" s="7" customFormat="1">
      <c r="B17" s="87" t="s">
        <v>380</v>
      </c>
      <c r="C17" s="84" t="s">
        <v>381</v>
      </c>
      <c r="D17" s="97" t="s">
        <v>379</v>
      </c>
      <c r="E17" s="97" t="s">
        <v>154</v>
      </c>
      <c r="F17" s="105">
        <v>43089</v>
      </c>
      <c r="G17" s="94">
        <v>39209.269999999997</v>
      </c>
      <c r="H17" s="96">
        <v>-0.97509999999999997</v>
      </c>
      <c r="I17" s="94">
        <v>-0.38231999999999999</v>
      </c>
      <c r="J17" s="95">
        <v>-0.40642075050494308</v>
      </c>
      <c r="K17" s="95">
        <f>I17/'סכום נכסי הקרן'!$C$42</f>
        <v>-1.1864870277022155E-4</v>
      </c>
      <c r="L17" s="127"/>
      <c r="M17" s="127"/>
      <c r="AW17" s="1"/>
      <c r="AY17" s="1"/>
    </row>
    <row r="18" spans="2:51" s="7" customFormat="1">
      <c r="B18" s="83"/>
      <c r="C18" s="84"/>
      <c r="D18" s="84"/>
      <c r="E18" s="84"/>
      <c r="F18" s="84"/>
      <c r="G18" s="94"/>
      <c r="H18" s="96"/>
      <c r="I18" s="84"/>
      <c r="J18" s="95"/>
      <c r="K18" s="84"/>
      <c r="L18" s="127"/>
      <c r="M18" s="127"/>
      <c r="AW18" s="1"/>
      <c r="AY18" s="1"/>
    </row>
    <row r="19" spans="2:5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5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51">
      <c r="B21" s="99" t="s">
        <v>236</v>
      </c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51">
      <c r="B22" s="99" t="s">
        <v>101</v>
      </c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51">
      <c r="B23" s="99" t="s">
        <v>219</v>
      </c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51">
      <c r="B24" s="99" t="s">
        <v>227</v>
      </c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5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168</v>
      </c>
      <c r="C1" s="78" t="s" vm="1">
        <v>237</v>
      </c>
    </row>
    <row r="2" spans="2:78">
      <c r="B2" s="57" t="s">
        <v>167</v>
      </c>
      <c r="C2" s="78" t="s">
        <v>238</v>
      </c>
    </row>
    <row r="3" spans="2:78">
      <c r="B3" s="57" t="s">
        <v>169</v>
      </c>
      <c r="C3" s="78" t="s">
        <v>239</v>
      </c>
    </row>
    <row r="4" spans="2:78">
      <c r="B4" s="57" t="s">
        <v>170</v>
      </c>
      <c r="C4" s="78">
        <v>2148</v>
      </c>
    </row>
    <row r="6" spans="2:78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89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3" t="s">
        <v>105</v>
      </c>
      <c r="C8" s="31" t="s">
        <v>39</v>
      </c>
      <c r="D8" s="31" t="s">
        <v>42</v>
      </c>
      <c r="E8" s="31" t="s">
        <v>15</v>
      </c>
      <c r="F8" s="31" t="s">
        <v>53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99</v>
      </c>
      <c r="O8" s="31" t="s">
        <v>50</v>
      </c>
      <c r="P8" s="31" t="s">
        <v>171</v>
      </c>
      <c r="Q8" s="32" t="s">
        <v>173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228</v>
      </c>
      <c r="M9" s="17"/>
      <c r="N9" s="17" t="s">
        <v>224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102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168</v>
      </c>
      <c r="C1" s="78" t="s" vm="1">
        <v>237</v>
      </c>
    </row>
    <row r="2" spans="2:61">
      <c r="B2" s="57" t="s">
        <v>167</v>
      </c>
      <c r="C2" s="78" t="s">
        <v>238</v>
      </c>
    </row>
    <row r="3" spans="2:61">
      <c r="B3" s="57" t="s">
        <v>169</v>
      </c>
      <c r="C3" s="78" t="s">
        <v>239</v>
      </c>
    </row>
    <row r="4" spans="2:61">
      <c r="B4" s="57" t="s">
        <v>170</v>
      </c>
      <c r="C4" s="78">
        <v>2148</v>
      </c>
    </row>
    <row r="6" spans="2:61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3" t="s">
        <v>105</v>
      </c>
      <c r="C7" s="31" t="s">
        <v>212</v>
      </c>
      <c r="D7" s="31" t="s">
        <v>39</v>
      </c>
      <c r="E7" s="31" t="s">
        <v>106</v>
      </c>
      <c r="F7" s="31" t="s">
        <v>15</v>
      </c>
      <c r="G7" s="31" t="s">
        <v>91</v>
      </c>
      <c r="H7" s="31" t="s">
        <v>53</v>
      </c>
      <c r="I7" s="31" t="s">
        <v>18</v>
      </c>
      <c r="J7" s="31" t="s">
        <v>90</v>
      </c>
      <c r="K7" s="14" t="s">
        <v>35</v>
      </c>
      <c r="L7" s="71" t="s">
        <v>19</v>
      </c>
      <c r="M7" s="31" t="s">
        <v>221</v>
      </c>
      <c r="N7" s="31" t="s">
        <v>220</v>
      </c>
      <c r="O7" s="31" t="s">
        <v>99</v>
      </c>
      <c r="P7" s="31" t="s">
        <v>171</v>
      </c>
      <c r="Q7" s="32" t="s">
        <v>173</v>
      </c>
      <c r="R7" s="1"/>
      <c r="S7" s="1"/>
      <c r="T7" s="1"/>
      <c r="U7" s="1"/>
      <c r="V7" s="1"/>
      <c r="W7" s="1"/>
      <c r="BH7" s="3" t="s">
        <v>151</v>
      </c>
      <c r="BI7" s="3" t="s">
        <v>153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228</v>
      </c>
      <c r="N8" s="17"/>
      <c r="O8" s="17" t="s">
        <v>224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102</v>
      </c>
      <c r="R9" s="1"/>
      <c r="S9" s="1"/>
      <c r="T9" s="1"/>
      <c r="U9" s="1"/>
      <c r="V9" s="1"/>
      <c r="W9" s="1"/>
      <c r="BH9" s="4" t="s">
        <v>150</v>
      </c>
      <c r="BI9" s="4" t="s">
        <v>154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29</v>
      </c>
      <c r="BI10" s="4" t="s">
        <v>155</v>
      </c>
    </row>
    <row r="11" spans="2:61" ht="21.7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161</v>
      </c>
    </row>
    <row r="12" spans="2:61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156</v>
      </c>
    </row>
    <row r="13" spans="2:61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157</v>
      </c>
    </row>
    <row r="14" spans="2:61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158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160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159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162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163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164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165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166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29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168</v>
      </c>
      <c r="C1" s="78" t="s" vm="1">
        <v>237</v>
      </c>
    </row>
    <row r="2" spans="2:64">
      <c r="B2" s="57" t="s">
        <v>167</v>
      </c>
      <c r="C2" s="78" t="s">
        <v>238</v>
      </c>
    </row>
    <row r="3" spans="2:64">
      <c r="B3" s="57" t="s">
        <v>169</v>
      </c>
      <c r="C3" s="78" t="s">
        <v>239</v>
      </c>
    </row>
    <row r="4" spans="2:64">
      <c r="B4" s="57" t="s">
        <v>170</v>
      </c>
      <c r="C4" s="78">
        <v>2148</v>
      </c>
    </row>
    <row r="6" spans="2:64" ht="26.25" customHeight="1">
      <c r="B6" s="142" t="s">
        <v>201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78.75">
      <c r="B7" s="60" t="s">
        <v>105</v>
      </c>
      <c r="C7" s="61" t="s">
        <v>39</v>
      </c>
      <c r="D7" s="61" t="s">
        <v>106</v>
      </c>
      <c r="E7" s="61" t="s">
        <v>15</v>
      </c>
      <c r="F7" s="61" t="s">
        <v>53</v>
      </c>
      <c r="G7" s="61" t="s">
        <v>18</v>
      </c>
      <c r="H7" s="61" t="s">
        <v>90</v>
      </c>
      <c r="I7" s="61" t="s">
        <v>44</v>
      </c>
      <c r="J7" s="61" t="s">
        <v>19</v>
      </c>
      <c r="K7" s="61" t="s">
        <v>221</v>
      </c>
      <c r="L7" s="61" t="s">
        <v>220</v>
      </c>
      <c r="M7" s="61" t="s">
        <v>99</v>
      </c>
      <c r="N7" s="61" t="s">
        <v>171</v>
      </c>
      <c r="O7" s="63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228</v>
      </c>
      <c r="L8" s="33"/>
      <c r="M8" s="33" t="s">
        <v>224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168</v>
      </c>
      <c r="C1" s="78" t="s" vm="1">
        <v>237</v>
      </c>
    </row>
    <row r="2" spans="2:56">
      <c r="B2" s="57" t="s">
        <v>167</v>
      </c>
      <c r="C2" s="78" t="s">
        <v>238</v>
      </c>
    </row>
    <row r="3" spans="2:56">
      <c r="B3" s="57" t="s">
        <v>169</v>
      </c>
      <c r="C3" s="78" t="s">
        <v>239</v>
      </c>
    </row>
    <row r="4" spans="2:56">
      <c r="B4" s="57" t="s">
        <v>170</v>
      </c>
      <c r="C4" s="78">
        <v>2148</v>
      </c>
    </row>
    <row r="6" spans="2:56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4"/>
    </row>
    <row r="7" spans="2:56" s="3" customFormat="1" ht="78.75">
      <c r="B7" s="60" t="s">
        <v>105</v>
      </c>
      <c r="C7" s="62" t="s">
        <v>46</v>
      </c>
      <c r="D7" s="62" t="s">
        <v>74</v>
      </c>
      <c r="E7" s="62" t="s">
        <v>47</v>
      </c>
      <c r="F7" s="62" t="s">
        <v>90</v>
      </c>
      <c r="G7" s="62" t="s">
        <v>213</v>
      </c>
      <c r="H7" s="62" t="s">
        <v>171</v>
      </c>
      <c r="I7" s="64" t="s">
        <v>172</v>
      </c>
      <c r="J7" s="77" t="s">
        <v>231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237</v>
      </c>
    </row>
    <row r="2" spans="2:60">
      <c r="B2" s="57" t="s">
        <v>167</v>
      </c>
      <c r="C2" s="78" t="s">
        <v>238</v>
      </c>
    </row>
    <row r="3" spans="2:60">
      <c r="B3" s="57" t="s">
        <v>169</v>
      </c>
      <c r="C3" s="78" t="s">
        <v>239</v>
      </c>
    </row>
    <row r="4" spans="2:60">
      <c r="B4" s="57" t="s">
        <v>170</v>
      </c>
      <c r="C4" s="78">
        <v>2148</v>
      </c>
    </row>
    <row r="6" spans="2:60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48</v>
      </c>
      <c r="G7" s="60" t="s">
        <v>90</v>
      </c>
      <c r="H7" s="60" t="s">
        <v>45</v>
      </c>
      <c r="I7" s="60" t="s">
        <v>99</v>
      </c>
      <c r="J7" s="60" t="s">
        <v>171</v>
      </c>
      <c r="K7" s="60" t="s">
        <v>172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237</v>
      </c>
    </row>
    <row r="2" spans="2:60">
      <c r="B2" s="57" t="s">
        <v>167</v>
      </c>
      <c r="C2" s="78" t="s">
        <v>238</v>
      </c>
    </row>
    <row r="3" spans="2:60">
      <c r="B3" s="57" t="s">
        <v>169</v>
      </c>
      <c r="C3" s="78" t="s">
        <v>239</v>
      </c>
    </row>
    <row r="4" spans="2:60">
      <c r="B4" s="57" t="s">
        <v>170</v>
      </c>
      <c r="C4" s="78">
        <v>2148</v>
      </c>
    </row>
    <row r="6" spans="2:60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78.75">
      <c r="B7" s="60" t="s">
        <v>105</v>
      </c>
      <c r="C7" s="62" t="s">
        <v>39</v>
      </c>
      <c r="D7" s="62" t="s">
        <v>15</v>
      </c>
      <c r="E7" s="62" t="s">
        <v>16</v>
      </c>
      <c r="F7" s="62" t="s">
        <v>48</v>
      </c>
      <c r="G7" s="62" t="s">
        <v>90</v>
      </c>
      <c r="H7" s="62" t="s">
        <v>45</v>
      </c>
      <c r="I7" s="62" t="s">
        <v>99</v>
      </c>
      <c r="J7" s="62" t="s">
        <v>171</v>
      </c>
      <c r="K7" s="64" t="s">
        <v>172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168</v>
      </c>
      <c r="C1" s="78" t="s" vm="1">
        <v>237</v>
      </c>
    </row>
    <row r="2" spans="2:47">
      <c r="B2" s="57" t="s">
        <v>167</v>
      </c>
      <c r="C2" s="78" t="s">
        <v>238</v>
      </c>
    </row>
    <row r="3" spans="2:47">
      <c r="B3" s="57" t="s">
        <v>169</v>
      </c>
      <c r="C3" s="78" t="s">
        <v>239</v>
      </c>
    </row>
    <row r="4" spans="2:47">
      <c r="B4" s="57" t="s">
        <v>170</v>
      </c>
      <c r="C4" s="78">
        <v>2148</v>
      </c>
    </row>
    <row r="6" spans="2:47" ht="26.25" customHeight="1">
      <c r="B6" s="142" t="s">
        <v>205</v>
      </c>
      <c r="C6" s="143"/>
      <c r="D6" s="144"/>
    </row>
    <row r="7" spans="2:47" s="3" customFormat="1" ht="33">
      <c r="B7" s="60" t="s">
        <v>105</v>
      </c>
      <c r="C7" s="65" t="s">
        <v>96</v>
      </c>
      <c r="D7" s="66" t="s">
        <v>95</v>
      </c>
    </row>
    <row r="8" spans="2:47" s="3" customFormat="1">
      <c r="B8" s="16"/>
      <c r="C8" s="33" t="s">
        <v>224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101"/>
      <c r="D11" s="101"/>
    </row>
    <row r="12" spans="2:47">
      <c r="B12" s="104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237</v>
      </c>
    </row>
    <row r="2" spans="2:18">
      <c r="B2" s="57" t="s">
        <v>167</v>
      </c>
      <c r="C2" s="78" t="s">
        <v>238</v>
      </c>
    </row>
    <row r="3" spans="2:18">
      <c r="B3" s="57" t="s">
        <v>169</v>
      </c>
      <c r="C3" s="78" t="s">
        <v>239</v>
      </c>
    </row>
    <row r="4" spans="2:18">
      <c r="B4" s="57" t="s">
        <v>170</v>
      </c>
      <c r="C4" s="78">
        <v>2148</v>
      </c>
    </row>
    <row r="6" spans="2:18" ht="26.25" customHeight="1">
      <c r="B6" s="142" t="s">
        <v>208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105</v>
      </c>
      <c r="C7" s="31" t="s">
        <v>39</v>
      </c>
      <c r="D7" s="31" t="s">
        <v>52</v>
      </c>
      <c r="E7" s="31" t="s">
        <v>15</v>
      </c>
      <c r="F7" s="31" t="s">
        <v>53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226</v>
      </c>
      <c r="M7" s="31" t="s">
        <v>207</v>
      </c>
      <c r="N7" s="31" t="s">
        <v>50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7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168</v>
      </c>
      <c r="C1" s="78" t="s" vm="1">
        <v>237</v>
      </c>
    </row>
    <row r="2" spans="2:13">
      <c r="B2" s="57" t="s">
        <v>167</v>
      </c>
      <c r="C2" s="78" t="s">
        <v>238</v>
      </c>
    </row>
    <row r="3" spans="2:13">
      <c r="B3" s="57" t="s">
        <v>169</v>
      </c>
      <c r="C3" s="78" t="s">
        <v>239</v>
      </c>
    </row>
    <row r="4" spans="2:13">
      <c r="B4" s="57" t="s">
        <v>170</v>
      </c>
      <c r="C4" s="78">
        <v>2148</v>
      </c>
    </row>
    <row r="6" spans="2:13" ht="26.25" customHeight="1">
      <c r="B6" s="131" t="s">
        <v>197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2:13" s="3" customFormat="1" ht="63">
      <c r="B7" s="13" t="s">
        <v>104</v>
      </c>
      <c r="C7" s="14" t="s">
        <v>39</v>
      </c>
      <c r="D7" s="14" t="s">
        <v>106</v>
      </c>
      <c r="E7" s="14" t="s">
        <v>15</v>
      </c>
      <c r="F7" s="14" t="s">
        <v>53</v>
      </c>
      <c r="G7" s="14" t="s">
        <v>90</v>
      </c>
      <c r="H7" s="14" t="s">
        <v>17</v>
      </c>
      <c r="I7" s="14" t="s">
        <v>19</v>
      </c>
      <c r="J7" s="14" t="s">
        <v>51</v>
      </c>
      <c r="K7" s="14" t="s">
        <v>171</v>
      </c>
      <c r="L7" s="14" t="s">
        <v>172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0" t="s">
        <v>38</v>
      </c>
      <c r="C10" s="111"/>
      <c r="D10" s="111"/>
      <c r="E10" s="111"/>
      <c r="F10" s="111"/>
      <c r="G10" s="111"/>
      <c r="H10" s="111"/>
      <c r="I10" s="111"/>
      <c r="J10" s="112">
        <f>J11</f>
        <v>129.00263609999999</v>
      </c>
      <c r="K10" s="113">
        <v>1</v>
      </c>
      <c r="L10" s="113">
        <f>J10/'סכום נכסי הקרן'!$C$42</f>
        <v>4.0034514090824314E-2</v>
      </c>
      <c r="M10" s="120"/>
    </row>
    <row r="11" spans="2:13" s="100" customFormat="1">
      <c r="B11" s="114" t="s">
        <v>218</v>
      </c>
      <c r="C11" s="111"/>
      <c r="D11" s="111"/>
      <c r="E11" s="111"/>
      <c r="F11" s="111"/>
      <c r="G11" s="111"/>
      <c r="H11" s="111"/>
      <c r="I11" s="111"/>
      <c r="J11" s="112">
        <f>J12+J15</f>
        <v>129.00263609999999</v>
      </c>
      <c r="K11" s="113">
        <v>1</v>
      </c>
      <c r="L11" s="113">
        <f>J11/'סכום נכסי הקרן'!$C$42</f>
        <v>4.0034514090824314E-2</v>
      </c>
      <c r="M11" s="121"/>
    </row>
    <row r="12" spans="2:13">
      <c r="B12" s="102" t="s">
        <v>36</v>
      </c>
      <c r="C12" s="82"/>
      <c r="D12" s="82"/>
      <c r="E12" s="82"/>
      <c r="F12" s="82"/>
      <c r="G12" s="82"/>
      <c r="H12" s="82"/>
      <c r="I12" s="82"/>
      <c r="J12" s="91">
        <f>J13</f>
        <v>122.66186999999999</v>
      </c>
      <c r="K12" s="92">
        <v>0.95109159334742432</v>
      </c>
      <c r="L12" s="92">
        <f>J12/'סכום נכסי הקרן'!$C$42</f>
        <v>3.806672880014008E-2</v>
      </c>
      <c r="M12" s="122"/>
    </row>
    <row r="13" spans="2:13">
      <c r="B13" s="87" t="s">
        <v>386</v>
      </c>
      <c r="C13" s="84" t="s">
        <v>387</v>
      </c>
      <c r="D13" s="84">
        <v>26</v>
      </c>
      <c r="E13" s="84" t="s">
        <v>388</v>
      </c>
      <c r="F13" s="84" t="s">
        <v>302</v>
      </c>
      <c r="G13" s="97" t="s">
        <v>153</v>
      </c>
      <c r="H13" s="98">
        <v>0</v>
      </c>
      <c r="I13" s="98">
        <v>0</v>
      </c>
      <c r="J13" s="94">
        <v>122.66186999999999</v>
      </c>
      <c r="K13" s="95">
        <v>0.95109159334742432</v>
      </c>
      <c r="L13" s="95">
        <f>J13/'סכום נכסי הקרן'!$C$42</f>
        <v>3.806672880014008E-2</v>
      </c>
      <c r="M13" s="122"/>
    </row>
    <row r="14" spans="2:13">
      <c r="B14" s="83"/>
      <c r="C14" s="84"/>
      <c r="D14" s="84"/>
      <c r="E14" s="84"/>
      <c r="F14" s="84"/>
      <c r="G14" s="84"/>
      <c r="H14" s="84"/>
      <c r="I14" s="84"/>
      <c r="J14" s="84"/>
      <c r="K14" s="95"/>
      <c r="L14" s="84"/>
      <c r="M14" s="122"/>
    </row>
    <row r="15" spans="2:13">
      <c r="B15" s="102" t="s">
        <v>37</v>
      </c>
      <c r="C15" s="82"/>
      <c r="D15" s="82"/>
      <c r="E15" s="82"/>
      <c r="F15" s="82"/>
      <c r="G15" s="82"/>
      <c r="H15" s="82"/>
      <c r="I15" s="82"/>
      <c r="J15" s="91">
        <f>SUM(J16:J17)</f>
        <v>6.3407661000000006</v>
      </c>
      <c r="K15" s="92">
        <v>4.8908406652575467E-2</v>
      </c>
      <c r="L15" s="92">
        <f>J15/'סכום נכסי הקרן'!$C$42</f>
        <v>1.9677852906842359E-3</v>
      </c>
      <c r="M15" s="122"/>
    </row>
    <row r="16" spans="2:13">
      <c r="B16" s="87" t="s">
        <v>386</v>
      </c>
      <c r="C16" s="84" t="s">
        <v>389</v>
      </c>
      <c r="D16" s="84">
        <v>26</v>
      </c>
      <c r="E16" s="84" t="s">
        <v>388</v>
      </c>
      <c r="F16" s="84" t="s">
        <v>302</v>
      </c>
      <c r="G16" s="97" t="s">
        <v>152</v>
      </c>
      <c r="H16" s="98">
        <v>0</v>
      </c>
      <c r="I16" s="98">
        <v>0</v>
      </c>
      <c r="J16" s="94">
        <v>6.2094161000000003</v>
      </c>
      <c r="K16" s="95">
        <v>4.7892407940925259E-2</v>
      </c>
      <c r="L16" s="95">
        <f>J16/'סכום נכסי הקרן'!$C$42</f>
        <v>1.9270222986648054E-3</v>
      </c>
      <c r="M16" s="122"/>
    </row>
    <row r="17" spans="2:13">
      <c r="B17" s="87" t="s">
        <v>386</v>
      </c>
      <c r="C17" s="84" t="s">
        <v>390</v>
      </c>
      <c r="D17" s="84">
        <v>26</v>
      </c>
      <c r="E17" s="84" t="s">
        <v>388</v>
      </c>
      <c r="F17" s="84" t="s">
        <v>302</v>
      </c>
      <c r="G17" s="97" t="s">
        <v>154</v>
      </c>
      <c r="H17" s="98">
        <v>0</v>
      </c>
      <c r="I17" s="98">
        <v>0</v>
      </c>
      <c r="J17" s="94">
        <v>0.13134999999999999</v>
      </c>
      <c r="K17" s="95">
        <v>1.0159987116502062E-3</v>
      </c>
      <c r="L17" s="95">
        <f>J17/'סכום נכסי הקרן'!$C$42</f>
        <v>4.076299201943032E-5</v>
      </c>
      <c r="M17" s="122"/>
    </row>
    <row r="18" spans="2:13">
      <c r="B18" s="83"/>
      <c r="C18" s="84"/>
      <c r="D18" s="84"/>
      <c r="E18" s="84"/>
      <c r="F18" s="84"/>
      <c r="G18" s="84"/>
      <c r="H18" s="84"/>
      <c r="I18" s="84"/>
      <c r="J18" s="84"/>
      <c r="K18" s="95"/>
      <c r="L18" s="84"/>
      <c r="M18" s="122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3">
      <c r="B21" s="99" t="s">
        <v>236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3">
      <c r="B22" s="104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  <ignoredErrors>
    <ignoredError sqref="J11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237</v>
      </c>
    </row>
    <row r="2" spans="2:18">
      <c r="B2" s="57" t="s">
        <v>167</v>
      </c>
      <c r="C2" s="78" t="s">
        <v>238</v>
      </c>
    </row>
    <row r="3" spans="2:18">
      <c r="B3" s="57" t="s">
        <v>169</v>
      </c>
      <c r="C3" s="78" t="s">
        <v>239</v>
      </c>
    </row>
    <row r="4" spans="2:18">
      <c r="B4" s="57" t="s">
        <v>170</v>
      </c>
      <c r="C4" s="78">
        <v>2148</v>
      </c>
    </row>
    <row r="6" spans="2:18" ht="26.25" customHeight="1">
      <c r="B6" s="142" t="s">
        <v>209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105</v>
      </c>
      <c r="C7" s="31" t="s">
        <v>39</v>
      </c>
      <c r="D7" s="31" t="s">
        <v>52</v>
      </c>
      <c r="E7" s="31" t="s">
        <v>15</v>
      </c>
      <c r="F7" s="31" t="s">
        <v>53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221</v>
      </c>
      <c r="M7" s="31" t="s">
        <v>207</v>
      </c>
      <c r="N7" s="31" t="s">
        <v>50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237</v>
      </c>
    </row>
    <row r="2" spans="2:18">
      <c r="B2" s="57" t="s">
        <v>167</v>
      </c>
      <c r="C2" s="78" t="s">
        <v>238</v>
      </c>
    </row>
    <row r="3" spans="2:18">
      <c r="B3" s="57" t="s">
        <v>169</v>
      </c>
      <c r="C3" s="78" t="s">
        <v>239</v>
      </c>
    </row>
    <row r="4" spans="2:18">
      <c r="B4" s="57" t="s">
        <v>170</v>
      </c>
      <c r="C4" s="78">
        <v>2148</v>
      </c>
    </row>
    <row r="6" spans="2:18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105</v>
      </c>
      <c r="C7" s="31" t="s">
        <v>39</v>
      </c>
      <c r="D7" s="31" t="s">
        <v>52</v>
      </c>
      <c r="E7" s="31" t="s">
        <v>15</v>
      </c>
      <c r="F7" s="31" t="s">
        <v>53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221</v>
      </c>
      <c r="M7" s="31" t="s">
        <v>207</v>
      </c>
      <c r="N7" s="31" t="s">
        <v>50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J24" sqref="J24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168</v>
      </c>
      <c r="C1" s="78" t="s" vm="1">
        <v>237</v>
      </c>
    </row>
    <row r="2" spans="2:53">
      <c r="B2" s="57" t="s">
        <v>167</v>
      </c>
      <c r="C2" s="78" t="s">
        <v>238</v>
      </c>
    </row>
    <row r="3" spans="2:53">
      <c r="B3" s="57" t="s">
        <v>169</v>
      </c>
      <c r="C3" s="78" t="s">
        <v>239</v>
      </c>
    </row>
    <row r="4" spans="2:53">
      <c r="B4" s="57" t="s">
        <v>170</v>
      </c>
      <c r="C4" s="78">
        <v>2148</v>
      </c>
    </row>
    <row r="6" spans="2:53" ht="21.7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2:53" ht="27.75" customHeight="1">
      <c r="B7" s="136" t="s">
        <v>75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8"/>
      <c r="AU7" s="3"/>
      <c r="AV7" s="3"/>
    </row>
    <row r="8" spans="2:53" s="3" customFormat="1" ht="66" customHeight="1">
      <c r="B8" s="23" t="s">
        <v>104</v>
      </c>
      <c r="C8" s="31" t="s">
        <v>39</v>
      </c>
      <c r="D8" s="31" t="s">
        <v>108</v>
      </c>
      <c r="E8" s="31" t="s">
        <v>15</v>
      </c>
      <c r="F8" s="31" t="s">
        <v>53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235</v>
      </c>
      <c r="O8" s="31" t="s">
        <v>51</v>
      </c>
      <c r="P8" s="31" t="s">
        <v>223</v>
      </c>
      <c r="Q8" s="31" t="s">
        <v>171</v>
      </c>
      <c r="R8" s="72" t="s">
        <v>173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228</v>
      </c>
      <c r="M9" s="33"/>
      <c r="N9" s="17" t="s">
        <v>224</v>
      </c>
      <c r="O9" s="33" t="s">
        <v>229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0" customFormat="1" ht="18" customHeight="1">
      <c r="B11" s="79" t="s">
        <v>28</v>
      </c>
      <c r="C11" s="80"/>
      <c r="D11" s="80"/>
      <c r="E11" s="80"/>
      <c r="F11" s="80"/>
      <c r="G11" s="80"/>
      <c r="H11" s="88">
        <v>4.6653706207397834</v>
      </c>
      <c r="I11" s="80"/>
      <c r="J11" s="80"/>
      <c r="K11" s="89">
        <v>3.6507183438110381E-3</v>
      </c>
      <c r="L11" s="88"/>
      <c r="M11" s="90"/>
      <c r="N11" s="80"/>
      <c r="O11" s="88">
        <v>1371.58069</v>
      </c>
      <c r="P11" s="80"/>
      <c r="Q11" s="89">
        <v>1</v>
      </c>
      <c r="R11" s="89">
        <f>O11/'סכום נכסי הקרן'!$C$42</f>
        <v>0.42565460769299379</v>
      </c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U11" s="122"/>
      <c r="AV11" s="122"/>
      <c r="AW11" s="124"/>
      <c r="BA11" s="122"/>
    </row>
    <row r="12" spans="2:53" s="122" customFormat="1" ht="22.5" customHeight="1">
      <c r="B12" s="81" t="s">
        <v>218</v>
      </c>
      <c r="C12" s="82"/>
      <c r="D12" s="82"/>
      <c r="E12" s="82"/>
      <c r="F12" s="82"/>
      <c r="G12" s="82"/>
      <c r="H12" s="91">
        <v>4.6653706207397825</v>
      </c>
      <c r="I12" s="82"/>
      <c r="J12" s="82"/>
      <c r="K12" s="92">
        <v>3.6507183438110363E-3</v>
      </c>
      <c r="L12" s="91"/>
      <c r="M12" s="93"/>
      <c r="N12" s="82"/>
      <c r="O12" s="91">
        <v>1371.5806900000005</v>
      </c>
      <c r="P12" s="82"/>
      <c r="Q12" s="92">
        <v>1.0000000000000002</v>
      </c>
      <c r="R12" s="92">
        <f>O12/'סכום נכסי הקרן'!$C$42</f>
        <v>0.42565460769299396</v>
      </c>
      <c r="AW12" s="120"/>
    </row>
    <row r="13" spans="2:53" s="121" customFormat="1">
      <c r="B13" s="115" t="s">
        <v>27</v>
      </c>
      <c r="C13" s="111"/>
      <c r="D13" s="111"/>
      <c r="E13" s="111"/>
      <c r="F13" s="111"/>
      <c r="G13" s="111"/>
      <c r="H13" s="112">
        <v>5.0175392432245944</v>
      </c>
      <c r="I13" s="111"/>
      <c r="J13" s="111"/>
      <c r="K13" s="113">
        <v>-6.2036212270618815E-4</v>
      </c>
      <c r="L13" s="112"/>
      <c r="M13" s="116"/>
      <c r="N13" s="111"/>
      <c r="O13" s="112">
        <v>636.64939000000004</v>
      </c>
      <c r="P13" s="111"/>
      <c r="Q13" s="113">
        <v>0.46417202767705928</v>
      </c>
      <c r="R13" s="113">
        <f>O13/'סכום נכסי הקרן'!$C$42</f>
        <v>0.19757696234294012</v>
      </c>
    </row>
    <row r="14" spans="2:53" s="122" customFormat="1">
      <c r="B14" s="85" t="s">
        <v>26</v>
      </c>
      <c r="C14" s="82"/>
      <c r="D14" s="82"/>
      <c r="E14" s="82"/>
      <c r="F14" s="82"/>
      <c r="G14" s="82"/>
      <c r="H14" s="91">
        <v>5.0175392432245944</v>
      </c>
      <c r="I14" s="82"/>
      <c r="J14" s="82"/>
      <c r="K14" s="92">
        <v>-6.2036212270618815E-4</v>
      </c>
      <c r="L14" s="91"/>
      <c r="M14" s="93"/>
      <c r="N14" s="82"/>
      <c r="O14" s="91">
        <v>636.64939000000004</v>
      </c>
      <c r="P14" s="82"/>
      <c r="Q14" s="92">
        <v>0.46417202767705928</v>
      </c>
      <c r="R14" s="92">
        <f>O14/'סכום נכסי הקרן'!$C$42</f>
        <v>0.19757696234294012</v>
      </c>
    </row>
    <row r="15" spans="2:53" s="122" customFormat="1">
      <c r="B15" s="86" t="s">
        <v>240</v>
      </c>
      <c r="C15" s="84" t="s">
        <v>241</v>
      </c>
      <c r="D15" s="97" t="s">
        <v>109</v>
      </c>
      <c r="E15" s="84" t="s">
        <v>242</v>
      </c>
      <c r="F15" s="84"/>
      <c r="G15" s="84"/>
      <c r="H15" s="94">
        <v>3.37</v>
      </c>
      <c r="I15" s="97" t="s">
        <v>153</v>
      </c>
      <c r="J15" s="98">
        <v>0.04</v>
      </c>
      <c r="K15" s="95">
        <v>-4.7999999999999996E-3</v>
      </c>
      <c r="L15" s="94">
        <v>70375</v>
      </c>
      <c r="M15" s="96">
        <v>152.55000000000001</v>
      </c>
      <c r="N15" s="84"/>
      <c r="O15" s="94">
        <v>107.35708</v>
      </c>
      <c r="P15" s="95">
        <v>4.5263618206734882E-6</v>
      </c>
      <c r="Q15" s="95">
        <v>7.8272522194811595E-2</v>
      </c>
      <c r="R15" s="95">
        <f>O15/'סכום נכסי הקרן'!$C$42</f>
        <v>3.3317059727973677E-2</v>
      </c>
    </row>
    <row r="16" spans="2:53" s="122" customFormat="1" ht="20.25">
      <c r="B16" s="86" t="s">
        <v>243</v>
      </c>
      <c r="C16" s="84" t="s">
        <v>244</v>
      </c>
      <c r="D16" s="97" t="s">
        <v>109</v>
      </c>
      <c r="E16" s="84" t="s">
        <v>242</v>
      </c>
      <c r="F16" s="84"/>
      <c r="G16" s="84"/>
      <c r="H16" s="94">
        <v>5.93</v>
      </c>
      <c r="I16" s="97" t="s">
        <v>153</v>
      </c>
      <c r="J16" s="98">
        <v>0.04</v>
      </c>
      <c r="K16" s="95">
        <v>-1.4000000000000002E-3</v>
      </c>
      <c r="L16" s="94">
        <v>313</v>
      </c>
      <c r="M16" s="96">
        <v>158.13999999999999</v>
      </c>
      <c r="N16" s="84"/>
      <c r="O16" s="94">
        <v>0.49498000000000003</v>
      </c>
      <c r="P16" s="95">
        <v>2.9605684442751969E-8</v>
      </c>
      <c r="Q16" s="95">
        <v>3.6088288761195673E-4</v>
      </c>
      <c r="R16" s="95">
        <f>O16/'סכום נכסי הקרן'!$C$42</f>
        <v>1.5361146394958221E-4</v>
      </c>
      <c r="AU16" s="120"/>
    </row>
    <row r="17" spans="2:48" s="122" customFormat="1" ht="20.25">
      <c r="B17" s="86" t="s">
        <v>245</v>
      </c>
      <c r="C17" s="84" t="s">
        <v>246</v>
      </c>
      <c r="D17" s="97" t="s">
        <v>109</v>
      </c>
      <c r="E17" s="84" t="s">
        <v>242</v>
      </c>
      <c r="F17" s="84"/>
      <c r="G17" s="84"/>
      <c r="H17" s="94">
        <v>14.240000000000002</v>
      </c>
      <c r="I17" s="97" t="s">
        <v>153</v>
      </c>
      <c r="J17" s="98">
        <v>0.04</v>
      </c>
      <c r="K17" s="95">
        <v>8.8000000000000005E-3</v>
      </c>
      <c r="L17" s="94">
        <v>21000</v>
      </c>
      <c r="M17" s="96">
        <v>183.07</v>
      </c>
      <c r="N17" s="84"/>
      <c r="O17" s="94">
        <v>38.444699999999997</v>
      </c>
      <c r="P17" s="95">
        <v>1.294569963276749E-6</v>
      </c>
      <c r="Q17" s="95">
        <v>2.8029484725393735E-2</v>
      </c>
      <c r="R17" s="95">
        <f>O17/'סכום נכסי הקרן'!$C$42</f>
        <v>1.1930879324624232E-2</v>
      </c>
      <c r="AV17" s="120"/>
    </row>
    <row r="18" spans="2:48" s="122" customFormat="1">
      <c r="B18" s="86" t="s">
        <v>247</v>
      </c>
      <c r="C18" s="84" t="s">
        <v>248</v>
      </c>
      <c r="D18" s="97" t="s">
        <v>109</v>
      </c>
      <c r="E18" s="84" t="s">
        <v>242</v>
      </c>
      <c r="F18" s="84"/>
      <c r="G18" s="84"/>
      <c r="H18" s="94">
        <v>18.48</v>
      </c>
      <c r="I18" s="97" t="s">
        <v>153</v>
      </c>
      <c r="J18" s="98">
        <v>2.75E-2</v>
      </c>
      <c r="K18" s="95">
        <v>1.1699999999999999E-2</v>
      </c>
      <c r="L18" s="94">
        <v>48075</v>
      </c>
      <c r="M18" s="96">
        <v>141.55000000000001</v>
      </c>
      <c r="N18" s="84"/>
      <c r="O18" s="94">
        <v>68.050160000000005</v>
      </c>
      <c r="P18" s="95">
        <v>2.719933112559064E-6</v>
      </c>
      <c r="Q18" s="95">
        <v>4.961440511385444E-2</v>
      </c>
      <c r="R18" s="95">
        <f>O18/'סכום נכסי הקרן'!$C$42</f>
        <v>2.111860014465898E-2</v>
      </c>
      <c r="AU18" s="124"/>
    </row>
    <row r="19" spans="2:48" s="122" customFormat="1">
      <c r="B19" s="86" t="s">
        <v>249</v>
      </c>
      <c r="C19" s="84" t="s">
        <v>250</v>
      </c>
      <c r="D19" s="97" t="s">
        <v>109</v>
      </c>
      <c r="E19" s="84" t="s">
        <v>242</v>
      </c>
      <c r="F19" s="84"/>
      <c r="G19" s="84"/>
      <c r="H19" s="94">
        <v>5.5100000000000007</v>
      </c>
      <c r="I19" s="97" t="s">
        <v>153</v>
      </c>
      <c r="J19" s="98">
        <v>1.7500000000000002E-2</v>
      </c>
      <c r="K19" s="95">
        <v>-2.5999999999999999E-3</v>
      </c>
      <c r="L19" s="94">
        <v>7900</v>
      </c>
      <c r="M19" s="96">
        <v>113.12</v>
      </c>
      <c r="N19" s="84"/>
      <c r="O19" s="94">
        <v>8.9364799999999995</v>
      </c>
      <c r="P19" s="95">
        <v>5.6985893466675516E-7</v>
      </c>
      <c r="Q19" s="95">
        <v>6.5154606397965541E-3</v>
      </c>
      <c r="R19" s="95">
        <f>O19/'סכום נכסי הקרן'!$C$42</f>
        <v>2.773335842571745E-3</v>
      </c>
      <c r="AV19" s="124"/>
    </row>
    <row r="20" spans="2:48" s="122" customFormat="1">
      <c r="B20" s="86" t="s">
        <v>251</v>
      </c>
      <c r="C20" s="84" t="s">
        <v>252</v>
      </c>
      <c r="D20" s="97" t="s">
        <v>109</v>
      </c>
      <c r="E20" s="84" t="s">
        <v>242</v>
      </c>
      <c r="F20" s="84"/>
      <c r="G20" s="84"/>
      <c r="H20" s="94">
        <v>1.8</v>
      </c>
      <c r="I20" s="97" t="s">
        <v>153</v>
      </c>
      <c r="J20" s="98">
        <v>0.03</v>
      </c>
      <c r="K20" s="95">
        <v>-4.9000000000000007E-3</v>
      </c>
      <c r="L20" s="94">
        <v>155273</v>
      </c>
      <c r="M20" s="96">
        <v>116.8</v>
      </c>
      <c r="N20" s="84"/>
      <c r="O20" s="94">
        <v>181.35887</v>
      </c>
      <c r="P20" s="95">
        <v>1.0128530770419469E-5</v>
      </c>
      <c r="Q20" s="95">
        <v>0.13222617620841542</v>
      </c>
      <c r="R20" s="95">
        <f>O20/'סכום נכסי הקרן'!$C$42</f>
        <v>5.6282681160737737E-2</v>
      </c>
    </row>
    <row r="21" spans="2:48" s="122" customFormat="1">
      <c r="B21" s="86" t="s">
        <v>253</v>
      </c>
      <c r="C21" s="84" t="s">
        <v>254</v>
      </c>
      <c r="D21" s="97" t="s">
        <v>109</v>
      </c>
      <c r="E21" s="84" t="s">
        <v>242</v>
      </c>
      <c r="F21" s="84"/>
      <c r="G21" s="84"/>
      <c r="H21" s="94">
        <v>2.8299999999999996</v>
      </c>
      <c r="I21" s="97" t="s">
        <v>153</v>
      </c>
      <c r="J21" s="98">
        <v>1E-3</v>
      </c>
      <c r="K21" s="95">
        <v>-5.0000000000000001E-3</v>
      </c>
      <c r="L21" s="94">
        <v>78242</v>
      </c>
      <c r="M21" s="96">
        <v>101.73</v>
      </c>
      <c r="N21" s="84"/>
      <c r="O21" s="94">
        <v>79.595590000000001</v>
      </c>
      <c r="P21" s="95">
        <v>5.6028021314737245E-6</v>
      </c>
      <c r="Q21" s="95">
        <v>5.8032014142747959E-2</v>
      </c>
      <c r="R21" s="95">
        <f>O21/'סכום נכסי הקרן'!$C$42</f>
        <v>2.4701594213565652E-2</v>
      </c>
    </row>
    <row r="22" spans="2:48" s="122" customFormat="1">
      <c r="B22" s="86" t="s">
        <v>255</v>
      </c>
      <c r="C22" s="84" t="s">
        <v>256</v>
      </c>
      <c r="D22" s="97" t="s">
        <v>109</v>
      </c>
      <c r="E22" s="84" t="s">
        <v>242</v>
      </c>
      <c r="F22" s="84"/>
      <c r="G22" s="84"/>
      <c r="H22" s="94">
        <v>7.64</v>
      </c>
      <c r="I22" s="97" t="s">
        <v>153</v>
      </c>
      <c r="J22" s="98">
        <v>7.4999999999999997E-3</v>
      </c>
      <c r="K22" s="95">
        <v>1E-4</v>
      </c>
      <c r="L22" s="94">
        <v>5519</v>
      </c>
      <c r="M22" s="96">
        <v>105.47</v>
      </c>
      <c r="N22" s="84"/>
      <c r="O22" s="94">
        <v>5.8208900000000003</v>
      </c>
      <c r="P22" s="95">
        <v>4.1575214753800002E-7</v>
      </c>
      <c r="Q22" s="95">
        <v>4.2439282226990234E-3</v>
      </c>
      <c r="R22" s="95">
        <f>O22/'סכום נכסי הקרן'!$C$42</f>
        <v>1.8064476027101774E-3</v>
      </c>
    </row>
    <row r="23" spans="2:48" s="122" customFormat="1">
      <c r="B23" s="86" t="s">
        <v>257</v>
      </c>
      <c r="C23" s="84" t="s">
        <v>258</v>
      </c>
      <c r="D23" s="97" t="s">
        <v>109</v>
      </c>
      <c r="E23" s="84" t="s">
        <v>242</v>
      </c>
      <c r="F23" s="84"/>
      <c r="G23" s="84"/>
      <c r="H23" s="94">
        <v>0.33</v>
      </c>
      <c r="I23" s="97" t="s">
        <v>153</v>
      </c>
      <c r="J23" s="98">
        <v>3.5000000000000003E-2</v>
      </c>
      <c r="K23" s="95">
        <v>9.1999999999999998E-3</v>
      </c>
      <c r="L23" s="94">
        <v>56101</v>
      </c>
      <c r="M23" s="96">
        <v>120.2</v>
      </c>
      <c r="N23" s="84"/>
      <c r="O23" s="94">
        <v>67.433410000000009</v>
      </c>
      <c r="P23" s="95">
        <v>4.3894268643041034E-6</v>
      </c>
      <c r="Q23" s="95">
        <v>4.9164741448787831E-2</v>
      </c>
      <c r="R23" s="95">
        <f>O23/'סכום נכסי הקרן'!$C$42</f>
        <v>2.0927198733711256E-2</v>
      </c>
    </row>
    <row r="24" spans="2:48" s="122" customFormat="1">
      <c r="B24" s="86" t="s">
        <v>259</v>
      </c>
      <c r="C24" s="84" t="s">
        <v>260</v>
      </c>
      <c r="D24" s="97" t="s">
        <v>109</v>
      </c>
      <c r="E24" s="84" t="s">
        <v>242</v>
      </c>
      <c r="F24" s="84"/>
      <c r="G24" s="84"/>
      <c r="H24" s="94">
        <v>4.51</v>
      </c>
      <c r="I24" s="97" t="s">
        <v>153</v>
      </c>
      <c r="J24" s="98">
        <v>2.75E-2</v>
      </c>
      <c r="K24" s="95">
        <v>-4.1000000000000012E-3</v>
      </c>
      <c r="L24" s="94">
        <v>66474</v>
      </c>
      <c r="M24" s="96">
        <v>119.08</v>
      </c>
      <c r="N24" s="84"/>
      <c r="O24" s="94">
        <v>79.157229999999998</v>
      </c>
      <c r="P24" s="95">
        <v>4.0524663751488722E-6</v>
      </c>
      <c r="Q24" s="95">
        <v>5.7712412092940736E-2</v>
      </c>
      <c r="R24" s="95">
        <f>O24/'סכום נכסי הקרן'!$C$42</f>
        <v>2.456555412843708E-2</v>
      </c>
    </row>
    <row r="25" spans="2:48" s="122" customFormat="1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84"/>
      <c r="Q25" s="95"/>
      <c r="R25" s="84"/>
    </row>
    <row r="26" spans="2:48" s="121" customFormat="1">
      <c r="B26" s="115" t="s">
        <v>40</v>
      </c>
      <c r="C26" s="111"/>
      <c r="D26" s="111"/>
      <c r="E26" s="111"/>
      <c r="F26" s="111"/>
      <c r="G26" s="111"/>
      <c r="H26" s="112">
        <v>4.3602972911889859</v>
      </c>
      <c r="I26" s="111"/>
      <c r="J26" s="111"/>
      <c r="K26" s="113">
        <v>7.3506298507084933E-3</v>
      </c>
      <c r="L26" s="112"/>
      <c r="M26" s="116"/>
      <c r="N26" s="111"/>
      <c r="O26" s="112">
        <v>734.93130000000008</v>
      </c>
      <c r="P26" s="111"/>
      <c r="Q26" s="113">
        <v>0.53582797232294077</v>
      </c>
      <c r="R26" s="113">
        <f>O26/'סכום נכסי הקרן'!$C$42</f>
        <v>0.22807764535005373</v>
      </c>
    </row>
    <row r="27" spans="2:48" s="122" customFormat="1">
      <c r="B27" s="85" t="s">
        <v>23</v>
      </c>
      <c r="C27" s="82"/>
      <c r="D27" s="82"/>
      <c r="E27" s="82"/>
      <c r="F27" s="82"/>
      <c r="G27" s="82"/>
      <c r="H27" s="91">
        <v>0.13532747103990189</v>
      </c>
      <c r="I27" s="82"/>
      <c r="J27" s="82"/>
      <c r="K27" s="92">
        <v>1.9623173642241048E-3</v>
      </c>
      <c r="L27" s="91"/>
      <c r="M27" s="93"/>
      <c r="N27" s="82"/>
      <c r="O27" s="91">
        <v>84.834829999999997</v>
      </c>
      <c r="P27" s="82"/>
      <c r="Q27" s="92">
        <v>6.1851869611841789E-2</v>
      </c>
      <c r="R27" s="92">
        <f>O27/'סכום נכסי הקרן'!$C$42</f>
        <v>2.6327533294706724E-2</v>
      </c>
    </row>
    <row r="28" spans="2:48" s="122" customFormat="1">
      <c r="B28" s="86" t="s">
        <v>261</v>
      </c>
      <c r="C28" s="84" t="s">
        <v>262</v>
      </c>
      <c r="D28" s="97" t="s">
        <v>109</v>
      </c>
      <c r="E28" s="84" t="s">
        <v>242</v>
      </c>
      <c r="F28" s="84"/>
      <c r="G28" s="84"/>
      <c r="H28" s="94">
        <v>0.85</v>
      </c>
      <c r="I28" s="97" t="s">
        <v>153</v>
      </c>
      <c r="J28" s="98">
        <v>0</v>
      </c>
      <c r="K28" s="95">
        <v>1.1999999999999999E-3</v>
      </c>
      <c r="L28" s="94">
        <v>4000</v>
      </c>
      <c r="M28" s="96">
        <v>99.9</v>
      </c>
      <c r="N28" s="84"/>
      <c r="O28" s="94">
        <v>3.996</v>
      </c>
      <c r="P28" s="95">
        <v>4.9999999999999998E-7</v>
      </c>
      <c r="Q28" s="95">
        <v>2.9134268433015048E-3</v>
      </c>
      <c r="R28" s="95">
        <f>O28/'סכום נכסי הקרן'!$C$42</f>
        <v>1.2401135600277394E-3</v>
      </c>
    </row>
    <row r="29" spans="2:48" s="122" customFormat="1">
      <c r="B29" s="86" t="s">
        <v>263</v>
      </c>
      <c r="C29" s="84" t="s">
        <v>264</v>
      </c>
      <c r="D29" s="97" t="s">
        <v>109</v>
      </c>
      <c r="E29" s="84" t="s">
        <v>242</v>
      </c>
      <c r="F29" s="84"/>
      <c r="G29" s="84"/>
      <c r="H29" s="94">
        <v>9.9999999999999978E-2</v>
      </c>
      <c r="I29" s="97" t="s">
        <v>153</v>
      </c>
      <c r="J29" s="98">
        <v>0</v>
      </c>
      <c r="K29" s="95">
        <v>1.9999999999999996E-3</v>
      </c>
      <c r="L29" s="94">
        <v>80855</v>
      </c>
      <c r="M29" s="96">
        <v>99.98</v>
      </c>
      <c r="N29" s="84"/>
      <c r="O29" s="94">
        <v>80.838830000000002</v>
      </c>
      <c r="P29" s="95">
        <v>8.9838888888888882E-6</v>
      </c>
      <c r="Q29" s="95">
        <v>5.8938442768540288E-2</v>
      </c>
      <c r="R29" s="95">
        <f>O29/'סכום נכסי הקרן'!$C$42</f>
        <v>2.5087419734678984E-2</v>
      </c>
    </row>
    <row r="30" spans="2:48" s="122" customFormat="1">
      <c r="B30" s="87"/>
      <c r="C30" s="84"/>
      <c r="D30" s="84"/>
      <c r="E30" s="84"/>
      <c r="F30" s="84"/>
      <c r="G30" s="84"/>
      <c r="H30" s="84"/>
      <c r="I30" s="84"/>
      <c r="J30" s="84"/>
      <c r="K30" s="95"/>
      <c r="L30" s="94"/>
      <c r="M30" s="96"/>
      <c r="N30" s="84"/>
      <c r="O30" s="84"/>
      <c r="P30" s="84"/>
      <c r="Q30" s="95"/>
      <c r="R30" s="84"/>
    </row>
    <row r="31" spans="2:48" s="122" customFormat="1">
      <c r="B31" s="85" t="s">
        <v>24</v>
      </c>
      <c r="C31" s="82"/>
      <c r="D31" s="82"/>
      <c r="E31" s="82"/>
      <c r="F31" s="82"/>
      <c r="G31" s="82"/>
      <c r="H31" s="91">
        <v>4.9485243510600023</v>
      </c>
      <c r="I31" s="82"/>
      <c r="J31" s="82"/>
      <c r="K31" s="92">
        <v>8.1504166954525278E-3</v>
      </c>
      <c r="L31" s="91"/>
      <c r="M31" s="93"/>
      <c r="N31" s="82"/>
      <c r="O31" s="91">
        <v>640.65013999999996</v>
      </c>
      <c r="P31" s="82"/>
      <c r="Q31" s="92">
        <v>0.46708891767789468</v>
      </c>
      <c r="R31" s="92">
        <f>O31/'סכום נכסי הקרן'!$C$42</f>
        <v>0.19881855001192933</v>
      </c>
    </row>
    <row r="32" spans="2:48" s="122" customFormat="1">
      <c r="B32" s="86" t="s">
        <v>265</v>
      </c>
      <c r="C32" s="84" t="s">
        <v>266</v>
      </c>
      <c r="D32" s="97" t="s">
        <v>109</v>
      </c>
      <c r="E32" s="84" t="s">
        <v>242</v>
      </c>
      <c r="F32" s="84"/>
      <c r="G32" s="84"/>
      <c r="H32" s="94">
        <v>1.1100000000000001</v>
      </c>
      <c r="I32" s="97" t="s">
        <v>153</v>
      </c>
      <c r="J32" s="98">
        <v>0.06</v>
      </c>
      <c r="K32" s="95">
        <v>1.2000000000000001E-3</v>
      </c>
      <c r="L32" s="94">
        <v>11000</v>
      </c>
      <c r="M32" s="96">
        <v>111.85</v>
      </c>
      <c r="N32" s="84"/>
      <c r="O32" s="94">
        <v>12.3035</v>
      </c>
      <c r="P32" s="95">
        <v>6.0016487077878351E-7</v>
      </c>
      <c r="Q32" s="95">
        <v>8.9703070987387553E-3</v>
      </c>
      <c r="R32" s="95">
        <f>O32/'סכום נכסי הקרן'!$C$42</f>
        <v>3.8182525489993224E-3</v>
      </c>
    </row>
    <row r="33" spans="2:18" s="122" customFormat="1">
      <c r="B33" s="86" t="s">
        <v>267</v>
      </c>
      <c r="C33" s="84" t="s">
        <v>268</v>
      </c>
      <c r="D33" s="97" t="s">
        <v>109</v>
      </c>
      <c r="E33" s="84" t="s">
        <v>242</v>
      </c>
      <c r="F33" s="84"/>
      <c r="G33" s="84"/>
      <c r="H33" s="94">
        <v>7.3</v>
      </c>
      <c r="I33" s="97" t="s">
        <v>153</v>
      </c>
      <c r="J33" s="98">
        <v>6.25E-2</v>
      </c>
      <c r="K33" s="95">
        <v>1.4499999999999999E-2</v>
      </c>
      <c r="L33" s="94">
        <v>9</v>
      </c>
      <c r="M33" s="96">
        <v>140.56</v>
      </c>
      <c r="N33" s="84"/>
      <c r="O33" s="94">
        <v>1.265E-2</v>
      </c>
      <c r="P33" s="95">
        <v>5.2448606921292998E-10</v>
      </c>
      <c r="Q33" s="95">
        <v>9.2229353272682775E-6</v>
      </c>
      <c r="R33" s="95">
        <f>O33/'סכום נכסי הקרן'!$C$42</f>
        <v>3.9257849185062321E-6</v>
      </c>
    </row>
    <row r="34" spans="2:18" s="122" customFormat="1">
      <c r="B34" s="86" t="s">
        <v>269</v>
      </c>
      <c r="C34" s="84" t="s">
        <v>270</v>
      </c>
      <c r="D34" s="97" t="s">
        <v>109</v>
      </c>
      <c r="E34" s="84" t="s">
        <v>242</v>
      </c>
      <c r="F34" s="84"/>
      <c r="G34" s="84"/>
      <c r="H34" s="94">
        <v>5.6</v>
      </c>
      <c r="I34" s="97" t="s">
        <v>153</v>
      </c>
      <c r="J34" s="98">
        <v>3.7499999999999999E-2</v>
      </c>
      <c r="K34" s="95">
        <v>1.0200000000000001E-2</v>
      </c>
      <c r="L34" s="94">
        <v>82472</v>
      </c>
      <c r="M34" s="96">
        <v>119.31</v>
      </c>
      <c r="N34" s="84"/>
      <c r="O34" s="94">
        <v>98.397350000000003</v>
      </c>
      <c r="P34" s="95">
        <v>5.3585321395624996E-6</v>
      </c>
      <c r="Q34" s="95">
        <v>7.1740110310243577E-2</v>
      </c>
      <c r="R34" s="95">
        <f>O34/'סכום נכסי הקרן'!$C$42</f>
        <v>3.0536508509958833E-2</v>
      </c>
    </row>
    <row r="35" spans="2:18" s="122" customFormat="1">
      <c r="B35" s="86" t="s">
        <v>271</v>
      </c>
      <c r="C35" s="84" t="s">
        <v>272</v>
      </c>
      <c r="D35" s="97" t="s">
        <v>109</v>
      </c>
      <c r="E35" s="84" t="s">
        <v>242</v>
      </c>
      <c r="F35" s="84"/>
      <c r="G35" s="84"/>
      <c r="H35" s="94">
        <v>18.59</v>
      </c>
      <c r="I35" s="97" t="s">
        <v>153</v>
      </c>
      <c r="J35" s="98">
        <v>3.7499999999999999E-2</v>
      </c>
      <c r="K35" s="95">
        <v>2.9700000000000001E-2</v>
      </c>
      <c r="L35" s="94">
        <v>7000</v>
      </c>
      <c r="M35" s="96">
        <v>117.83</v>
      </c>
      <c r="N35" s="84"/>
      <c r="O35" s="94">
        <v>8.2481000000000009</v>
      </c>
      <c r="P35" s="95">
        <v>2.3086538239552519E-6</v>
      </c>
      <c r="Q35" s="95">
        <v>6.0135725591179039E-3</v>
      </c>
      <c r="R35" s="95">
        <f>O35/'סכום נכסי הקרן'!$C$42</f>
        <v>2.5597048684846842E-3</v>
      </c>
    </row>
    <row r="36" spans="2:18" s="122" customFormat="1">
      <c r="B36" s="86" t="s">
        <v>273</v>
      </c>
      <c r="C36" s="84" t="s">
        <v>274</v>
      </c>
      <c r="D36" s="97" t="s">
        <v>109</v>
      </c>
      <c r="E36" s="84" t="s">
        <v>242</v>
      </c>
      <c r="F36" s="84"/>
      <c r="G36" s="84"/>
      <c r="H36" s="94">
        <v>1.3900000000000001</v>
      </c>
      <c r="I36" s="97" t="s">
        <v>153</v>
      </c>
      <c r="J36" s="98">
        <v>2.2499999999999999E-2</v>
      </c>
      <c r="K36" s="95">
        <v>1.1000000000000001E-3</v>
      </c>
      <c r="L36" s="94">
        <v>21800</v>
      </c>
      <c r="M36" s="96">
        <v>104.34</v>
      </c>
      <c r="N36" s="84"/>
      <c r="O36" s="94">
        <v>22.746119999999998</v>
      </c>
      <c r="P36" s="95">
        <v>1.1340162746941147E-6</v>
      </c>
      <c r="Q36" s="95">
        <v>1.6583873020259564E-2</v>
      </c>
      <c r="R36" s="95">
        <f>O36/'סכום נכסי הקרן'!$C$42</f>
        <v>7.0590019644690095E-3</v>
      </c>
    </row>
    <row r="37" spans="2:18" s="122" customFormat="1">
      <c r="B37" s="86" t="s">
        <v>275</v>
      </c>
      <c r="C37" s="84" t="s">
        <v>276</v>
      </c>
      <c r="D37" s="97" t="s">
        <v>109</v>
      </c>
      <c r="E37" s="84" t="s">
        <v>242</v>
      </c>
      <c r="F37" s="84"/>
      <c r="G37" s="84"/>
      <c r="H37" s="94">
        <v>0.83000000000000007</v>
      </c>
      <c r="I37" s="97" t="s">
        <v>153</v>
      </c>
      <c r="J37" s="98">
        <v>5.0000000000000001E-3</v>
      </c>
      <c r="K37" s="95">
        <v>1.1999999999999999E-3</v>
      </c>
      <c r="L37" s="94">
        <v>206500</v>
      </c>
      <c r="M37" s="96">
        <v>100.4</v>
      </c>
      <c r="N37" s="84"/>
      <c r="O37" s="94">
        <v>207.32601</v>
      </c>
      <c r="P37" s="95">
        <v>1.3527500458559337E-5</v>
      </c>
      <c r="Q37" s="95">
        <v>0.15115844916131035</v>
      </c>
      <c r="R37" s="95">
        <f>O37/'סכום נכסי הקרן'!$C$42</f>
        <v>6.4341290377238916E-2</v>
      </c>
    </row>
    <row r="38" spans="2:18" s="122" customFormat="1">
      <c r="B38" s="86" t="s">
        <v>277</v>
      </c>
      <c r="C38" s="84" t="s">
        <v>278</v>
      </c>
      <c r="D38" s="97" t="s">
        <v>109</v>
      </c>
      <c r="E38" s="84" t="s">
        <v>242</v>
      </c>
      <c r="F38" s="84"/>
      <c r="G38" s="84"/>
      <c r="H38" s="94">
        <v>0.08</v>
      </c>
      <c r="I38" s="97" t="s">
        <v>153</v>
      </c>
      <c r="J38" s="98">
        <v>0.04</v>
      </c>
      <c r="K38" s="95">
        <v>1.1999999999999999E-3</v>
      </c>
      <c r="L38" s="94">
        <v>5929</v>
      </c>
      <c r="M38" s="96">
        <v>103.99</v>
      </c>
      <c r="N38" s="84"/>
      <c r="O38" s="94">
        <v>6.1655699999999998</v>
      </c>
      <c r="P38" s="95">
        <v>8.0855938317378926E-7</v>
      </c>
      <c r="Q38" s="95">
        <v>4.4952295150786931E-3</v>
      </c>
      <c r="R38" s="95">
        <f>O38/'סכום נכסי הקרן'!$C$42</f>
        <v>1.9134151557307882E-3</v>
      </c>
    </row>
    <row r="39" spans="2:18" s="122" customFormat="1">
      <c r="B39" s="86" t="s">
        <v>279</v>
      </c>
      <c r="C39" s="84" t="s">
        <v>280</v>
      </c>
      <c r="D39" s="97" t="s">
        <v>109</v>
      </c>
      <c r="E39" s="84" t="s">
        <v>242</v>
      </c>
      <c r="F39" s="84"/>
      <c r="G39" s="84"/>
      <c r="H39" s="94">
        <v>3.0700000000000003</v>
      </c>
      <c r="I39" s="97" t="s">
        <v>153</v>
      </c>
      <c r="J39" s="98">
        <v>5.0000000000000001E-3</v>
      </c>
      <c r="K39" s="95">
        <v>3.4000000000000002E-3</v>
      </c>
      <c r="L39" s="94">
        <v>95</v>
      </c>
      <c r="M39" s="96">
        <v>100.56</v>
      </c>
      <c r="N39" s="84"/>
      <c r="O39" s="94">
        <v>9.5530000000000004E-2</v>
      </c>
      <c r="P39" s="95">
        <v>5.8339617636005004E-8</v>
      </c>
      <c r="Q39" s="95">
        <v>6.964956615129949E-5</v>
      </c>
      <c r="R39" s="95">
        <f>O39/'סכום נכסי הקרן'!$C$42</f>
        <v>2.9646658756118608E-5</v>
      </c>
    </row>
    <row r="40" spans="2:18" s="122" customFormat="1">
      <c r="B40" s="86" t="s">
        <v>281</v>
      </c>
      <c r="C40" s="84" t="s">
        <v>282</v>
      </c>
      <c r="D40" s="97" t="s">
        <v>109</v>
      </c>
      <c r="E40" s="84" t="s">
        <v>242</v>
      </c>
      <c r="F40" s="84"/>
      <c r="G40" s="84"/>
      <c r="H40" s="94">
        <v>3.6500000000000004</v>
      </c>
      <c r="I40" s="97" t="s">
        <v>153</v>
      </c>
      <c r="J40" s="98">
        <v>5.5E-2</v>
      </c>
      <c r="K40" s="95">
        <v>5.1000000000000004E-3</v>
      </c>
      <c r="L40" s="94">
        <v>7742</v>
      </c>
      <c r="M40" s="96">
        <v>125.16</v>
      </c>
      <c r="N40" s="84"/>
      <c r="O40" s="94">
        <v>9.6898900000000001</v>
      </c>
      <c r="P40" s="95">
        <v>4.3113376041476684E-7</v>
      </c>
      <c r="Q40" s="95">
        <v>7.0647611698295342E-3</v>
      </c>
      <c r="R40" s="95">
        <f>O40/'סכום נכסי הקרן'!$C$42</f>
        <v>3.0071481441884865E-3</v>
      </c>
    </row>
    <row r="41" spans="2:18" s="122" customFormat="1">
      <c r="B41" s="86" t="s">
        <v>283</v>
      </c>
      <c r="C41" s="84" t="s">
        <v>284</v>
      </c>
      <c r="D41" s="97" t="s">
        <v>109</v>
      </c>
      <c r="E41" s="84" t="s">
        <v>242</v>
      </c>
      <c r="F41" s="84"/>
      <c r="G41" s="84"/>
      <c r="H41" s="94">
        <v>15.279999999999998</v>
      </c>
      <c r="I41" s="97" t="s">
        <v>153</v>
      </c>
      <c r="J41" s="98">
        <v>5.5E-2</v>
      </c>
      <c r="K41" s="95">
        <v>2.7100000000000003E-2</v>
      </c>
      <c r="L41" s="94">
        <v>74012</v>
      </c>
      <c r="M41" s="96">
        <v>153.97</v>
      </c>
      <c r="N41" s="84"/>
      <c r="O41" s="94">
        <v>113.95627999999999</v>
      </c>
      <c r="P41" s="95">
        <v>4.0479935435126489E-6</v>
      </c>
      <c r="Q41" s="95">
        <v>8.3083905183879481E-2</v>
      </c>
      <c r="R41" s="95">
        <f>O41/'סכום נכסי הקרן'!$C$42</f>
        <v>3.5365047066646116E-2</v>
      </c>
    </row>
    <row r="42" spans="2:18" s="122" customFormat="1">
      <c r="B42" s="86" t="s">
        <v>285</v>
      </c>
      <c r="C42" s="84" t="s">
        <v>286</v>
      </c>
      <c r="D42" s="97" t="s">
        <v>109</v>
      </c>
      <c r="E42" s="84" t="s">
        <v>242</v>
      </c>
      <c r="F42" s="84"/>
      <c r="G42" s="84"/>
      <c r="H42" s="94">
        <v>3.2700000000000005</v>
      </c>
      <c r="I42" s="97" t="s">
        <v>153</v>
      </c>
      <c r="J42" s="98">
        <v>0.01</v>
      </c>
      <c r="K42" s="95">
        <v>3.9000000000000003E-3</v>
      </c>
      <c r="L42" s="94">
        <v>114875</v>
      </c>
      <c r="M42" s="96">
        <v>102.7</v>
      </c>
      <c r="N42" s="84"/>
      <c r="O42" s="94">
        <v>117.97663</v>
      </c>
      <c r="P42" s="95">
        <v>7.887814574456609E-6</v>
      </c>
      <c r="Q42" s="95">
        <v>8.6015085266328728E-2</v>
      </c>
      <c r="R42" s="95">
        <f>O42/'סכום נכסי הקרן'!$C$42</f>
        <v>3.6612717374718572E-2</v>
      </c>
    </row>
    <row r="43" spans="2:18" s="122" customFormat="1">
      <c r="B43" s="86" t="s">
        <v>287</v>
      </c>
      <c r="C43" s="84" t="s">
        <v>288</v>
      </c>
      <c r="D43" s="97" t="s">
        <v>109</v>
      </c>
      <c r="E43" s="84" t="s">
        <v>242</v>
      </c>
      <c r="F43" s="84"/>
      <c r="G43" s="84"/>
      <c r="H43" s="94">
        <v>1.9499999999999997</v>
      </c>
      <c r="I43" s="97" t="s">
        <v>153</v>
      </c>
      <c r="J43" s="98">
        <v>0.05</v>
      </c>
      <c r="K43" s="95">
        <v>1.8E-3</v>
      </c>
      <c r="L43" s="94">
        <v>38161</v>
      </c>
      <c r="M43" s="96">
        <v>114.6</v>
      </c>
      <c r="N43" s="84"/>
      <c r="O43" s="94">
        <v>43.732510000000005</v>
      </c>
      <c r="P43" s="95">
        <v>2.0617348049642421E-6</v>
      </c>
      <c r="Q43" s="95">
        <v>3.1884751891629509E-2</v>
      </c>
      <c r="R43" s="95">
        <f>O43/'סכום נכסי הקרן'!$C$42</f>
        <v>1.3571891557820001E-2</v>
      </c>
    </row>
    <row r="44" spans="2:18" s="122" customFormat="1">
      <c r="B44" s="87"/>
      <c r="C44" s="84"/>
      <c r="D44" s="84"/>
      <c r="E44" s="84"/>
      <c r="F44" s="84"/>
      <c r="G44" s="84"/>
      <c r="H44" s="84"/>
      <c r="I44" s="84"/>
      <c r="J44" s="84"/>
      <c r="K44" s="95"/>
      <c r="L44" s="94"/>
      <c r="M44" s="96"/>
      <c r="N44" s="84"/>
      <c r="O44" s="84"/>
      <c r="P44" s="84"/>
      <c r="Q44" s="95"/>
      <c r="R44" s="84"/>
    </row>
    <row r="45" spans="2:18" s="122" customFormat="1">
      <c r="B45" s="85" t="s">
        <v>25</v>
      </c>
      <c r="C45" s="82"/>
      <c r="D45" s="82"/>
      <c r="E45" s="82"/>
      <c r="F45" s="82"/>
      <c r="G45" s="82"/>
      <c r="H45" s="91">
        <v>2.4099999999999997</v>
      </c>
      <c r="I45" s="82"/>
      <c r="J45" s="82"/>
      <c r="K45" s="92">
        <v>1.4999999999999996E-3</v>
      </c>
      <c r="L45" s="91"/>
      <c r="M45" s="93"/>
      <c r="N45" s="82"/>
      <c r="O45" s="91">
        <v>9.4463299999999997</v>
      </c>
      <c r="P45" s="82"/>
      <c r="Q45" s="92">
        <v>6.8871850332042801E-3</v>
      </c>
      <c r="R45" s="92">
        <f>O45/'סכום נכסי הקרן'!$C$42</f>
        <v>2.9315620434176267E-3</v>
      </c>
    </row>
    <row r="46" spans="2:18" s="122" customFormat="1">
      <c r="B46" s="86" t="s">
        <v>289</v>
      </c>
      <c r="C46" s="84" t="s">
        <v>290</v>
      </c>
      <c r="D46" s="97" t="s">
        <v>109</v>
      </c>
      <c r="E46" s="84" t="s">
        <v>242</v>
      </c>
      <c r="F46" s="84"/>
      <c r="G46" s="84"/>
      <c r="H46" s="94">
        <v>2.4099999999999997</v>
      </c>
      <c r="I46" s="97" t="s">
        <v>153</v>
      </c>
      <c r="J46" s="98">
        <v>1.1000000000000001E-3</v>
      </c>
      <c r="K46" s="95">
        <v>1.4999999999999996E-3</v>
      </c>
      <c r="L46" s="94">
        <v>9452</v>
      </c>
      <c r="M46" s="96">
        <v>99.94</v>
      </c>
      <c r="N46" s="84"/>
      <c r="O46" s="94">
        <v>9.4463299999999997</v>
      </c>
      <c r="P46" s="95">
        <v>5.13032752544635E-7</v>
      </c>
      <c r="Q46" s="95">
        <v>6.8871850332042801E-3</v>
      </c>
      <c r="R46" s="95">
        <f>O46/'סכום נכסי הקרן'!$C$42</f>
        <v>2.9315620434176267E-3</v>
      </c>
    </row>
    <row r="47" spans="2:18" s="122" customFormat="1">
      <c r="B47" s="125"/>
    </row>
    <row r="48" spans="2:18" s="122" customFormat="1">
      <c r="B48" s="125"/>
    </row>
    <row r="49" spans="2:4" s="122" customFormat="1">
      <c r="B49" s="125"/>
    </row>
    <row r="50" spans="2:4" s="122" customFormat="1">
      <c r="B50" s="126" t="s">
        <v>101</v>
      </c>
      <c r="C50" s="121"/>
      <c r="D50" s="121"/>
    </row>
    <row r="51" spans="2:4" s="122" customFormat="1">
      <c r="B51" s="126" t="s">
        <v>219</v>
      </c>
      <c r="C51" s="121"/>
      <c r="D51" s="121"/>
    </row>
    <row r="52" spans="2:4" s="122" customFormat="1">
      <c r="B52" s="139" t="s">
        <v>227</v>
      </c>
      <c r="C52" s="139"/>
      <c r="D52" s="139"/>
    </row>
    <row r="53" spans="2:4" s="122" customFormat="1">
      <c r="B53" s="125"/>
    </row>
    <row r="54" spans="2:4" s="122" customFormat="1">
      <c r="B54" s="125"/>
    </row>
    <row r="55" spans="2:4" s="122" customFormat="1">
      <c r="B55" s="125"/>
    </row>
    <row r="56" spans="2:4" s="122" customFormat="1">
      <c r="B56" s="125"/>
    </row>
    <row r="57" spans="2:4" s="122" customFormat="1">
      <c r="B57" s="125"/>
    </row>
    <row r="58" spans="2:4" s="122" customFormat="1">
      <c r="B58" s="125"/>
    </row>
    <row r="59" spans="2:4" s="122" customFormat="1">
      <c r="B59" s="125"/>
    </row>
    <row r="60" spans="2:4" s="122" customFormat="1">
      <c r="B60" s="125"/>
    </row>
    <row r="61" spans="2:4" s="122" customFormat="1">
      <c r="B61" s="125"/>
    </row>
    <row r="62" spans="2:4" s="122" customFormat="1">
      <c r="B62" s="125"/>
    </row>
    <row r="63" spans="2:4" s="122" customFormat="1">
      <c r="B63" s="125"/>
    </row>
    <row r="64" spans="2:4" s="122" customFormat="1">
      <c r="B64" s="125"/>
    </row>
    <row r="65" spans="2:2" s="122" customFormat="1">
      <c r="B65" s="125"/>
    </row>
    <row r="66" spans="2:2" s="122" customFormat="1">
      <c r="B66" s="125"/>
    </row>
    <row r="67" spans="2:2" s="122" customFormat="1">
      <c r="B67" s="125"/>
    </row>
    <row r="68" spans="2:2" s="122" customFormat="1">
      <c r="B68" s="125"/>
    </row>
    <row r="69" spans="2:2" s="122" customFormat="1">
      <c r="B69" s="125"/>
    </row>
    <row r="70" spans="2:2" s="122" customFormat="1">
      <c r="B70" s="125"/>
    </row>
    <row r="71" spans="2:2" s="122" customFormat="1">
      <c r="B71" s="125"/>
    </row>
    <row r="72" spans="2:2" s="122" customFormat="1">
      <c r="B72" s="125"/>
    </row>
    <row r="73" spans="2:2" s="122" customFormat="1">
      <c r="B73" s="125"/>
    </row>
    <row r="74" spans="2:2" s="122" customFormat="1">
      <c r="B74" s="125"/>
    </row>
    <row r="75" spans="2:2" s="122" customFormat="1">
      <c r="B75" s="125"/>
    </row>
    <row r="76" spans="2:2" s="122" customFormat="1">
      <c r="B76" s="125"/>
    </row>
    <row r="77" spans="2:2" s="122" customFormat="1">
      <c r="B77" s="125"/>
    </row>
    <row r="78" spans="2:2" s="122" customFormat="1">
      <c r="B78" s="125"/>
    </row>
    <row r="79" spans="2:2" s="122" customFormat="1">
      <c r="B79" s="125"/>
    </row>
    <row r="80" spans="2:2" s="122" customFormat="1">
      <c r="B80" s="125"/>
    </row>
    <row r="81" spans="2:2" s="122" customFormat="1">
      <c r="B81" s="125"/>
    </row>
    <row r="82" spans="2:2" s="122" customFormat="1">
      <c r="B82" s="125"/>
    </row>
    <row r="83" spans="2:2" s="122" customFormat="1">
      <c r="B83" s="125"/>
    </row>
    <row r="84" spans="2:2" s="122" customFormat="1">
      <c r="B84" s="125"/>
    </row>
    <row r="85" spans="2:2" s="122" customFormat="1">
      <c r="B85" s="125"/>
    </row>
    <row r="86" spans="2:2" s="122" customFormat="1">
      <c r="B86" s="125"/>
    </row>
    <row r="87" spans="2:2" s="122" customFormat="1">
      <c r="B87" s="125"/>
    </row>
    <row r="88" spans="2:2" s="122" customFormat="1">
      <c r="B88" s="125"/>
    </row>
    <row r="89" spans="2:2" s="122" customFormat="1">
      <c r="B89" s="125"/>
    </row>
    <row r="90" spans="2:2" s="122" customFormat="1">
      <c r="B90" s="125"/>
    </row>
    <row r="91" spans="2:2" s="122" customFormat="1">
      <c r="B91" s="125"/>
    </row>
    <row r="92" spans="2:2" s="122" customFormat="1">
      <c r="B92" s="125"/>
    </row>
    <row r="93" spans="2:2" s="122" customFormat="1">
      <c r="B93" s="125"/>
    </row>
    <row r="94" spans="2:2" s="122" customFormat="1">
      <c r="B94" s="125"/>
    </row>
    <row r="95" spans="2:2" s="122" customFormat="1">
      <c r="B95" s="125"/>
    </row>
    <row r="96" spans="2:2" s="122" customFormat="1">
      <c r="B96" s="125"/>
    </row>
    <row r="97" spans="2:2" s="122" customFormat="1">
      <c r="B97" s="125"/>
    </row>
    <row r="98" spans="2:2" s="122" customFormat="1">
      <c r="B98" s="125"/>
    </row>
    <row r="99" spans="2:2" s="122" customFormat="1">
      <c r="B99" s="125"/>
    </row>
    <row r="100" spans="2:2" s="122" customFormat="1">
      <c r="B100" s="125"/>
    </row>
    <row r="101" spans="2:2" s="122" customFormat="1">
      <c r="B101" s="125"/>
    </row>
    <row r="102" spans="2:2" s="122" customFormat="1">
      <c r="B102" s="125"/>
    </row>
    <row r="103" spans="2:2" s="122" customFormat="1">
      <c r="B103" s="125"/>
    </row>
    <row r="104" spans="2:2" s="122" customFormat="1">
      <c r="B104" s="125"/>
    </row>
    <row r="105" spans="2:2" s="122" customFormat="1">
      <c r="B105" s="125"/>
    </row>
    <row r="106" spans="2:2" s="122" customFormat="1">
      <c r="B106" s="125"/>
    </row>
    <row r="107" spans="2:2" s="122" customFormat="1">
      <c r="B107" s="125"/>
    </row>
    <row r="108" spans="2:2" s="122" customFormat="1">
      <c r="B108" s="125"/>
    </row>
    <row r="109" spans="2:2" s="122" customFormat="1">
      <c r="B109" s="125"/>
    </row>
    <row r="110" spans="2:2" s="122" customFormat="1">
      <c r="B110" s="125"/>
    </row>
    <row r="111" spans="2:2" s="122" customFormat="1">
      <c r="B111" s="125"/>
    </row>
    <row r="112" spans="2:2" s="122" customFormat="1">
      <c r="B112" s="125"/>
    </row>
    <row r="113" spans="2:2" s="122" customFormat="1">
      <c r="B113" s="125"/>
    </row>
    <row r="114" spans="2:2" s="122" customFormat="1">
      <c r="B114" s="125"/>
    </row>
    <row r="115" spans="2:2" s="122" customFormat="1">
      <c r="B115" s="125"/>
    </row>
    <row r="116" spans="2:2" s="122" customFormat="1">
      <c r="B116" s="125"/>
    </row>
    <row r="117" spans="2:2" s="122" customFormat="1">
      <c r="B117" s="125"/>
    </row>
    <row r="118" spans="2:2" s="122" customFormat="1">
      <c r="B118" s="125"/>
    </row>
    <row r="119" spans="2:2" s="122" customFormat="1">
      <c r="B119" s="125"/>
    </row>
    <row r="120" spans="2:2" s="122" customFormat="1">
      <c r="B120" s="125"/>
    </row>
    <row r="121" spans="2:2" s="122" customFormat="1">
      <c r="B121" s="125"/>
    </row>
    <row r="122" spans="2:2" s="122" customFormat="1">
      <c r="B122" s="125"/>
    </row>
    <row r="123" spans="2:2" s="122" customFormat="1">
      <c r="B123" s="125"/>
    </row>
    <row r="124" spans="2:2" s="122" customFormat="1">
      <c r="B124" s="125"/>
    </row>
    <row r="125" spans="2:2" s="122" customFormat="1">
      <c r="B125" s="125"/>
    </row>
    <row r="126" spans="2:2" s="122" customFormat="1">
      <c r="B126" s="125"/>
    </row>
    <row r="127" spans="2:2" s="122" customFormat="1">
      <c r="B127" s="125"/>
    </row>
    <row r="128" spans="2:2" s="122" customFormat="1">
      <c r="B128" s="125"/>
    </row>
    <row r="129" spans="2:4" s="122" customFormat="1">
      <c r="B129" s="125"/>
    </row>
    <row r="130" spans="2:4" s="122" customFormat="1">
      <c r="B130" s="125"/>
    </row>
    <row r="131" spans="2:4" s="122" customFormat="1">
      <c r="B131" s="125"/>
    </row>
    <row r="132" spans="2:4" s="122" customFormat="1">
      <c r="B132" s="125"/>
    </row>
    <row r="133" spans="2:4" s="122" customFormat="1">
      <c r="B133" s="125"/>
    </row>
    <row r="134" spans="2:4" s="122" customFormat="1">
      <c r="B134" s="125"/>
    </row>
    <row r="135" spans="2:4" s="122" customFormat="1">
      <c r="B135" s="125"/>
    </row>
    <row r="136" spans="2:4">
      <c r="C136" s="1"/>
      <c r="D136" s="1"/>
    </row>
    <row r="137" spans="2:4">
      <c r="C137" s="1"/>
      <c r="D137" s="1"/>
    </row>
    <row r="138" spans="2:4">
      <c r="C138" s="1"/>
      <c r="D138" s="1"/>
    </row>
    <row r="139" spans="2:4">
      <c r="C139" s="1"/>
      <c r="D139" s="1"/>
    </row>
    <row r="140" spans="2:4">
      <c r="C140" s="1"/>
      <c r="D140" s="1"/>
    </row>
    <row r="141" spans="2:4">
      <c r="C141" s="1"/>
      <c r="D141" s="1"/>
    </row>
    <row r="142" spans="2:4">
      <c r="C142" s="1"/>
      <c r="D142" s="1"/>
    </row>
    <row r="143" spans="2:4">
      <c r="C143" s="1"/>
      <c r="D143" s="1"/>
    </row>
    <row r="144" spans="2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2:D52"/>
  </mergeCells>
  <phoneticPr fontId="3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168</v>
      </c>
      <c r="C1" s="78" t="s" vm="1">
        <v>237</v>
      </c>
    </row>
    <row r="2" spans="2:67">
      <c r="B2" s="57" t="s">
        <v>167</v>
      </c>
      <c r="C2" s="78" t="s">
        <v>238</v>
      </c>
    </row>
    <row r="3" spans="2:67">
      <c r="B3" s="57" t="s">
        <v>169</v>
      </c>
      <c r="C3" s="78" t="s">
        <v>239</v>
      </c>
    </row>
    <row r="4" spans="2:67">
      <c r="B4" s="57" t="s">
        <v>170</v>
      </c>
      <c r="C4" s="78">
        <v>2148</v>
      </c>
    </row>
    <row r="6" spans="2:67" ht="26.25" customHeight="1">
      <c r="B6" s="136" t="s">
        <v>198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BO6" s="3"/>
    </row>
    <row r="7" spans="2:67" ht="26.25" customHeight="1">
      <c r="B7" s="136" t="s">
        <v>76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AZ7" s="44"/>
      <c r="BJ7" s="3"/>
      <c r="BO7" s="3"/>
    </row>
    <row r="8" spans="2:67" s="3" customFormat="1" ht="78.75">
      <c r="B8" s="38" t="s">
        <v>104</v>
      </c>
      <c r="C8" s="14" t="s">
        <v>39</v>
      </c>
      <c r="D8" s="14" t="s">
        <v>108</v>
      </c>
      <c r="E8" s="14" t="s">
        <v>214</v>
      </c>
      <c r="F8" s="14" t="s">
        <v>106</v>
      </c>
      <c r="G8" s="14" t="s">
        <v>52</v>
      </c>
      <c r="H8" s="14" t="s">
        <v>15</v>
      </c>
      <c r="I8" s="14" t="s">
        <v>53</v>
      </c>
      <c r="J8" s="14" t="s">
        <v>91</v>
      </c>
      <c r="K8" s="14" t="s">
        <v>18</v>
      </c>
      <c r="L8" s="14" t="s">
        <v>90</v>
      </c>
      <c r="M8" s="14" t="s">
        <v>17</v>
      </c>
      <c r="N8" s="14" t="s">
        <v>19</v>
      </c>
      <c r="O8" s="14" t="s">
        <v>221</v>
      </c>
      <c r="P8" s="14" t="s">
        <v>220</v>
      </c>
      <c r="Q8" s="14" t="s">
        <v>51</v>
      </c>
      <c r="R8" s="14" t="s">
        <v>50</v>
      </c>
      <c r="S8" s="14" t="s">
        <v>171</v>
      </c>
      <c r="T8" s="39" t="s">
        <v>173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228</v>
      </c>
      <c r="P9" s="17"/>
      <c r="Q9" s="17" t="s">
        <v>224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0" t="s">
        <v>103</v>
      </c>
      <c r="S10" s="46" t="s">
        <v>174</v>
      </c>
      <c r="T10" s="73" t="s">
        <v>215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I830"/>
  <sheetViews>
    <sheetView rightToLeft="1" zoomScale="90" zoomScaleNormal="90" workbookViewId="0">
      <selection activeCell="J27" sqref="J27"/>
    </sheetView>
  </sheetViews>
  <sheetFormatPr defaultColWidth="9.140625" defaultRowHeight="18"/>
  <cols>
    <col min="1" max="1" width="6.28515625" style="1" customWidth="1"/>
    <col min="2" max="2" width="25.5703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168</v>
      </c>
      <c r="C1" s="78" t="s" vm="1">
        <v>237</v>
      </c>
    </row>
    <row r="2" spans="2:61">
      <c r="B2" s="57" t="s">
        <v>167</v>
      </c>
      <c r="C2" s="78" t="s">
        <v>238</v>
      </c>
    </row>
    <row r="3" spans="2:61">
      <c r="B3" s="57" t="s">
        <v>169</v>
      </c>
      <c r="C3" s="78" t="s">
        <v>239</v>
      </c>
    </row>
    <row r="4" spans="2:61">
      <c r="B4" s="57" t="s">
        <v>170</v>
      </c>
      <c r="C4" s="78">
        <v>2148</v>
      </c>
    </row>
    <row r="6" spans="2:61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1" ht="26.25" customHeight="1">
      <c r="B7" s="142" t="s">
        <v>77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I7" s="3"/>
    </row>
    <row r="8" spans="2:61" s="3" customFormat="1" ht="78.75">
      <c r="B8" s="23" t="s">
        <v>104</v>
      </c>
      <c r="C8" s="31" t="s">
        <v>39</v>
      </c>
      <c r="D8" s="31" t="s">
        <v>108</v>
      </c>
      <c r="E8" s="31" t="s">
        <v>214</v>
      </c>
      <c r="F8" s="31" t="s">
        <v>106</v>
      </c>
      <c r="G8" s="31" t="s">
        <v>52</v>
      </c>
      <c r="H8" s="31" t="s">
        <v>15</v>
      </c>
      <c r="I8" s="31" t="s">
        <v>53</v>
      </c>
      <c r="J8" s="31" t="s">
        <v>91</v>
      </c>
      <c r="K8" s="31" t="s">
        <v>18</v>
      </c>
      <c r="L8" s="31" t="s">
        <v>90</v>
      </c>
      <c r="M8" s="31" t="s">
        <v>17</v>
      </c>
      <c r="N8" s="31" t="s">
        <v>19</v>
      </c>
      <c r="O8" s="14" t="s">
        <v>221</v>
      </c>
      <c r="P8" s="31" t="s">
        <v>220</v>
      </c>
      <c r="Q8" s="31" t="s">
        <v>235</v>
      </c>
      <c r="R8" s="31" t="s">
        <v>51</v>
      </c>
      <c r="S8" s="14" t="s">
        <v>50</v>
      </c>
      <c r="T8" s="31" t="s">
        <v>171</v>
      </c>
      <c r="U8" s="15" t="s">
        <v>173</v>
      </c>
      <c r="V8" s="1"/>
      <c r="BE8" s="1"/>
      <c r="BF8" s="1"/>
    </row>
    <row r="9" spans="2:61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228</v>
      </c>
      <c r="P9" s="33"/>
      <c r="Q9" s="17" t="s">
        <v>224</v>
      </c>
      <c r="R9" s="33" t="s">
        <v>224</v>
      </c>
      <c r="S9" s="17" t="s">
        <v>20</v>
      </c>
      <c r="T9" s="33" t="s">
        <v>224</v>
      </c>
      <c r="U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102</v>
      </c>
      <c r="R10" s="20" t="s">
        <v>103</v>
      </c>
      <c r="S10" s="20" t="s">
        <v>174</v>
      </c>
      <c r="T10" s="21" t="s">
        <v>215</v>
      </c>
      <c r="U10" s="21" t="s">
        <v>230</v>
      </c>
      <c r="V10" s="5"/>
      <c r="BD10" s="1"/>
      <c r="BE10" s="3"/>
      <c r="BF10" s="1"/>
    </row>
    <row r="11" spans="2:61" s="4" customFormat="1" ht="18" customHeight="1">
      <c r="B11" s="117" t="s">
        <v>33</v>
      </c>
      <c r="C11" s="82"/>
      <c r="D11" s="82"/>
      <c r="E11" s="82"/>
      <c r="F11" s="82"/>
      <c r="G11" s="82"/>
      <c r="H11" s="82"/>
      <c r="I11" s="82"/>
      <c r="J11" s="82"/>
      <c r="K11" s="91">
        <v>1.7642899037508697</v>
      </c>
      <c r="L11" s="82"/>
      <c r="M11" s="82"/>
      <c r="N11" s="103">
        <v>3.8856842271533126E-3</v>
      </c>
      <c r="O11" s="91"/>
      <c r="P11" s="93"/>
      <c r="Q11" s="91">
        <v>2.4189999999999996E-2</v>
      </c>
      <c r="R11" s="91">
        <v>6.7107099999999988</v>
      </c>
      <c r="S11" s="82"/>
      <c r="T11" s="92">
        <v>1</v>
      </c>
      <c r="U11" s="92">
        <f>R11/'סכום נכסי הקרן'!$C$42</f>
        <v>2.0825932103137514E-3</v>
      </c>
      <c r="V11" s="123"/>
      <c r="BD11" s="100"/>
      <c r="BE11" s="3"/>
      <c r="BF11" s="100"/>
      <c r="BI11" s="100"/>
    </row>
    <row r="12" spans="2:61" s="100" customFormat="1">
      <c r="B12" s="81" t="s">
        <v>218</v>
      </c>
      <c r="C12" s="82"/>
      <c r="D12" s="82"/>
      <c r="E12" s="82"/>
      <c r="F12" s="82"/>
      <c r="G12" s="82"/>
      <c r="H12" s="82"/>
      <c r="I12" s="82"/>
      <c r="J12" s="82"/>
      <c r="K12" s="91">
        <v>1.7642899037508701</v>
      </c>
      <c r="L12" s="82"/>
      <c r="M12" s="82"/>
      <c r="N12" s="103">
        <v>3.8856842271533126E-3</v>
      </c>
      <c r="O12" s="91"/>
      <c r="P12" s="93"/>
      <c r="Q12" s="91">
        <v>2.4189999999999996E-2</v>
      </c>
      <c r="R12" s="91">
        <v>6.7107099999999988</v>
      </c>
      <c r="S12" s="82"/>
      <c r="T12" s="92">
        <v>1</v>
      </c>
      <c r="U12" s="92">
        <f>R12/'סכום נכסי הקרן'!$C$42</f>
        <v>2.0825932103137514E-3</v>
      </c>
      <c r="V12" s="121"/>
      <c r="BE12" s="3"/>
    </row>
    <row r="13" spans="2:61" ht="20.25">
      <c r="B13" s="102" t="s">
        <v>32</v>
      </c>
      <c r="C13" s="82"/>
      <c r="D13" s="82"/>
      <c r="E13" s="82"/>
      <c r="F13" s="82"/>
      <c r="G13" s="82"/>
      <c r="H13" s="82"/>
      <c r="I13" s="82"/>
      <c r="J13" s="82"/>
      <c r="K13" s="91">
        <v>2.4816973211119215</v>
      </c>
      <c r="L13" s="82"/>
      <c r="M13" s="82"/>
      <c r="N13" s="103">
        <v>3.4653053574878251E-3</v>
      </c>
      <c r="O13" s="91"/>
      <c r="P13" s="93"/>
      <c r="Q13" s="91">
        <v>2.4189999999999996E-2</v>
      </c>
      <c r="R13" s="91">
        <v>3.4682300000000001</v>
      </c>
      <c r="S13" s="82"/>
      <c r="T13" s="92">
        <v>0.51682012782552078</v>
      </c>
      <c r="U13" s="92">
        <f>R13/'סכום נכסי הקרן'!$C$42</f>
        <v>1.0763260891629147E-3</v>
      </c>
      <c r="V13" s="122"/>
      <c r="BE13" s="4"/>
    </row>
    <row r="14" spans="2:61">
      <c r="B14" s="87" t="s">
        <v>291</v>
      </c>
      <c r="C14" s="84" t="s">
        <v>292</v>
      </c>
      <c r="D14" s="97" t="s">
        <v>109</v>
      </c>
      <c r="E14" s="97" t="s">
        <v>293</v>
      </c>
      <c r="F14" s="84" t="s">
        <v>294</v>
      </c>
      <c r="G14" s="97" t="s">
        <v>295</v>
      </c>
      <c r="H14" s="84" t="s">
        <v>296</v>
      </c>
      <c r="I14" s="84" t="s">
        <v>149</v>
      </c>
      <c r="J14" s="84"/>
      <c r="K14" s="94">
        <v>2.8200000000000003</v>
      </c>
      <c r="L14" s="97" t="s">
        <v>153</v>
      </c>
      <c r="M14" s="98">
        <v>3.7000000000000005E-2</v>
      </c>
      <c r="N14" s="98">
        <v>3.4000000000000002E-3</v>
      </c>
      <c r="O14" s="94">
        <v>961</v>
      </c>
      <c r="P14" s="96">
        <v>113.07</v>
      </c>
      <c r="Q14" s="84"/>
      <c r="R14" s="94">
        <v>1.0866</v>
      </c>
      <c r="S14" s="95">
        <v>3.2033529709548296E-7</v>
      </c>
      <c r="T14" s="95">
        <v>0.16192027371172352</v>
      </c>
      <c r="U14" s="95">
        <f>R14/'סכום נכסי הקרן'!$C$42</f>
        <v>3.3721406264417963E-4</v>
      </c>
      <c r="V14" s="122"/>
    </row>
    <row r="15" spans="2:61">
      <c r="B15" s="87" t="s">
        <v>297</v>
      </c>
      <c r="C15" s="84" t="s">
        <v>298</v>
      </c>
      <c r="D15" s="97" t="s">
        <v>109</v>
      </c>
      <c r="E15" s="97" t="s">
        <v>293</v>
      </c>
      <c r="F15" s="84" t="s">
        <v>299</v>
      </c>
      <c r="G15" s="97" t="s">
        <v>300</v>
      </c>
      <c r="H15" s="84" t="s">
        <v>301</v>
      </c>
      <c r="I15" s="84" t="s">
        <v>302</v>
      </c>
      <c r="J15" s="84"/>
      <c r="K15" s="94">
        <v>2.3199999999999998</v>
      </c>
      <c r="L15" s="97" t="s">
        <v>153</v>
      </c>
      <c r="M15" s="98">
        <v>3.9E-2</v>
      </c>
      <c r="N15" s="98">
        <v>3.5000000000000005E-3</v>
      </c>
      <c r="O15" s="94">
        <v>1938</v>
      </c>
      <c r="P15" s="96">
        <v>116.87</v>
      </c>
      <c r="Q15" s="84"/>
      <c r="R15" s="94">
        <v>2.2649400000000002</v>
      </c>
      <c r="S15" s="95">
        <v>9.7371032369085443E-6</v>
      </c>
      <c r="T15" s="95">
        <v>0.33751123204549155</v>
      </c>
      <c r="U15" s="95">
        <f>R15/'סכום נכסי הקרן'!$C$42</f>
        <v>7.0289860026256966E-4</v>
      </c>
      <c r="V15" s="122"/>
    </row>
    <row r="16" spans="2:61">
      <c r="B16" s="87" t="s">
        <v>303</v>
      </c>
      <c r="C16" s="84" t="s">
        <v>304</v>
      </c>
      <c r="D16" s="97" t="s">
        <v>109</v>
      </c>
      <c r="E16" s="97" t="s">
        <v>293</v>
      </c>
      <c r="F16" s="84" t="s">
        <v>305</v>
      </c>
      <c r="G16" s="97" t="s">
        <v>306</v>
      </c>
      <c r="H16" s="84" t="s">
        <v>307</v>
      </c>
      <c r="I16" s="84" t="s">
        <v>302</v>
      </c>
      <c r="J16" s="84"/>
      <c r="K16" s="94">
        <v>2.4700000000000002</v>
      </c>
      <c r="L16" s="97" t="s">
        <v>153</v>
      </c>
      <c r="M16" s="98">
        <v>0.02</v>
      </c>
      <c r="N16" s="98">
        <v>3.3999999999999998E-3</v>
      </c>
      <c r="O16" s="94">
        <v>87.2</v>
      </c>
      <c r="P16" s="96">
        <v>105.04</v>
      </c>
      <c r="Q16" s="94">
        <v>2.4189999999999996E-2</v>
      </c>
      <c r="R16" s="94">
        <v>0.11669</v>
      </c>
      <c r="S16" s="95">
        <v>1.5325627401659387E-7</v>
      </c>
      <c r="T16" s="95">
        <v>1.7388622068305742E-2</v>
      </c>
      <c r="U16" s="95">
        <f>R16/'סכום נכסי הקרן'!$C$42</f>
        <v>3.6213426256165395E-5</v>
      </c>
      <c r="V16" s="122"/>
    </row>
    <row r="17" spans="2:56" ht="20.25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94"/>
      <c r="P17" s="96"/>
      <c r="Q17" s="84"/>
      <c r="R17" s="84"/>
      <c r="S17" s="84"/>
      <c r="T17" s="95"/>
      <c r="U17" s="84"/>
      <c r="V17" s="122"/>
      <c r="BD17" s="4"/>
    </row>
    <row r="18" spans="2:56">
      <c r="B18" s="102" t="s">
        <v>40</v>
      </c>
      <c r="C18" s="82"/>
      <c r="D18" s="82"/>
      <c r="E18" s="82"/>
      <c r="F18" s="82"/>
      <c r="G18" s="82"/>
      <c r="H18" s="82"/>
      <c r="I18" s="82"/>
      <c r="J18" s="82"/>
      <c r="K18" s="91">
        <v>0.9969346919641755</v>
      </c>
      <c r="L18" s="82"/>
      <c r="M18" s="82"/>
      <c r="N18" s="103">
        <v>4.3353309812242478E-3</v>
      </c>
      <c r="O18" s="91"/>
      <c r="P18" s="93"/>
      <c r="Q18" s="82"/>
      <c r="R18" s="91">
        <v>3.24248</v>
      </c>
      <c r="S18" s="82"/>
      <c r="T18" s="92">
        <v>0.48317987217447939</v>
      </c>
      <c r="U18" s="92">
        <f>R18/'סכום נכסי הקרן'!$C$42</f>
        <v>1.0062671211508369E-3</v>
      </c>
      <c r="V18" s="122"/>
    </row>
    <row r="19" spans="2:56">
      <c r="B19" s="87" t="s">
        <v>308</v>
      </c>
      <c r="C19" s="84" t="s">
        <v>309</v>
      </c>
      <c r="D19" s="97" t="s">
        <v>109</v>
      </c>
      <c r="E19" s="97" t="s">
        <v>293</v>
      </c>
      <c r="F19" s="84" t="s">
        <v>310</v>
      </c>
      <c r="G19" s="97" t="s">
        <v>306</v>
      </c>
      <c r="H19" s="84" t="s">
        <v>311</v>
      </c>
      <c r="I19" s="84" t="s">
        <v>149</v>
      </c>
      <c r="J19" s="84"/>
      <c r="K19" s="94">
        <v>0.9</v>
      </c>
      <c r="L19" s="97" t="s">
        <v>153</v>
      </c>
      <c r="M19" s="98">
        <v>5.9000000000000004E-2</v>
      </c>
      <c r="N19" s="98">
        <v>3.2000000000000002E-3</v>
      </c>
      <c r="O19" s="94">
        <v>2866.67</v>
      </c>
      <c r="P19" s="96">
        <v>105.6</v>
      </c>
      <c r="Q19" s="84"/>
      <c r="R19" s="94">
        <v>3.0271999999999997</v>
      </c>
      <c r="S19" s="95">
        <v>2.6571401825887161E-6</v>
      </c>
      <c r="T19" s="95">
        <v>0.45109980911110747</v>
      </c>
      <c r="U19" s="95">
        <f>R19/'סכום נכסי הקרן'!$C$42</f>
        <v>9.3945739962862174E-4</v>
      </c>
      <c r="V19" s="122"/>
      <c r="BD19" s="3"/>
    </row>
    <row r="20" spans="2:56">
      <c r="B20" s="87" t="s">
        <v>312</v>
      </c>
      <c r="C20" s="84" t="s">
        <v>313</v>
      </c>
      <c r="D20" s="97" t="s">
        <v>109</v>
      </c>
      <c r="E20" s="97" t="s">
        <v>293</v>
      </c>
      <c r="F20" s="84" t="s">
        <v>314</v>
      </c>
      <c r="G20" s="97" t="s">
        <v>315</v>
      </c>
      <c r="H20" s="84" t="s">
        <v>307</v>
      </c>
      <c r="I20" s="84" t="s">
        <v>302</v>
      </c>
      <c r="J20" s="84"/>
      <c r="K20" s="94">
        <v>2.36</v>
      </c>
      <c r="L20" s="97" t="s">
        <v>153</v>
      </c>
      <c r="M20" s="98">
        <v>5.0999999999999997E-2</v>
      </c>
      <c r="N20" s="98">
        <v>2.0299999999999999E-2</v>
      </c>
      <c r="O20" s="94">
        <v>198</v>
      </c>
      <c r="P20" s="96">
        <v>108.73</v>
      </c>
      <c r="Q20" s="84"/>
      <c r="R20" s="94">
        <v>0.21528</v>
      </c>
      <c r="S20" s="95">
        <v>2.3376623376623376E-7</v>
      </c>
      <c r="T20" s="95">
        <v>3.2080063063371841E-2</v>
      </c>
      <c r="U20" s="95">
        <f>R20/'סכום נכסי הקרן'!$C$42</f>
        <v>6.6809721522215147E-5</v>
      </c>
      <c r="V20" s="122"/>
    </row>
    <row r="21" spans="2:56"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94"/>
      <c r="P21" s="96"/>
      <c r="Q21" s="84"/>
      <c r="R21" s="84"/>
      <c r="S21" s="84"/>
      <c r="T21" s="95"/>
      <c r="U21" s="84"/>
      <c r="V21" s="122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22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56">
      <c r="B24" s="99" t="s">
        <v>236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56">
      <c r="B25" s="99" t="s">
        <v>101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56">
      <c r="B26" s="99" t="s">
        <v>219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56">
      <c r="B27" s="99" t="s">
        <v>227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56">
      <c r="B28" s="145" t="s">
        <v>232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</row>
    <row r="112" spans="2:2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</row>
    <row r="113" spans="2:2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</row>
    <row r="114" spans="2:2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</row>
    <row r="115" spans="2:2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</row>
    <row r="116" spans="2:2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</row>
    <row r="117" spans="2:2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</row>
    <row r="118" spans="2:2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</row>
    <row r="119" spans="2:2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</row>
    <row r="120" spans="2:2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8:K28"/>
  </mergeCells>
  <phoneticPr fontId="3" type="noConversion"/>
  <conditionalFormatting sqref="B12:B23 B29:B120">
    <cfRule type="cellIs" dxfId="8" priority="2" operator="equal">
      <formula>"NR3"</formula>
    </cfRule>
  </conditionalFormatting>
  <conditionalFormatting sqref="B12:B23 B29:B120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$BF$7:$BF$24</formula1>
    </dataValidation>
    <dataValidation allowBlank="1" showInputMessage="1" showErrorMessage="1" sqref="H2 B34 Q9 B36 B26 B28"/>
    <dataValidation type="list" allowBlank="1" showInputMessage="1" showErrorMessage="1" sqref="I37:I828 I29:I35 I12:I27">
      <formula1>$BH$7:$BH$10</formula1>
    </dataValidation>
    <dataValidation type="list" allowBlank="1" showInputMessage="1" showErrorMessage="1" sqref="E37:E822 E29:E35 E12:E27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37:G555 G29:G35 G12:G27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168</v>
      </c>
      <c r="C1" s="78" t="s" vm="1">
        <v>237</v>
      </c>
    </row>
    <row r="2" spans="2:62">
      <c r="B2" s="57" t="s">
        <v>167</v>
      </c>
      <c r="C2" s="78" t="s">
        <v>238</v>
      </c>
    </row>
    <row r="3" spans="2:62">
      <c r="B3" s="57" t="s">
        <v>169</v>
      </c>
      <c r="C3" s="78" t="s">
        <v>239</v>
      </c>
    </row>
    <row r="4" spans="2:62">
      <c r="B4" s="57" t="s">
        <v>170</v>
      </c>
      <c r="C4" s="78">
        <v>2148</v>
      </c>
    </row>
    <row r="6" spans="2:62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BJ6" s="3"/>
    </row>
    <row r="7" spans="2:62" ht="26.25" customHeight="1">
      <c r="B7" s="142" t="s">
        <v>78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F7" s="3"/>
      <c r="BJ7" s="3"/>
    </row>
    <row r="8" spans="2:62" s="3" customFormat="1" ht="78.75">
      <c r="B8" s="23" t="s">
        <v>104</v>
      </c>
      <c r="C8" s="31" t="s">
        <v>39</v>
      </c>
      <c r="D8" s="31" t="s">
        <v>108</v>
      </c>
      <c r="E8" s="31" t="s">
        <v>214</v>
      </c>
      <c r="F8" s="31" t="s">
        <v>106</v>
      </c>
      <c r="G8" s="31" t="s">
        <v>52</v>
      </c>
      <c r="H8" s="31" t="s">
        <v>90</v>
      </c>
      <c r="I8" s="14" t="s">
        <v>221</v>
      </c>
      <c r="J8" s="14" t="s">
        <v>220</v>
      </c>
      <c r="K8" s="31" t="s">
        <v>235</v>
      </c>
      <c r="L8" s="14" t="s">
        <v>51</v>
      </c>
      <c r="M8" s="14" t="s">
        <v>50</v>
      </c>
      <c r="N8" s="14" t="s">
        <v>171</v>
      </c>
      <c r="O8" s="15" t="s">
        <v>173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228</v>
      </c>
      <c r="J9" s="17"/>
      <c r="K9" s="17" t="s">
        <v>224</v>
      </c>
      <c r="L9" s="17" t="s">
        <v>224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233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F248"/>
  <sheetViews>
    <sheetView rightToLeft="1" zoomScale="90" zoomScaleNormal="90" workbookViewId="0">
      <selection activeCell="C27" sqref="C27"/>
    </sheetView>
  </sheetViews>
  <sheetFormatPr defaultColWidth="9.140625" defaultRowHeight="18"/>
  <cols>
    <col min="1" max="1" width="6.28515625" style="1" customWidth="1"/>
    <col min="2" max="2" width="49.710937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168</v>
      </c>
      <c r="C1" s="78" t="s" vm="1">
        <v>237</v>
      </c>
    </row>
    <row r="2" spans="2:58">
      <c r="B2" s="57" t="s">
        <v>167</v>
      </c>
      <c r="C2" s="78" t="s">
        <v>238</v>
      </c>
    </row>
    <row r="3" spans="2:58">
      <c r="B3" s="57" t="s">
        <v>169</v>
      </c>
      <c r="C3" s="78" t="s">
        <v>239</v>
      </c>
    </row>
    <row r="4" spans="2:58">
      <c r="B4" s="57" t="s">
        <v>170</v>
      </c>
      <c r="C4" s="78">
        <v>2148</v>
      </c>
    </row>
    <row r="6" spans="2:58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F6" s="3"/>
    </row>
    <row r="7" spans="2:58" ht="26.25" customHeight="1"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C7" s="3"/>
      <c r="BF7" s="3"/>
    </row>
    <row r="8" spans="2:58" s="3" customFormat="1" ht="74.25" customHeight="1">
      <c r="B8" s="23" t="s">
        <v>104</v>
      </c>
      <c r="C8" s="31" t="s">
        <v>39</v>
      </c>
      <c r="D8" s="31" t="s">
        <v>108</v>
      </c>
      <c r="E8" s="31" t="s">
        <v>106</v>
      </c>
      <c r="F8" s="31" t="s">
        <v>52</v>
      </c>
      <c r="G8" s="31" t="s">
        <v>90</v>
      </c>
      <c r="H8" s="31" t="s">
        <v>221</v>
      </c>
      <c r="I8" s="31" t="s">
        <v>220</v>
      </c>
      <c r="J8" s="31" t="s">
        <v>235</v>
      </c>
      <c r="K8" s="31" t="s">
        <v>51</v>
      </c>
      <c r="L8" s="31" t="s">
        <v>50</v>
      </c>
      <c r="M8" s="31" t="s">
        <v>171</v>
      </c>
      <c r="N8" s="15" t="s">
        <v>173</v>
      </c>
      <c r="O8" s="1"/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228</v>
      </c>
      <c r="I9" s="33"/>
      <c r="J9" s="17" t="s">
        <v>224</v>
      </c>
      <c r="K9" s="33" t="s">
        <v>224</v>
      </c>
      <c r="L9" s="33" t="s">
        <v>20</v>
      </c>
      <c r="M9" s="18" t="s">
        <v>20</v>
      </c>
      <c r="N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C10" s="1"/>
      <c r="BD10" s="3"/>
      <c r="BF10" s="1"/>
    </row>
    <row r="11" spans="2:58" s="120" customFormat="1" ht="18" customHeight="1">
      <c r="B11" s="79" t="s">
        <v>30</v>
      </c>
      <c r="C11" s="80"/>
      <c r="D11" s="80"/>
      <c r="E11" s="80"/>
      <c r="F11" s="80"/>
      <c r="G11" s="80"/>
      <c r="H11" s="88"/>
      <c r="I11" s="90"/>
      <c r="J11" s="88">
        <v>7.5189999999999993E-2</v>
      </c>
      <c r="K11" s="88">
        <v>1688.4203200000002</v>
      </c>
      <c r="L11" s="80"/>
      <c r="M11" s="89">
        <v>1</v>
      </c>
      <c r="N11" s="89">
        <f>K11/'סכום נכסי הקרן'!$C$42</f>
        <v>0.52398221568027414</v>
      </c>
      <c r="O11" s="123"/>
      <c r="BC11" s="122"/>
      <c r="BD11" s="124"/>
      <c r="BF11" s="122"/>
    </row>
    <row r="12" spans="2:58" s="122" customFormat="1" ht="20.25">
      <c r="B12" s="81" t="s">
        <v>218</v>
      </c>
      <c r="C12" s="82"/>
      <c r="D12" s="82"/>
      <c r="E12" s="82"/>
      <c r="F12" s="82"/>
      <c r="G12" s="82"/>
      <c r="H12" s="91"/>
      <c r="I12" s="93"/>
      <c r="J12" s="82"/>
      <c r="K12" s="91">
        <v>1267.37356</v>
      </c>
      <c r="L12" s="82"/>
      <c r="M12" s="92">
        <v>0.75062681074579807</v>
      </c>
      <c r="N12" s="92">
        <f>K12/'סכום נכסי הקרן'!$C$42</f>
        <v>0.39331509944360105</v>
      </c>
      <c r="BD12" s="120"/>
    </row>
    <row r="13" spans="2:58" s="122" customFormat="1">
      <c r="B13" s="102" t="s">
        <v>54</v>
      </c>
      <c r="C13" s="82"/>
      <c r="D13" s="82"/>
      <c r="E13" s="82"/>
      <c r="F13" s="82"/>
      <c r="G13" s="82"/>
      <c r="H13" s="91"/>
      <c r="I13" s="93"/>
      <c r="J13" s="82"/>
      <c r="K13" s="91">
        <v>1267.37356</v>
      </c>
      <c r="L13" s="82"/>
      <c r="M13" s="92">
        <v>0.75062681074579807</v>
      </c>
      <c r="N13" s="92">
        <f>K13/'סכום נכסי הקרן'!$C$42</f>
        <v>0.39331509944360105</v>
      </c>
    </row>
    <row r="14" spans="2:58" s="122" customFormat="1">
      <c r="B14" s="87" t="s">
        <v>316</v>
      </c>
      <c r="C14" s="84" t="s">
        <v>317</v>
      </c>
      <c r="D14" s="97" t="s">
        <v>109</v>
      </c>
      <c r="E14" s="84" t="s">
        <v>318</v>
      </c>
      <c r="F14" s="97" t="s">
        <v>319</v>
      </c>
      <c r="G14" s="97" t="s">
        <v>153</v>
      </c>
      <c r="H14" s="94">
        <v>31913</v>
      </c>
      <c r="I14" s="96">
        <v>324.99</v>
      </c>
      <c r="J14" s="84"/>
      <c r="K14" s="94">
        <v>103.71406</v>
      </c>
      <c r="L14" s="95">
        <v>1.2229409466139277E-4</v>
      </c>
      <c r="M14" s="95">
        <v>6.1426683137762755E-2</v>
      </c>
      <c r="N14" s="95">
        <f>K14/'סכום נכסי הקרן'!$C$42</f>
        <v>3.2186489532415062E-2</v>
      </c>
    </row>
    <row r="15" spans="2:58" s="122" customFormat="1">
      <c r="B15" s="87" t="s">
        <v>320</v>
      </c>
      <c r="C15" s="84" t="s">
        <v>321</v>
      </c>
      <c r="D15" s="97" t="s">
        <v>109</v>
      </c>
      <c r="E15" s="84" t="s">
        <v>318</v>
      </c>
      <c r="F15" s="97" t="s">
        <v>319</v>
      </c>
      <c r="G15" s="97" t="s">
        <v>153</v>
      </c>
      <c r="H15" s="94">
        <v>31250</v>
      </c>
      <c r="I15" s="96">
        <v>336.71</v>
      </c>
      <c r="J15" s="84"/>
      <c r="K15" s="94">
        <v>105.22188</v>
      </c>
      <c r="L15" s="95">
        <v>1.2817703127401847E-4</v>
      </c>
      <c r="M15" s="95">
        <v>6.2319719061424222E-2</v>
      </c>
      <c r="N15" s="95">
        <f>K15/'סכום נכסי הקרן'!$C$42</f>
        <v>3.2654424474377275E-2</v>
      </c>
    </row>
    <row r="16" spans="2:58" s="122" customFormat="1" ht="20.25">
      <c r="B16" s="87" t="s">
        <v>322</v>
      </c>
      <c r="C16" s="84" t="s">
        <v>323</v>
      </c>
      <c r="D16" s="97" t="s">
        <v>109</v>
      </c>
      <c r="E16" s="84" t="s">
        <v>324</v>
      </c>
      <c r="F16" s="97" t="s">
        <v>319</v>
      </c>
      <c r="G16" s="97" t="s">
        <v>153</v>
      </c>
      <c r="H16" s="94">
        <v>10567</v>
      </c>
      <c r="I16" s="96">
        <v>333.49</v>
      </c>
      <c r="J16" s="84"/>
      <c r="K16" s="94">
        <v>35.239890000000003</v>
      </c>
      <c r="L16" s="95">
        <v>1.7715004191114838E-5</v>
      </c>
      <c r="M16" s="95">
        <v>2.0871514979161114E-2</v>
      </c>
      <c r="N16" s="95">
        <f>K16/'סכום נכסי הקרן'!$C$42</f>
        <v>1.093630266338487E-2</v>
      </c>
      <c r="BC16" s="120"/>
    </row>
    <row r="17" spans="2:14" s="122" customFormat="1">
      <c r="B17" s="87" t="s">
        <v>325</v>
      </c>
      <c r="C17" s="84" t="s">
        <v>326</v>
      </c>
      <c r="D17" s="97" t="s">
        <v>109</v>
      </c>
      <c r="E17" s="84" t="s">
        <v>324</v>
      </c>
      <c r="F17" s="97" t="s">
        <v>319</v>
      </c>
      <c r="G17" s="97" t="s">
        <v>153</v>
      </c>
      <c r="H17" s="94">
        <v>19720</v>
      </c>
      <c r="I17" s="96">
        <v>335.22</v>
      </c>
      <c r="J17" s="84"/>
      <c r="K17" s="94">
        <v>66.105380000000011</v>
      </c>
      <c r="L17" s="95">
        <v>9.8600000000000005E-6</v>
      </c>
      <c r="M17" s="95">
        <v>3.9152205891480864E-2</v>
      </c>
      <c r="N17" s="95">
        <f>K17/'סכום נכסי הקרן'!$C$42</f>
        <v>2.0515059591788423E-2</v>
      </c>
    </row>
    <row r="18" spans="2:14" s="122" customFormat="1">
      <c r="B18" s="87" t="s">
        <v>327</v>
      </c>
      <c r="C18" s="84" t="s">
        <v>328</v>
      </c>
      <c r="D18" s="97" t="s">
        <v>109</v>
      </c>
      <c r="E18" s="84" t="s">
        <v>324</v>
      </c>
      <c r="F18" s="97" t="s">
        <v>319</v>
      </c>
      <c r="G18" s="97" t="s">
        <v>153</v>
      </c>
      <c r="H18" s="94">
        <v>7500</v>
      </c>
      <c r="I18" s="96">
        <v>326.29000000000002</v>
      </c>
      <c r="J18" s="84"/>
      <c r="K18" s="94">
        <v>24.47175</v>
      </c>
      <c r="L18" s="95">
        <v>1.6853932584269662E-5</v>
      </c>
      <c r="M18" s="95">
        <v>1.4493873184373899E-2</v>
      </c>
      <c r="N18" s="95">
        <f>K18/'סכום נכסי הקרן'!$C$42</f>
        <v>7.5945317849371455E-3</v>
      </c>
    </row>
    <row r="19" spans="2:14" s="122" customFormat="1">
      <c r="B19" s="87" t="s">
        <v>329</v>
      </c>
      <c r="C19" s="84" t="s">
        <v>330</v>
      </c>
      <c r="D19" s="97" t="s">
        <v>109</v>
      </c>
      <c r="E19" s="84" t="s">
        <v>324</v>
      </c>
      <c r="F19" s="97" t="s">
        <v>319</v>
      </c>
      <c r="G19" s="97" t="s">
        <v>153</v>
      </c>
      <c r="H19" s="94">
        <v>2398</v>
      </c>
      <c r="I19" s="96">
        <v>3333</v>
      </c>
      <c r="J19" s="84"/>
      <c r="K19" s="94">
        <v>79.925339999999991</v>
      </c>
      <c r="L19" s="95">
        <v>8.1475944550149496E-5</v>
      </c>
      <c r="M19" s="95">
        <v>4.733734784712848E-2</v>
      </c>
      <c r="N19" s="95">
        <f>K19/'סכום נכסי הקרן'!$C$42</f>
        <v>2.4803928409366235E-2</v>
      </c>
    </row>
    <row r="20" spans="2:14" s="122" customFormat="1">
      <c r="B20" s="87" t="s">
        <v>343</v>
      </c>
      <c r="C20" s="84" t="s">
        <v>344</v>
      </c>
      <c r="D20" s="97" t="s">
        <v>109</v>
      </c>
      <c r="E20" s="84" t="s">
        <v>324</v>
      </c>
      <c r="F20" s="97" t="s">
        <v>319</v>
      </c>
      <c r="G20" s="97" t="s">
        <v>153</v>
      </c>
      <c r="H20" s="94">
        <v>42168</v>
      </c>
      <c r="I20" s="96">
        <v>367.64</v>
      </c>
      <c r="J20" s="84"/>
      <c r="K20" s="94">
        <v>155.02644000000001</v>
      </c>
      <c r="L20" s="95">
        <v>8.1592366121633676E-5</v>
      </c>
      <c r="M20" s="95">
        <v>9.1817445077893869E-2</v>
      </c>
      <c r="N20" s="95">
        <f>K20/'סכום נכסי הקרן'!$C$42</f>
        <v>4.8110708310016709E-2</v>
      </c>
    </row>
    <row r="21" spans="2:14" s="122" customFormat="1">
      <c r="B21" s="87" t="s">
        <v>334</v>
      </c>
      <c r="C21" s="84" t="s">
        <v>335</v>
      </c>
      <c r="D21" s="97" t="s">
        <v>109</v>
      </c>
      <c r="E21" s="84" t="s">
        <v>333</v>
      </c>
      <c r="F21" s="97" t="s">
        <v>319</v>
      </c>
      <c r="G21" s="97" t="s">
        <v>153</v>
      </c>
      <c r="H21" s="94">
        <v>2859</v>
      </c>
      <c r="I21" s="96">
        <v>3243.07</v>
      </c>
      <c r="J21" s="84"/>
      <c r="K21" s="94">
        <v>92.719369999999998</v>
      </c>
      <c r="L21" s="95">
        <v>2.0421428571428573E-5</v>
      </c>
      <c r="M21" s="95">
        <v>5.4914862668793273E-2</v>
      </c>
      <c r="N21" s="95">
        <f>K21/'סכום נכסי הקרן'!$C$42</f>
        <v>2.8774411414972268E-2</v>
      </c>
    </row>
    <row r="22" spans="2:14" s="122" customFormat="1">
      <c r="B22" s="87" t="s">
        <v>345</v>
      </c>
      <c r="C22" s="84" t="s">
        <v>346</v>
      </c>
      <c r="D22" s="97" t="s">
        <v>109</v>
      </c>
      <c r="E22" s="84" t="s">
        <v>333</v>
      </c>
      <c r="F22" s="97" t="s">
        <v>319</v>
      </c>
      <c r="G22" s="97" t="s">
        <v>153</v>
      </c>
      <c r="H22" s="94">
        <v>2770</v>
      </c>
      <c r="I22" s="96">
        <v>3685.18</v>
      </c>
      <c r="J22" s="84"/>
      <c r="K22" s="94">
        <v>102.07949000000001</v>
      </c>
      <c r="L22" s="95">
        <v>1.2063471103980066E-4</v>
      </c>
      <c r="M22" s="95">
        <v>6.045857704437009E-2</v>
      </c>
      <c r="N22" s="95">
        <f>K22/'סכום נכסי הקרן'!$C$42</f>
        <v>3.1679219156585593E-2</v>
      </c>
    </row>
    <row r="23" spans="2:14" s="122" customFormat="1">
      <c r="B23" s="87" t="s">
        <v>331</v>
      </c>
      <c r="C23" s="84" t="s">
        <v>332</v>
      </c>
      <c r="D23" s="97" t="s">
        <v>109</v>
      </c>
      <c r="E23" s="84" t="s">
        <v>333</v>
      </c>
      <c r="F23" s="97" t="s">
        <v>319</v>
      </c>
      <c r="G23" s="97" t="s">
        <v>153</v>
      </c>
      <c r="H23" s="94">
        <v>5107</v>
      </c>
      <c r="I23" s="96">
        <v>3339.83</v>
      </c>
      <c r="J23" s="84"/>
      <c r="K23" s="94">
        <v>170.56512000000001</v>
      </c>
      <c r="L23" s="95">
        <v>3.4046666666666667E-5</v>
      </c>
      <c r="M23" s="95">
        <v>0.10102053261240068</v>
      </c>
      <c r="N23" s="95">
        <f>K23/'סכום נכסי הקרן'!$C$42</f>
        <v>5.2932962507447098E-2</v>
      </c>
    </row>
    <row r="24" spans="2:14" s="122" customFormat="1">
      <c r="B24" s="87" t="s">
        <v>336</v>
      </c>
      <c r="C24" s="84" t="s">
        <v>337</v>
      </c>
      <c r="D24" s="97" t="s">
        <v>109</v>
      </c>
      <c r="E24" s="84" t="s">
        <v>338</v>
      </c>
      <c r="F24" s="97" t="s">
        <v>319</v>
      </c>
      <c r="G24" s="97" t="s">
        <v>153</v>
      </c>
      <c r="H24" s="94">
        <v>2660</v>
      </c>
      <c r="I24" s="96">
        <v>3369.02</v>
      </c>
      <c r="J24" s="84"/>
      <c r="K24" s="94">
        <v>89.615929999999992</v>
      </c>
      <c r="L24" s="95">
        <v>1.8442666696174932E-5</v>
      </c>
      <c r="M24" s="95">
        <v>5.3076789552023385E-2</v>
      </c>
      <c r="N24" s="95">
        <f>K24/'סכום נכסי הקרן'!$C$42</f>
        <v>2.7811293790664837E-2</v>
      </c>
    </row>
    <row r="25" spans="2:14" s="122" customFormat="1">
      <c r="B25" s="87" t="s">
        <v>339</v>
      </c>
      <c r="C25" s="84" t="s">
        <v>340</v>
      </c>
      <c r="D25" s="97" t="s">
        <v>109</v>
      </c>
      <c r="E25" s="84" t="s">
        <v>338</v>
      </c>
      <c r="F25" s="97" t="s">
        <v>319</v>
      </c>
      <c r="G25" s="97" t="s">
        <v>153</v>
      </c>
      <c r="H25" s="94">
        <v>435</v>
      </c>
      <c r="I25" s="96">
        <v>3135.54</v>
      </c>
      <c r="J25" s="84"/>
      <c r="K25" s="94">
        <v>13.6396</v>
      </c>
      <c r="L25" s="95">
        <v>2.9048414023372286E-6</v>
      </c>
      <c r="M25" s="95">
        <v>8.0783202135354532E-3</v>
      </c>
      <c r="N25" s="95">
        <f>K25/'סכום נכסי הקרן'!$C$42</f>
        <v>4.2328961244630517E-3</v>
      </c>
    </row>
    <row r="26" spans="2:14" s="122" customFormat="1">
      <c r="B26" s="87" t="s">
        <v>341</v>
      </c>
      <c r="C26" s="84" t="s">
        <v>342</v>
      </c>
      <c r="D26" s="97" t="s">
        <v>109</v>
      </c>
      <c r="E26" s="84" t="s">
        <v>338</v>
      </c>
      <c r="F26" s="97" t="s">
        <v>319</v>
      </c>
      <c r="G26" s="97" t="s">
        <v>153</v>
      </c>
      <c r="H26" s="94">
        <v>2400</v>
      </c>
      <c r="I26" s="96">
        <v>3258.5</v>
      </c>
      <c r="J26" s="84"/>
      <c r="K26" s="94">
        <v>78.203999999999994</v>
      </c>
      <c r="L26" s="95">
        <v>1.6026711185308847E-5</v>
      </c>
      <c r="M26" s="95">
        <v>4.6317850521960066E-2</v>
      </c>
      <c r="N26" s="95">
        <f>K26/'סכום נכסי הקרן'!$C$42</f>
        <v>2.4269729942044377E-2</v>
      </c>
    </row>
    <row r="27" spans="2:14" s="122" customFormat="1">
      <c r="B27" s="87" t="s">
        <v>347</v>
      </c>
      <c r="C27" s="84" t="s">
        <v>348</v>
      </c>
      <c r="D27" s="97" t="s">
        <v>109</v>
      </c>
      <c r="E27" s="84" t="s">
        <v>338</v>
      </c>
      <c r="F27" s="97" t="s">
        <v>319</v>
      </c>
      <c r="G27" s="97" t="s">
        <v>153</v>
      </c>
      <c r="H27" s="94">
        <v>4102</v>
      </c>
      <c r="I27" s="96">
        <v>3677.36</v>
      </c>
      <c r="J27" s="84"/>
      <c r="K27" s="94">
        <v>150.84530999999998</v>
      </c>
      <c r="L27" s="95">
        <v>8.4810981711303662E-5</v>
      </c>
      <c r="M27" s="95">
        <v>8.9341088953489953E-2</v>
      </c>
      <c r="N27" s="95">
        <f>K27/'סכום נכסי הקרן'!$C$42</f>
        <v>4.6813141741138126E-2</v>
      </c>
    </row>
    <row r="28" spans="2:14" s="122" customFormat="1">
      <c r="B28" s="125"/>
      <c r="C28" s="125"/>
      <c r="D28" s="125"/>
      <c r="E28" s="125"/>
      <c r="F28" s="125"/>
      <c r="G28" s="125"/>
    </row>
    <row r="29" spans="2:14" s="122" customFormat="1">
      <c r="B29" s="81" t="s">
        <v>217</v>
      </c>
      <c r="C29" s="82"/>
      <c r="D29" s="82"/>
      <c r="E29" s="82"/>
      <c r="F29" s="82"/>
      <c r="G29" s="82"/>
      <c r="H29" s="91"/>
      <c r="I29" s="93"/>
      <c r="J29" s="91">
        <v>7.5189999999999993E-2</v>
      </c>
      <c r="K29" s="91">
        <v>421.04676000000001</v>
      </c>
      <c r="L29" s="82"/>
      <c r="M29" s="92">
        <v>0.24937318925420179</v>
      </c>
      <c r="N29" s="92">
        <f>K29/'סכום נכסי הקרן'!$C$42</f>
        <v>0.13066711623667299</v>
      </c>
    </row>
    <row r="30" spans="2:14" s="122" customFormat="1">
      <c r="B30" s="102" t="s">
        <v>55</v>
      </c>
      <c r="C30" s="82"/>
      <c r="D30" s="82"/>
      <c r="E30" s="82"/>
      <c r="F30" s="82"/>
      <c r="G30" s="82"/>
      <c r="H30" s="91"/>
      <c r="I30" s="93"/>
      <c r="J30" s="91">
        <v>7.5189999999999993E-2</v>
      </c>
      <c r="K30" s="91">
        <v>421.04676000000001</v>
      </c>
      <c r="L30" s="82"/>
      <c r="M30" s="92">
        <v>0.24937318925420179</v>
      </c>
      <c r="N30" s="92">
        <f>K30/'סכום נכסי הקרן'!$C$42</f>
        <v>0.13066711623667299</v>
      </c>
    </row>
    <row r="31" spans="2:14" s="122" customFormat="1">
      <c r="B31" s="87" t="s">
        <v>370</v>
      </c>
      <c r="C31" s="84" t="s">
        <v>371</v>
      </c>
      <c r="D31" s="97" t="s">
        <v>29</v>
      </c>
      <c r="E31" s="84"/>
      <c r="F31" s="97" t="s">
        <v>319</v>
      </c>
      <c r="G31" s="97" t="s">
        <v>154</v>
      </c>
      <c r="H31" s="94">
        <v>11</v>
      </c>
      <c r="I31" s="96">
        <v>21972</v>
      </c>
      <c r="J31" s="84"/>
      <c r="K31" s="94">
        <v>10.0365</v>
      </c>
      <c r="L31" s="95">
        <v>5.6093801074043311E-6</v>
      </c>
      <c r="M31" s="95">
        <v>5.9443136765849865E-3</v>
      </c>
      <c r="N31" s="95">
        <f>K31/'סכום נכסי הקרן'!$C$42</f>
        <v>3.1147146509555575E-3</v>
      </c>
    </row>
    <row r="32" spans="2:14" s="122" customFormat="1">
      <c r="B32" s="87" t="s">
        <v>362</v>
      </c>
      <c r="C32" s="84" t="s">
        <v>363</v>
      </c>
      <c r="D32" s="97" t="s">
        <v>29</v>
      </c>
      <c r="E32" s="84"/>
      <c r="F32" s="97" t="s">
        <v>319</v>
      </c>
      <c r="G32" s="97" t="s">
        <v>154</v>
      </c>
      <c r="H32" s="94">
        <v>68</v>
      </c>
      <c r="I32" s="96">
        <v>19596</v>
      </c>
      <c r="J32" s="84"/>
      <c r="K32" s="94">
        <v>55.334559999999996</v>
      </c>
      <c r="L32" s="95">
        <v>6.5785973076123077E-5</v>
      </c>
      <c r="M32" s="95">
        <v>3.2772976814209383E-2</v>
      </c>
      <c r="N32" s="95">
        <f>K32/'סכום נכסי הקרן'!$C$42</f>
        <v>1.7172457005547682E-2</v>
      </c>
    </row>
    <row r="33" spans="2:14" s="122" customFormat="1">
      <c r="B33" s="87" t="s">
        <v>358</v>
      </c>
      <c r="C33" s="84" t="s">
        <v>359</v>
      </c>
      <c r="D33" s="97" t="s">
        <v>112</v>
      </c>
      <c r="E33" s="84"/>
      <c r="F33" s="97" t="s">
        <v>319</v>
      </c>
      <c r="G33" s="97" t="s">
        <v>152</v>
      </c>
      <c r="H33" s="94">
        <v>71</v>
      </c>
      <c r="I33" s="96">
        <v>10188.5</v>
      </c>
      <c r="J33" s="84"/>
      <c r="K33" s="94">
        <v>25.079729999999998</v>
      </c>
      <c r="L33" s="95">
        <v>2.5066381780765188E-5</v>
      </c>
      <c r="M33" s="95">
        <v>1.4853961245858492E-2</v>
      </c>
      <c r="N33" s="95">
        <f>K33/'סכום נכסי הקרן'!$C$42</f>
        <v>7.7832115252338572E-3</v>
      </c>
    </row>
    <row r="34" spans="2:14" s="122" customFormat="1">
      <c r="B34" s="87" t="s">
        <v>364</v>
      </c>
      <c r="C34" s="84" t="s">
        <v>365</v>
      </c>
      <c r="D34" s="97" t="s">
        <v>112</v>
      </c>
      <c r="E34" s="84"/>
      <c r="F34" s="97" t="s">
        <v>319</v>
      </c>
      <c r="G34" s="97" t="s">
        <v>152</v>
      </c>
      <c r="H34" s="94">
        <v>106</v>
      </c>
      <c r="I34" s="96">
        <v>10372</v>
      </c>
      <c r="J34" s="84"/>
      <c r="K34" s="94">
        <v>38.117309999999996</v>
      </c>
      <c r="L34" s="95">
        <v>2.7652003191980293E-6</v>
      </c>
      <c r="M34" s="95">
        <v>2.257572332462807E-2</v>
      </c>
      <c r="N34" s="95">
        <f>K34/'סכום נכסי הקרן'!$C$42</f>
        <v>1.1829277528223461E-2</v>
      </c>
    </row>
    <row r="35" spans="2:14" s="122" customFormat="1">
      <c r="B35" s="87" t="s">
        <v>366</v>
      </c>
      <c r="C35" s="84" t="s">
        <v>367</v>
      </c>
      <c r="D35" s="97" t="s">
        <v>112</v>
      </c>
      <c r="E35" s="84"/>
      <c r="F35" s="97" t="s">
        <v>319</v>
      </c>
      <c r="G35" s="97" t="s">
        <v>154</v>
      </c>
      <c r="H35" s="94">
        <v>32</v>
      </c>
      <c r="I35" s="96">
        <v>10738</v>
      </c>
      <c r="J35" s="84"/>
      <c r="K35" s="94">
        <v>14.269</v>
      </c>
      <c r="L35" s="95">
        <v>6.7942450366553767E-7</v>
      </c>
      <c r="M35" s="95">
        <v>8.4510946895024336E-3</v>
      </c>
      <c r="N35" s="95">
        <f>K35/'סכום נכסי הקרן'!$C$42</f>
        <v>4.4282233203292833E-3</v>
      </c>
    </row>
    <row r="36" spans="2:14" s="122" customFormat="1">
      <c r="B36" s="87" t="s">
        <v>349</v>
      </c>
      <c r="C36" s="84" t="s">
        <v>350</v>
      </c>
      <c r="D36" s="97" t="s">
        <v>112</v>
      </c>
      <c r="E36" s="84"/>
      <c r="F36" s="97" t="s">
        <v>319</v>
      </c>
      <c r="G36" s="97" t="s">
        <v>152</v>
      </c>
      <c r="H36" s="94">
        <v>70</v>
      </c>
      <c r="I36" s="96">
        <v>11671</v>
      </c>
      <c r="J36" s="84"/>
      <c r="K36" s="94">
        <v>28.324349999999999</v>
      </c>
      <c r="L36" s="95">
        <v>1.3550828781271175E-6</v>
      </c>
      <c r="M36" s="95">
        <v>1.6775650982452046E-2</v>
      </c>
      <c r="N36" s="95">
        <f>K36/'סכום נכסי הקרן'!$C$42</f>
        <v>8.7901427712641887E-3</v>
      </c>
    </row>
    <row r="37" spans="2:14" s="122" customFormat="1">
      <c r="B37" s="87" t="s">
        <v>351</v>
      </c>
      <c r="C37" s="84" t="s">
        <v>352</v>
      </c>
      <c r="D37" s="97" t="s">
        <v>353</v>
      </c>
      <c r="E37" s="84"/>
      <c r="F37" s="97" t="s">
        <v>319</v>
      </c>
      <c r="G37" s="97" t="s">
        <v>152</v>
      </c>
      <c r="H37" s="94">
        <v>79</v>
      </c>
      <c r="I37" s="96">
        <v>10566.99</v>
      </c>
      <c r="J37" s="94">
        <v>7.5189999999999993E-2</v>
      </c>
      <c r="K37" s="94">
        <v>29.017580000000002</v>
      </c>
      <c r="L37" s="95">
        <v>9.7772277227722778E-6</v>
      </c>
      <c r="M37" s="95">
        <v>1.7186230025945198E-2</v>
      </c>
      <c r="N37" s="95">
        <f>K37/'סכום נכסי הקרן'!$C$42</f>
        <v>9.005278888185619E-3</v>
      </c>
    </row>
    <row r="38" spans="2:14" s="122" customFormat="1">
      <c r="B38" s="87" t="s">
        <v>354</v>
      </c>
      <c r="C38" s="84" t="s">
        <v>355</v>
      </c>
      <c r="D38" s="97" t="s">
        <v>353</v>
      </c>
      <c r="E38" s="84"/>
      <c r="F38" s="97" t="s">
        <v>319</v>
      </c>
      <c r="G38" s="97" t="s">
        <v>152</v>
      </c>
      <c r="H38" s="94">
        <v>159</v>
      </c>
      <c r="I38" s="96">
        <v>3422</v>
      </c>
      <c r="J38" s="84"/>
      <c r="K38" s="94">
        <v>18.863880000000002</v>
      </c>
      <c r="L38" s="95">
        <v>2.0676183502142885E-6</v>
      </c>
      <c r="M38" s="95">
        <v>1.1172502354153142E-2</v>
      </c>
      <c r="N38" s="95">
        <f>K38/'סכום נכסי הקרן'!$C$42</f>
        <v>5.8541925382222413E-3</v>
      </c>
    </row>
    <row r="39" spans="2:14" s="122" customFormat="1">
      <c r="B39" s="87" t="s">
        <v>360</v>
      </c>
      <c r="C39" s="84" t="s">
        <v>361</v>
      </c>
      <c r="D39" s="97" t="s">
        <v>112</v>
      </c>
      <c r="E39" s="84"/>
      <c r="F39" s="97" t="s">
        <v>319</v>
      </c>
      <c r="G39" s="97" t="s">
        <v>152</v>
      </c>
      <c r="H39" s="94">
        <v>45.000000000000007</v>
      </c>
      <c r="I39" s="96">
        <v>7588</v>
      </c>
      <c r="J39" s="84"/>
      <c r="K39" s="94">
        <v>11.838420000000001</v>
      </c>
      <c r="L39" s="95">
        <v>1.0369454683512838E-6</v>
      </c>
      <c r="M39" s="95">
        <v>7.0115360848061817E-3</v>
      </c>
      <c r="N39" s="95">
        <f>K39/'סכום נכסי הקרן'!$C$42</f>
        <v>3.673920213038937E-3</v>
      </c>
    </row>
    <row r="40" spans="2:14" s="122" customFormat="1">
      <c r="B40" s="87" t="s">
        <v>368</v>
      </c>
      <c r="C40" s="84" t="s">
        <v>369</v>
      </c>
      <c r="D40" s="97" t="s">
        <v>353</v>
      </c>
      <c r="E40" s="84"/>
      <c r="F40" s="97" t="s">
        <v>319</v>
      </c>
      <c r="G40" s="97" t="s">
        <v>152</v>
      </c>
      <c r="H40" s="94">
        <v>347</v>
      </c>
      <c r="I40" s="96">
        <v>3672</v>
      </c>
      <c r="J40" s="84"/>
      <c r="K40" s="94">
        <v>44.17595</v>
      </c>
      <c r="L40" s="95">
        <v>1.0057276858328838E-6</v>
      </c>
      <c r="M40" s="95">
        <v>2.6164071515083397E-2</v>
      </c>
      <c r="N40" s="95">
        <f>K40/'סכום נכסי הקרן'!$C$42</f>
        <v>1.3709508163690544E-2</v>
      </c>
    </row>
    <row r="41" spans="2:14" s="122" customFormat="1">
      <c r="B41" s="87" t="s">
        <v>356</v>
      </c>
      <c r="C41" s="84" t="s">
        <v>357</v>
      </c>
      <c r="D41" s="97" t="s">
        <v>353</v>
      </c>
      <c r="E41" s="84"/>
      <c r="F41" s="97" t="s">
        <v>319</v>
      </c>
      <c r="G41" s="97" t="s">
        <v>152</v>
      </c>
      <c r="H41" s="94">
        <v>531</v>
      </c>
      <c r="I41" s="96">
        <v>7930</v>
      </c>
      <c r="J41" s="84"/>
      <c r="K41" s="94">
        <v>145.98948000000001</v>
      </c>
      <c r="L41" s="95">
        <v>1.939117502220043E-6</v>
      </c>
      <c r="M41" s="95">
        <v>8.6465128540978473E-2</v>
      </c>
      <c r="N41" s="95">
        <f>K41/'סכום נכסי הקרן'!$C$42</f>
        <v>4.5306189631981603E-2</v>
      </c>
    </row>
    <row r="42" spans="2:14" s="122" customFormat="1">
      <c r="B42" s="125"/>
      <c r="C42" s="125"/>
      <c r="D42" s="125"/>
      <c r="E42" s="125"/>
      <c r="F42" s="125"/>
      <c r="G42" s="125"/>
    </row>
    <row r="43" spans="2:14" s="122" customFormat="1">
      <c r="B43" s="125"/>
      <c r="C43" s="125"/>
      <c r="D43" s="125"/>
      <c r="E43" s="125"/>
      <c r="F43" s="125"/>
      <c r="G43" s="125"/>
    </row>
    <row r="45" spans="2:14">
      <c r="B45" s="99" t="s">
        <v>236</v>
      </c>
      <c r="D45" s="1"/>
      <c r="E45" s="1"/>
      <c r="F45" s="1"/>
      <c r="G45" s="1"/>
    </row>
    <row r="46" spans="2:14">
      <c r="B46" s="99" t="s">
        <v>101</v>
      </c>
      <c r="D46" s="1"/>
      <c r="E46" s="1"/>
      <c r="F46" s="1"/>
      <c r="G46" s="1"/>
    </row>
    <row r="47" spans="2:14">
      <c r="B47" s="99" t="s">
        <v>219</v>
      </c>
      <c r="D47" s="1"/>
      <c r="E47" s="1"/>
      <c r="F47" s="1"/>
      <c r="G47" s="1"/>
    </row>
    <row r="48" spans="2:14">
      <c r="B48" s="99" t="s">
        <v>227</v>
      </c>
      <c r="D48" s="1"/>
      <c r="E48" s="1"/>
      <c r="F48" s="1"/>
      <c r="G48" s="1"/>
    </row>
    <row r="49" spans="2:7">
      <c r="B49" s="99" t="s">
        <v>234</v>
      </c>
      <c r="D49" s="1"/>
      <c r="E49" s="1"/>
      <c r="F49" s="1"/>
      <c r="G49" s="1"/>
    </row>
    <row r="50" spans="2:7"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B243" s="44"/>
      <c r="D243" s="1"/>
      <c r="E243" s="1"/>
      <c r="F243" s="1"/>
      <c r="G243" s="1"/>
    </row>
    <row r="244" spans="2:7">
      <c r="B244" s="44"/>
      <c r="D244" s="1"/>
      <c r="E244" s="1"/>
      <c r="F244" s="1"/>
      <c r="G244" s="1"/>
    </row>
    <row r="245" spans="2:7">
      <c r="B245" s="3"/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46:B1048576 A1:A1048576 J9:J19 B1:B19 D1:I19 C5:C19 K1:N19 B20:N27 C45:N1048576 B29:N41 O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I20" sqref="I20"/>
    </sheetView>
  </sheetViews>
  <sheetFormatPr defaultColWidth="9.140625" defaultRowHeight="18"/>
  <cols>
    <col min="1" max="1" width="6.28515625" style="1" customWidth="1"/>
    <col min="2" max="2" width="35.8554687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8.42578125" style="1" bestFit="1" customWidth="1"/>
    <col min="12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168</v>
      </c>
      <c r="C1" s="78" t="s" vm="1">
        <v>237</v>
      </c>
    </row>
    <row r="2" spans="2:65">
      <c r="B2" s="57" t="s">
        <v>167</v>
      </c>
      <c r="C2" s="78" t="s">
        <v>238</v>
      </c>
    </row>
    <row r="3" spans="2:65">
      <c r="B3" s="57" t="s">
        <v>169</v>
      </c>
      <c r="C3" s="78" t="s">
        <v>239</v>
      </c>
    </row>
    <row r="4" spans="2:65">
      <c r="B4" s="57" t="s">
        <v>170</v>
      </c>
      <c r="C4" s="78">
        <v>2148</v>
      </c>
    </row>
    <row r="6" spans="2:65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80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78.75">
      <c r="B8" s="23" t="s">
        <v>104</v>
      </c>
      <c r="C8" s="31" t="s">
        <v>39</v>
      </c>
      <c r="D8" s="31" t="s">
        <v>108</v>
      </c>
      <c r="E8" s="31" t="s">
        <v>106</v>
      </c>
      <c r="F8" s="31" t="s">
        <v>52</v>
      </c>
      <c r="G8" s="31" t="s">
        <v>15</v>
      </c>
      <c r="H8" s="31" t="s">
        <v>53</v>
      </c>
      <c r="I8" s="31" t="s">
        <v>90</v>
      </c>
      <c r="J8" s="31" t="s">
        <v>221</v>
      </c>
      <c r="K8" s="31" t="s">
        <v>220</v>
      </c>
      <c r="L8" s="31" t="s">
        <v>51</v>
      </c>
      <c r="M8" s="31" t="s">
        <v>50</v>
      </c>
      <c r="N8" s="31" t="s">
        <v>171</v>
      </c>
      <c r="O8" s="21" t="s">
        <v>173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228</v>
      </c>
      <c r="K9" s="33"/>
      <c r="L9" s="33" t="s">
        <v>224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7" t="s">
        <v>31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25.630490000000002</v>
      </c>
      <c r="M11" s="82"/>
      <c r="N11" s="92">
        <v>1</v>
      </c>
      <c r="O11" s="92">
        <f>L11/'סכום נכסי הקרן'!$C$42</f>
        <v>7.9541336834723173E-3</v>
      </c>
      <c r="P11" s="123"/>
      <c r="BG11" s="100"/>
      <c r="BH11" s="3"/>
      <c r="BI11" s="100"/>
      <c r="BM11" s="100"/>
    </row>
    <row r="12" spans="2:65" s="4" customFormat="1" ht="18" customHeight="1">
      <c r="B12" s="81" t="s">
        <v>217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25.630490000000002</v>
      </c>
      <c r="M12" s="82"/>
      <c r="N12" s="92">
        <v>1</v>
      </c>
      <c r="O12" s="92">
        <f>L12/'סכום נכסי הקרן'!$C$42</f>
        <v>7.9541336834723173E-3</v>
      </c>
      <c r="P12" s="123"/>
      <c r="BG12" s="100"/>
      <c r="BH12" s="3"/>
      <c r="BI12" s="100"/>
      <c r="BM12" s="100"/>
    </row>
    <row r="13" spans="2:65">
      <c r="B13" s="102" t="s">
        <v>43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25.630490000000002</v>
      </c>
      <c r="M13" s="82"/>
      <c r="N13" s="92">
        <v>1</v>
      </c>
      <c r="O13" s="92">
        <f>L13/'סכום נכסי הקרן'!$C$42</f>
        <v>7.9541336834723173E-3</v>
      </c>
      <c r="P13" s="122"/>
      <c r="BH13" s="3"/>
    </row>
    <row r="14" spans="2:65" ht="20.25">
      <c r="B14" s="87" t="s">
        <v>372</v>
      </c>
      <c r="C14" s="84" t="s">
        <v>373</v>
      </c>
      <c r="D14" s="97" t="s">
        <v>29</v>
      </c>
      <c r="E14" s="84"/>
      <c r="F14" s="97" t="s">
        <v>319</v>
      </c>
      <c r="G14" s="84" t="s">
        <v>374</v>
      </c>
      <c r="H14" s="84" t="s">
        <v>375</v>
      </c>
      <c r="I14" s="97" t="s">
        <v>152</v>
      </c>
      <c r="J14" s="94">
        <v>590</v>
      </c>
      <c r="K14" s="96">
        <v>1253</v>
      </c>
      <c r="L14" s="94">
        <v>25.630490000000002</v>
      </c>
      <c r="M14" s="95">
        <v>1.0246962435255053E-6</v>
      </c>
      <c r="N14" s="95">
        <v>1</v>
      </c>
      <c r="O14" s="95">
        <f>L14/'סכום נכסי הקרן'!$C$42</f>
        <v>7.9541336834723173E-3</v>
      </c>
      <c r="P14" s="122"/>
      <c r="BH14" s="4"/>
    </row>
    <row r="15" spans="2:65">
      <c r="B15" s="83"/>
      <c r="C15" s="84"/>
      <c r="D15" s="84"/>
      <c r="E15" s="84"/>
      <c r="F15" s="84"/>
      <c r="G15" s="84"/>
      <c r="H15" s="84"/>
      <c r="I15" s="84"/>
      <c r="J15" s="94"/>
      <c r="K15" s="96"/>
      <c r="L15" s="84"/>
      <c r="M15" s="84"/>
      <c r="N15" s="95"/>
      <c r="O15" s="84"/>
      <c r="P15" s="122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99" t="s">
        <v>236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99" t="s">
        <v>101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219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227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C115" s="1"/>
      <c r="D115" s="1"/>
      <c r="E115" s="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7 B19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2018-04-09T07:03:44+00:00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D2CF8FF-D962-4977-8311-39F46E1381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2018-04-04T06:19:16Z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