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5" i="58" l="1"/>
  <c r="J11" i="58" s="1"/>
  <c r="J10" i="58" s="1"/>
  <c r="J18" i="58"/>
  <c r="J12" i="58"/>
  <c r="C31" i="88" l="1"/>
  <c r="C23" i="88"/>
  <c r="C17" i="88"/>
  <c r="C15" i="88"/>
  <c r="C13" i="88"/>
  <c r="C11" i="88"/>
  <c r="C12" i="88" l="1"/>
  <c r="C10" i="88" l="1"/>
  <c r="C42" i="88" s="1"/>
  <c r="K18" i="76" l="1"/>
  <c r="K13" i="76"/>
  <c r="N59" i="63"/>
  <c r="N55" i="63"/>
  <c r="N51" i="63"/>
  <c r="N46" i="63"/>
  <c r="N42" i="63"/>
  <c r="N38" i="63"/>
  <c r="N33" i="63"/>
  <c r="N29" i="63"/>
  <c r="N25" i="63"/>
  <c r="N20" i="63"/>
  <c r="N16" i="63"/>
  <c r="N12" i="63"/>
  <c r="K17" i="76"/>
  <c r="N58" i="63"/>
  <c r="N54" i="63"/>
  <c r="N49" i="63"/>
  <c r="N45" i="63"/>
  <c r="N41" i="63"/>
  <c r="N36" i="63"/>
  <c r="N32" i="63"/>
  <c r="N28" i="63"/>
  <c r="N23" i="63"/>
  <c r="N19" i="63"/>
  <c r="N15" i="63"/>
  <c r="K12" i="76"/>
  <c r="N11" i="63"/>
  <c r="K15" i="76"/>
  <c r="K11" i="76"/>
  <c r="N57" i="63"/>
  <c r="N53" i="63"/>
  <c r="N48" i="63"/>
  <c r="N44" i="63"/>
  <c r="N40" i="63"/>
  <c r="N35" i="63"/>
  <c r="N31" i="63"/>
  <c r="N27" i="63"/>
  <c r="N22" i="63"/>
  <c r="N18" i="63"/>
  <c r="N14" i="63"/>
  <c r="K14" i="76"/>
  <c r="N60" i="63"/>
  <c r="N56" i="63"/>
  <c r="N52" i="63"/>
  <c r="N47" i="63"/>
  <c r="N43" i="63"/>
  <c r="N39" i="63"/>
  <c r="N34" i="63"/>
  <c r="N30" i="63"/>
  <c r="N26" i="63"/>
  <c r="N21" i="63"/>
  <c r="N17" i="63"/>
  <c r="N13" i="63"/>
  <c r="U14" i="61"/>
  <c r="R56" i="59"/>
  <c r="R51" i="59"/>
  <c r="R47" i="59"/>
  <c r="R43" i="59"/>
  <c r="R39" i="59"/>
  <c r="R34" i="59"/>
  <c r="R30" i="59"/>
  <c r="R26" i="59"/>
  <c r="R21" i="59"/>
  <c r="R17" i="59"/>
  <c r="R13" i="59"/>
  <c r="L19" i="58"/>
  <c r="L15" i="58"/>
  <c r="L10" i="58"/>
  <c r="U13" i="61"/>
  <c r="R55" i="59"/>
  <c r="R50" i="59"/>
  <c r="R46" i="59"/>
  <c r="R42" i="59"/>
  <c r="R38" i="59"/>
  <c r="R33" i="59"/>
  <c r="R29" i="59"/>
  <c r="R25" i="59"/>
  <c r="R20" i="59"/>
  <c r="R16" i="59"/>
  <c r="R12" i="59"/>
  <c r="L18" i="58"/>
  <c r="L13" i="58"/>
  <c r="U12" i="61"/>
  <c r="R54" i="59"/>
  <c r="R49" i="59"/>
  <c r="R45" i="59"/>
  <c r="R41" i="59"/>
  <c r="R36" i="59"/>
  <c r="R32" i="59"/>
  <c r="R28" i="59"/>
  <c r="R23" i="59"/>
  <c r="R19" i="59"/>
  <c r="R15" i="59"/>
  <c r="R11" i="59"/>
  <c r="L17" i="58"/>
  <c r="L12" i="58"/>
  <c r="U11" i="61"/>
  <c r="R53" i="59"/>
  <c r="R48" i="59"/>
  <c r="R44" i="59"/>
  <c r="R40" i="59"/>
  <c r="R35" i="59"/>
  <c r="R31" i="59"/>
  <c r="R27" i="59"/>
  <c r="R22" i="59"/>
  <c r="R18" i="59"/>
  <c r="R14" i="59"/>
  <c r="L20" i="58"/>
  <c r="L16" i="58"/>
  <c r="L11" i="58"/>
  <c r="D10" i="88"/>
  <c r="D38" i="88"/>
  <c r="D13" i="88"/>
  <c r="D31" i="88"/>
  <c r="D17" i="88"/>
  <c r="D42" i="88"/>
  <c r="D15" i="88"/>
  <c r="D11" i="88"/>
  <c r="D12" i="88"/>
  <c r="D23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5">
    <s v="Migdal Hashkaot Neches Boded"/>
    <s v="{[Time].[Hie Time].[Yom].&amp;[20171231]}"/>
    <s v="{[Medida].[Medida].&amp;[2]}"/>
    <s v="{[Keren].[Keren].[All]}"/>
    <s v="{[Cheshbon KM].[Hie Peilut].[Peilut 7].&amp;[Kod_Peilut_L7_477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4" si="34">
        <n x="1" s="1"/>
        <n x="2" s="1"/>
        <n x="32"/>
        <n x="33"/>
      </t>
    </mdx>
    <mdx n="0" f="v">
      <t c="4" si="34">
        <n x="1" s="1"/>
        <n x="2" s="1"/>
        <n x="35"/>
        <n x="33"/>
      </t>
    </mdx>
    <mdx n="0" f="v">
      <t c="4" si="34">
        <n x="1" s="1"/>
        <n x="2" s="1"/>
        <n x="36"/>
        <n x="33"/>
      </t>
    </mdx>
    <mdx n="0" f="v">
      <t c="4" si="34">
        <n x="1" s="1"/>
        <n x="2" s="1"/>
        <n x="37"/>
        <n x="33"/>
      </t>
    </mdx>
    <mdx n="0" f="v">
      <t c="4" si="34">
        <n x="1" s="1"/>
        <n x="2" s="1"/>
        <n x="38"/>
        <n x="33"/>
      </t>
    </mdx>
    <mdx n="0" f="v">
      <t c="4" si="34">
        <n x="1" s="1"/>
        <n x="2" s="1"/>
        <n x="39"/>
        <n x="33"/>
      </t>
    </mdx>
    <mdx n="0" f="v">
      <t c="4" si="34">
        <n x="1" s="1"/>
        <n x="2" s="1"/>
        <n x="40"/>
        <n x="33"/>
      </t>
    </mdx>
    <mdx n="0" f="v">
      <t c="4" si="34">
        <n x="1" s="1"/>
        <n x="2" s="1"/>
        <n x="41"/>
        <n x="33"/>
      </t>
    </mdx>
    <mdx n="0" f="v">
      <t c="4" si="34">
        <n x="1" s="1"/>
        <n x="2" s="1"/>
        <n x="42"/>
        <n x="33"/>
      </t>
    </mdx>
    <mdx n="0" f="v">
      <t c="4" si="34">
        <n x="1" s="1"/>
        <n x="2" s="1"/>
        <n x="43"/>
        <n x="33"/>
      </t>
    </mdx>
    <mdx n="0" f="v">
      <t c="4" si="34">
        <n x="1" s="1"/>
        <n x="2" s="1"/>
        <n x="44"/>
        <n x="33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<sst xmlns="http://schemas.openxmlformats.org/spreadsheetml/2006/main" count="2236" uniqueCount="424">
  <si>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</si>
  <si>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</si>
  <si>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</si>
  <si>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</si>
  <si>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</si>
  <si>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</si>
  <si>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</si>
  <si>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</si>
  <si>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</si>
  <si>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</si>
  <si>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</si>
  <si>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</si>
  <si>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</si>
  <si>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</si>
  <si>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</si>
  <si>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</si>
  <si>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</si>
  <si>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</si>
  <si>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</si>
  <si>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</si>
  <si>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</si>
  <si>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</si>
  <si>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</si>
  <si>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</si>
  <si>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</si>
  <si>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</si>
  <si>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</si>
  <si>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</si>
  <si>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</si>
  <si>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</si>
  <si>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</si>
  <si>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</si>
  <si>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</si>
  <si>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</si>
  <si>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</si>
  <si>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</si>
  <si>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</si>
  <si>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</si>
  <si>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</si>
  <si>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</si>
  <si>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</si>
  <si>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</si>
  <si>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</si>
  <si>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</si>
  <si>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</si>
  <si>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</si>
  <si>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</si>
  <si>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</si>
  <si>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</si>
  <si>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</si>
  <si>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</si>
  <si>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</si>
  <si>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</si>
  <si>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</si>
  <si>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</si>
  <si>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</si>
  <si>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</si>
  <si>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</si>
  <si>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</si>
  <si>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</si>
  <si>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</si>
  <si>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</si>
  <si>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</si>
  <si>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</si>
  <si>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</si>
  <si>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</si>
  <si>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</si>
  <si>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</si>
  <si>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</si>
  <si>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</si>
  <si>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</si>
  <si>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</si>
  <si>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</si>
  <si>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</si>
  <si>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</si>
  <si>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</si>
  <si>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</si>
  <si>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</si>
  <si>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</si>
  <si>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</si>
  <si>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</si>
  <si>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</si>
  <si>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</si>
  <si>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</si>
  <si>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</si>
  <si>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</si>
  <si>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</si>
  <si>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</si>
  <si>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</si>
  <si>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</si>
  <si>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</si>
  <si>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</si>
  <si>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</si>
  <si>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</si>
  <si>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</si>
  <si>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</si>
  <si>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</si>
  <si>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</si>
  <si>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</si>
  <si>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</si>
  <si>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</si>
  <si>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</si>
  <si>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</si>
  <si>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</si>
  <si>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</si>
  <si>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</si>
  <si>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</si>
  <si>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</si>
  <si>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</si>
  <si>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</si>
  <si>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</si>
  <si>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</si>
  <si>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</si>
  <si>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</si>
  <si>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</si>
  <si>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</si>
  <si>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</si>
  <si>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</si>
  <si>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</si>
  <si>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</si>
  <si>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</si>
  <si>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</si>
  <si>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</si>
  <si>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</si>
  <si>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</si>
  <si>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</si>
  <si>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</si>
  <si>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</si>
  <si>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</si>
  <si>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</si>
  <si>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</si>
  <si>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</si>
  <si>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</si>
  <si>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</si>
  <si>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</si>
  <si>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</si>
  <si>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</si>
  <si>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</si>
  <si>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</si>
  <si>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</si>
  <si>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</si>
  <si>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</si>
  <si>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</si>
  <si>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</si>
  <si>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</si>
  <si>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</si>
  <si>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</si>
  <si>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</si>
  <si>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</si>
  <si>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</si>
  <si>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</si>
  <si>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</si>
  <si>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</si>
  <si>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</si>
  <si>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</si>
  <si>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</si>
  <si>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</si>
  <si>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</si>
  <si>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</si>
  <si>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</si>
  <si>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</si>
  <si>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</si>
  <si>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</si>
  <si>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</si>
  <si>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</si>
  <si>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</si>
  <si>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</si>
  <si>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</si>
  <si>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</si>
  <si>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</si>
  <si>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</si>
  <si>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</si>
  <si>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</si>
  <si>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</si>
  <si>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</si>
  <si>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</si>
  <si>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</si>
  <si>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</si>
  <si>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</si>
  <si>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</si>
  <si>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</si>
  <si>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</si>
  <si>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</si>
  <si>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</si>
  <si>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</si>
  <si>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</si>
  <si>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</si>
  <si>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</si>
  <si>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</si>
  <si>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</si>
  <si>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</si>
  <si>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</si>
  <si>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</si>
  <si>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</si>
  <si>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</si>
  <si>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</si>
  <si>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</si>
  <si>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</si>
  <si>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</si>
  <si>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</si>
  <si>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</si>
  <si>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</si>
  <si>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</si>
  <si>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</si>
  <si>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</si>
  <si>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</si>
  <si>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</si>
  <si>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</si>
  <si>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</si>
  <si>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</si>
  <si>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</si>
  <si>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</si>
  <si>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</si>
  <si>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</si>
  <si>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</si>
  <si>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</si>
  <si>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</si>
  <si>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</si>
  <si>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</si>
  <si>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</si>
  <si>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</si>
  <si>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</si>
  <si>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</si>
  <si>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</si>
  <si>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</si>
  <si>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</si>
  <si>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</si>
  <si>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</si>
  <si>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</si>
  <si>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</si>
  <si>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</si>
  <si>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</si>
  <si>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</si>
  <si>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</si>
  <si>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</si>
  <si>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</si>
  <si>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</si>
  <si>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</si>
  <si>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</si>
  <si>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הלכה</t>
  </si>
  <si>
    <t>ממשלתי צמוד 0536</t>
  </si>
  <si>
    <t>1097708</t>
  </si>
  <si>
    <t>RF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</si>
  <si>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</si>
  <si>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</si>
  <si>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</si>
  <si>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</si>
  <si>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</si>
  <si>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</si>
  <si>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</si>
  <si>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</si>
  <si>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</si>
  <si>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</si>
  <si>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</si>
  <si>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</si>
  <si>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</si>
  <si>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</si>
  <si>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</si>
  <si>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</si>
  <si>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מק"מ 1118</t>
  </si>
  <si>
    <t>8181117</t>
  </si>
  <si>
    <t>מקמ 118</t>
  </si>
  <si>
    <t>8180119</t>
  </si>
  <si>
    <t>מקמ 1218</t>
  </si>
  <si>
    <t>8181216</t>
  </si>
  <si>
    <t>מקמ 218</t>
  </si>
  <si>
    <t>8180218</t>
  </si>
  <si>
    <t>מקמ 318</t>
  </si>
  <si>
    <t>8180317</t>
  </si>
  <si>
    <t>מקמ 428</t>
  </si>
  <si>
    <t>8180424</t>
  </si>
  <si>
    <t>מקמ 518</t>
  </si>
  <si>
    <t>8180515</t>
  </si>
  <si>
    <t>מקמ 718</t>
  </si>
  <si>
    <t>8180713</t>
  </si>
  <si>
    <t>מקמ 828</t>
  </si>
  <si>
    <t>8180820</t>
  </si>
  <si>
    <t>מקמ 918</t>
  </si>
  <si>
    <t>8180911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</si>
  <si>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</si>
  <si>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</si>
  <si>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</si>
  <si>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</si>
  <si>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</si>
  <si>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</si>
  <si>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</si>
  <si>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</si>
  <si>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</si>
  <si>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</si>
  <si>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</si>
  <si>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</si>
  <si>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</si>
  <si>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</si>
  <si>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</si>
  <si>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</si>
  <si>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</si>
  <si>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</si>
  <si>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</si>
  <si>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</si>
  <si>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</si>
  <si>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</si>
  <si>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</si>
  <si>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</si>
  <si>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</si>
  <si>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</si>
  <si>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</si>
  <si>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</si>
  <si>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</si>
  <si>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</si>
  <si>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ממשלתי משתנה 526</t>
  </si>
  <si>
    <t>1141795</t>
  </si>
  <si>
    <t>פועלים הנפקות התח אגח י</t>
  </si>
  <si>
    <t>1940402</t>
  </si>
  <si>
    <t>מגמה</t>
  </si>
  <si>
    <t>520000118</t>
  </si>
  <si>
    <t>בנקים</t>
  </si>
  <si>
    <t>AA+.IL</t>
  </si>
  <si>
    <t>הראל סל תא 125</t>
  </si>
  <si>
    <t>1113232</t>
  </si>
  <si>
    <t>514103811</t>
  </si>
  <si>
    <t>מניות</t>
  </si>
  <si>
    <t>הראל סל תא 35</t>
  </si>
  <si>
    <t>1113703</t>
  </si>
  <si>
    <t>פסגות 125.ס2</t>
  </si>
  <si>
    <t>1125327</t>
  </si>
  <si>
    <t>513464289</t>
  </si>
  <si>
    <t>פסגות סל ת"א 125 סד 1 40A</t>
  </si>
  <si>
    <t>1096593</t>
  </si>
  <si>
    <t>פסגות סל תא 35 סד 2</t>
  </si>
  <si>
    <t>1125319</t>
  </si>
  <si>
    <t>קסם תא 35</t>
  </si>
  <si>
    <t>1116979</t>
  </si>
  <si>
    <t>520041989</t>
  </si>
  <si>
    <t>קסם תא צמיחה</t>
  </si>
  <si>
    <t>1103167</t>
  </si>
  <si>
    <t>קסם תא125</t>
  </si>
  <si>
    <t>1117266</t>
  </si>
  <si>
    <t>תכלית תא 125</t>
  </si>
  <si>
    <t>1091818</t>
  </si>
  <si>
    <t>513540310</t>
  </si>
  <si>
    <t>תכלית תא 35</t>
  </si>
  <si>
    <t>1091826</t>
  </si>
  <si>
    <t>הראל סל תל בונד 60</t>
  </si>
  <si>
    <t>1113257</t>
  </si>
  <si>
    <t>אג"ח</t>
  </si>
  <si>
    <t>פסגות סל תל בונד מאגר</t>
  </si>
  <si>
    <t>1132588</t>
  </si>
  <si>
    <t>פסגות תל בונד 60 סדרה 1</t>
  </si>
  <si>
    <t>1109420</t>
  </si>
  <si>
    <t>פסגות תל בונד 60 סדרה 3</t>
  </si>
  <si>
    <t>1134550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</si>
  <si>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</si>
  <si>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</si>
  <si>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</si>
  <si>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</si>
  <si>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</si>
  <si>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</si>
  <si>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</si>
  <si>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</si>
  <si>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</si>
  <si>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</si>
  <si>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</si>
  <si>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</si>
  <si>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</si>
  <si>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</si>
  <si>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</si>
  <si>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</si>
  <si>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</si>
  <si>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</si>
  <si>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</si>
  <si>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</si>
  <si>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</si>
  <si>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</si>
  <si>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</si>
  <si>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</si>
  <si>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</si>
  <si>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</si>
  <si>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</si>
  <si>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</si>
  <si>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</si>
  <si>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</si>
  <si>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</si>
  <si>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</si>
  <si>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</si>
  <si>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</si>
  <si>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</si>
  <si>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ISHARES USD CORP BND</t>
  </si>
  <si>
    <t>IE0032895942</t>
  </si>
  <si>
    <t>SPDR PORTFOLIO INTERMEDIATE</t>
  </si>
  <si>
    <t>US78464A3757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</si>
  <si>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</si>
  <si>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</si>
  <si>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</si>
  <si>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</si>
  <si>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</si>
  <si>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</si>
  <si>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</si>
  <si>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</si>
  <si>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</si>
  <si>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</si>
  <si>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ISHARES MARKIT IBOXX EUR HIGH YIELD</t>
  </si>
  <si>
    <t>IE00B66F4759</t>
  </si>
  <si>
    <t>SPDR BARCLAYS CAPITAL HIGH</t>
  </si>
  <si>
    <t>US78464A4177</t>
  </si>
  <si>
    <t>₪ / מט"ח</t>
  </si>
  <si>
    <t>+ILS/-USD 3.4882 04-01-18 (26) --88</t>
  </si>
  <si>
    <t>10000282</t>
  </si>
  <si>
    <t>ל.ר.</t>
  </si>
  <si>
    <t>+ILS/-USD 3.5 04-01-18 (26) --21</t>
  </si>
  <si>
    <t>10000297</t>
  </si>
  <si>
    <t>+USD/-EUR 1.1923 28-02-18 (26) +75.1</t>
  </si>
  <si>
    <t>10000292</t>
  </si>
  <si>
    <t/>
  </si>
  <si>
    <t>פרנק שווצרי</t>
  </si>
  <si>
    <t>דולר ניו-זילנד</t>
  </si>
  <si>
    <t>כתר נורבגי</t>
  </si>
  <si>
    <t>יו בנק</t>
  </si>
  <si>
    <t>30026000</t>
  </si>
  <si>
    <t>מעלות S&amp;P</t>
  </si>
  <si>
    <t>31726000</t>
  </si>
  <si>
    <t>31226000</t>
  </si>
  <si>
    <t>30326000</t>
  </si>
  <si>
    <t>31126000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</si>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</sst>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F11" sqref="F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6.2851562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3">
      <c r="B1" s="57" t="s">
        <v>168</v>
      </c>
      <c r="C1" s="78" t="s" vm="1">
        <v>237</v>
      </c>
    </row>
    <row r="2" spans="1:23">
      <c r="B2" s="57" t="s">
        <v>167</v>
      </c>
      <c r="C2" s="78" t="s">
        <v>238</v>
      </c>
    </row>
    <row r="3" spans="1:23">
      <c r="B3" s="57" t="s">
        <v>169</v>
      </c>
      <c r="C3" s="78" t="s">
        <v>239</v>
      </c>
    </row>
    <row r="4" spans="1:23">
      <c r="B4" s="57" t="s">
        <v>170</v>
      </c>
      <c r="C4" s="78">
        <v>2149</v>
      </c>
    </row>
    <row r="6" spans="1:23" ht="26.25" customHeight="1">
      <c r="B6" s="127" t="s">
        <v>184</v>
      </c>
      <c r="C6" s="128"/>
      <c r="D6" s="129"/>
    </row>
    <row r="7" spans="1:23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224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183</v>
      </c>
      <c r="C10" s="118">
        <f>C11+C12+C23</f>
        <v>1452.4415999999999</v>
      </c>
      <c r="D10" s="119">
        <f>C10/$C$42</f>
        <v>1</v>
      </c>
    </row>
    <row r="11" spans="1:23">
      <c r="A11" s="45" t="s">
        <v>130</v>
      </c>
      <c r="B11" s="29" t="s">
        <v>185</v>
      </c>
      <c r="C11" s="118">
        <f>מזומנים!J10</f>
        <v>86.292069999999995</v>
      </c>
      <c r="D11" s="119">
        <f t="shared" ref="D11:D13" si="0">C11/$C$42</f>
        <v>5.9411731253084465E-2</v>
      </c>
    </row>
    <row r="12" spans="1:23">
      <c r="B12" s="29" t="s">
        <v>186</v>
      </c>
      <c r="C12" s="118">
        <f>SUM(C13:C22)</f>
        <v>1364.9469899999999</v>
      </c>
      <c r="D12" s="119">
        <f t="shared" si="0"/>
        <v>0.93976032495902073</v>
      </c>
    </row>
    <row r="13" spans="1:23">
      <c r="A13" s="55" t="s">
        <v>130</v>
      </c>
      <c r="B13" s="30" t="s">
        <v>56</v>
      </c>
      <c r="C13" s="118">
        <f>'תעודות התחייבות ממשלתיות'!O11</f>
        <v>321.64999</v>
      </c>
      <c r="D13" s="119">
        <f t="shared" si="0"/>
        <v>0.22145468017440428</v>
      </c>
    </row>
    <row r="14" spans="1:23">
      <c r="A14" s="55" t="s">
        <v>130</v>
      </c>
      <c r="B14" s="30" t="s">
        <v>57</v>
      </c>
      <c r="C14" s="118" t="s" vm="2">
        <v>412</v>
      </c>
      <c r="D14" s="119" t="s" vm="3">
        <v>412</v>
      </c>
    </row>
    <row r="15" spans="1:23">
      <c r="A15" s="55" t="s">
        <v>130</v>
      </c>
      <c r="B15" s="30" t="s">
        <v>58</v>
      </c>
      <c r="C15" s="118">
        <f>'אג"ח קונצרני'!R11</f>
        <v>1.9536099999999998</v>
      </c>
      <c r="D15" s="119">
        <f>C15/$C$42</f>
        <v>1.3450523587316696E-3</v>
      </c>
    </row>
    <row r="16" spans="1:23">
      <c r="A16" s="55" t="s">
        <v>130</v>
      </c>
      <c r="B16" s="30" t="s">
        <v>59</v>
      </c>
      <c r="C16" s="118" t="s" vm="4">
        <v>412</v>
      </c>
      <c r="D16" s="119" t="s" vm="5">
        <v>412</v>
      </c>
    </row>
    <row r="17" spans="1:4">
      <c r="A17" s="55" t="s">
        <v>130</v>
      </c>
      <c r="B17" s="30" t="s">
        <v>60</v>
      </c>
      <c r="C17" s="118">
        <f>'תעודות סל'!K11</f>
        <v>1041.34339</v>
      </c>
      <c r="D17" s="119">
        <f>C17/$C$42</f>
        <v>0.71696059242588484</v>
      </c>
    </row>
    <row r="18" spans="1:4">
      <c r="A18" s="55" t="s">
        <v>130</v>
      </c>
      <c r="B18" s="30" t="s">
        <v>61</v>
      </c>
      <c r="C18" s="118" t="s" vm="6">
        <v>412</v>
      </c>
      <c r="D18" s="119" t="s" vm="7">
        <v>412</v>
      </c>
    </row>
    <row r="19" spans="1:4">
      <c r="A19" s="55" t="s">
        <v>130</v>
      </c>
      <c r="B19" s="30" t="s">
        <v>62</v>
      </c>
      <c r="C19" s="118" t="s" vm="8">
        <v>412</v>
      </c>
      <c r="D19" s="119" t="s" vm="9">
        <v>412</v>
      </c>
    </row>
    <row r="20" spans="1:4">
      <c r="A20" s="55" t="s">
        <v>130</v>
      </c>
      <c r="B20" s="30" t="s">
        <v>63</v>
      </c>
      <c r="C20" s="118" t="s" vm="10">
        <v>412</v>
      </c>
      <c r="D20" s="119" t="s" vm="11">
        <v>412</v>
      </c>
    </row>
    <row r="21" spans="1:4">
      <c r="A21" s="55" t="s">
        <v>130</v>
      </c>
      <c r="B21" s="30" t="s">
        <v>64</v>
      </c>
      <c r="C21" s="118" t="s" vm="12">
        <v>412</v>
      </c>
      <c r="D21" s="119" t="s" vm="13">
        <v>412</v>
      </c>
    </row>
    <row r="22" spans="1:4">
      <c r="A22" s="55" t="s">
        <v>130</v>
      </c>
      <c r="B22" s="30" t="s">
        <v>65</v>
      </c>
      <c r="C22" s="118" t="s" vm="14">
        <v>412</v>
      </c>
      <c r="D22" s="119" t="s" vm="15">
        <v>412</v>
      </c>
    </row>
    <row r="23" spans="1:4">
      <c r="B23" s="29" t="s">
        <v>187</v>
      </c>
      <c r="C23" s="118">
        <f>C31</f>
        <v>1.2025399999999999</v>
      </c>
      <c r="D23" s="119">
        <f>C23/$C$42</f>
        <v>8.2794378789481106E-4</v>
      </c>
    </row>
    <row r="24" spans="1:4">
      <c r="A24" s="55" t="s">
        <v>130</v>
      </c>
      <c r="B24" s="30" t="s">
        <v>66</v>
      </c>
      <c r="C24" s="118" t="s" vm="16">
        <v>412</v>
      </c>
      <c r="D24" s="119" t="s" vm="17">
        <v>412</v>
      </c>
    </row>
    <row r="25" spans="1:4">
      <c r="A25" s="55" t="s">
        <v>130</v>
      </c>
      <c r="B25" s="30" t="s">
        <v>67</v>
      </c>
      <c r="C25" s="118" t="s" vm="18">
        <v>412</v>
      </c>
      <c r="D25" s="119" t="s" vm="19">
        <v>412</v>
      </c>
    </row>
    <row r="26" spans="1:4">
      <c r="A26" s="55" t="s">
        <v>130</v>
      </c>
      <c r="B26" s="30" t="s">
        <v>58</v>
      </c>
      <c r="C26" s="118" t="s" vm="20">
        <v>412</v>
      </c>
      <c r="D26" s="119" t="s" vm="21">
        <v>412</v>
      </c>
    </row>
    <row r="27" spans="1:4">
      <c r="A27" s="55" t="s">
        <v>130</v>
      </c>
      <c r="B27" s="30" t="s">
        <v>68</v>
      </c>
      <c r="C27" s="118" t="s" vm="22">
        <v>412</v>
      </c>
      <c r="D27" s="119" t="s" vm="23">
        <v>412</v>
      </c>
    </row>
    <row r="28" spans="1:4">
      <c r="A28" s="55" t="s">
        <v>130</v>
      </c>
      <c r="B28" s="30" t="s">
        <v>69</v>
      </c>
      <c r="C28" s="118" t="s" vm="24">
        <v>412</v>
      </c>
      <c r="D28" s="119" t="s" vm="25">
        <v>412</v>
      </c>
    </row>
    <row r="29" spans="1:4">
      <c r="A29" s="55" t="s">
        <v>130</v>
      </c>
      <c r="B29" s="30" t="s">
        <v>70</v>
      </c>
      <c r="C29" s="118" t="s" vm="26">
        <v>412</v>
      </c>
      <c r="D29" s="119" t="s" vm="27">
        <v>412</v>
      </c>
    </row>
    <row r="30" spans="1:4">
      <c r="A30" s="55" t="s">
        <v>130</v>
      </c>
      <c r="B30" s="30" t="s">
        <v>210</v>
      </c>
      <c r="C30" s="118" t="s" vm="28">
        <v>412</v>
      </c>
      <c r="D30" s="119" t="s" vm="29">
        <v>412</v>
      </c>
    </row>
    <row r="31" spans="1:4">
      <c r="A31" s="55"/>
      <c r="B31" s="30" t="s">
        <v>93</v>
      </c>
      <c r="C31" s="118">
        <f>'לא סחיר - חוזים עתידיים'!I11</f>
        <v>1.2025399999999999</v>
      </c>
      <c r="D31" s="119">
        <f>C31/$C$42</f>
        <v>8.2794378789481106E-4</v>
      </c>
    </row>
    <row r="32" spans="1:4">
      <c r="A32" s="55" t="s">
        <v>130</v>
      </c>
      <c r="B32" s="30" t="s">
        <v>71</v>
      </c>
      <c r="C32" s="118" t="s" vm="30">
        <v>412</v>
      </c>
      <c r="D32" s="119" t="s" vm="31">
        <v>412</v>
      </c>
    </row>
    <row r="33" spans="1:4">
      <c r="A33" s="55" t="s">
        <v>130</v>
      </c>
      <c r="B33" s="29" t="s">
        <v>188</v>
      </c>
      <c r="C33" s="118" t="s" vm="32">
        <v>412</v>
      </c>
      <c r="D33" s="119" t="s" vm="33">
        <v>412</v>
      </c>
    </row>
    <row r="34" spans="1:4">
      <c r="A34" s="55" t="s">
        <v>130</v>
      </c>
      <c r="B34" s="29" t="s">
        <v>189</v>
      </c>
      <c r="C34" s="118" t="s" vm="34">
        <v>412</v>
      </c>
      <c r="D34" s="119" t="s" vm="35">
        <v>412</v>
      </c>
    </row>
    <row r="35" spans="1:4">
      <c r="A35" s="55" t="s">
        <v>130</v>
      </c>
      <c r="B35" s="29" t="s">
        <v>190</v>
      </c>
      <c r="C35" s="118" t="s" vm="36">
        <v>412</v>
      </c>
      <c r="D35" s="119" t="s" vm="37">
        <v>412</v>
      </c>
    </row>
    <row r="36" spans="1:4">
      <c r="A36" s="55" t="s">
        <v>130</v>
      </c>
      <c r="B36" s="56" t="s">
        <v>191</v>
      </c>
      <c r="C36" s="118" t="s" vm="38">
        <v>412</v>
      </c>
      <c r="D36" s="119" t="s" vm="39">
        <v>412</v>
      </c>
    </row>
    <row r="37" spans="1:4">
      <c r="A37" s="55" t="s">
        <v>130</v>
      </c>
      <c r="B37" s="29" t="s">
        <v>192</v>
      </c>
      <c r="C37" s="118" t="s" vm="40">
        <v>412</v>
      </c>
      <c r="D37" s="119" t="s" vm="41">
        <v>412</v>
      </c>
    </row>
    <row r="38" spans="1:4">
      <c r="A38" s="55"/>
      <c r="B38" s="68" t="s">
        <v>194</v>
      </c>
      <c r="C38" s="118">
        <v>0</v>
      </c>
      <c r="D38" s="119">
        <f>C38/$C$42</f>
        <v>0</v>
      </c>
    </row>
    <row r="39" spans="1:4">
      <c r="A39" s="55" t="s">
        <v>130</v>
      </c>
      <c r="B39" s="69" t="s">
        <v>195</v>
      </c>
      <c r="C39" s="118" t="s" vm="42">
        <v>412</v>
      </c>
      <c r="D39" s="119" t="s" vm="43">
        <v>412</v>
      </c>
    </row>
    <row r="40" spans="1:4">
      <c r="A40" s="55" t="s">
        <v>130</v>
      </c>
      <c r="B40" s="69" t="s">
        <v>222</v>
      </c>
      <c r="C40" s="118" t="s" vm="44">
        <v>412</v>
      </c>
      <c r="D40" s="119" t="s" vm="45">
        <v>412</v>
      </c>
    </row>
    <row r="41" spans="1:4">
      <c r="A41" s="55" t="s">
        <v>130</v>
      </c>
      <c r="B41" s="69" t="s">
        <v>196</v>
      </c>
      <c r="C41" s="118" t="s" vm="46">
        <v>412</v>
      </c>
      <c r="D41" s="119" t="s" vm="47">
        <v>412</v>
      </c>
    </row>
    <row r="42" spans="1:4">
      <c r="B42" s="69" t="s">
        <v>72</v>
      </c>
      <c r="C42" s="118">
        <f>C10+C38</f>
        <v>1452.4415999999999</v>
      </c>
      <c r="D42" s="119">
        <f>C42/$C$42</f>
        <v>1</v>
      </c>
    </row>
    <row r="43" spans="1:4">
      <c r="A43" s="55" t="s">
        <v>130</v>
      </c>
      <c r="B43" s="69" t="s">
        <v>193</v>
      </c>
      <c r="C43" s="106"/>
      <c r="D43" s="107"/>
    </row>
    <row r="44" spans="1:4">
      <c r="B44" s="6" t="s">
        <v>98</v>
      </c>
    </row>
    <row r="45" spans="1:4">
      <c r="C45" s="75" t="s">
        <v>175</v>
      </c>
      <c r="D45" s="36" t="s">
        <v>92</v>
      </c>
    </row>
    <row r="46" spans="1:4">
      <c r="C46" s="76" t="s">
        <v>1</v>
      </c>
      <c r="D46" s="25" t="s">
        <v>2</v>
      </c>
    </row>
    <row r="47" spans="1:4">
      <c r="C47" s="108" t="s">
        <v>156</v>
      </c>
      <c r="D47" s="109" vm="48">
        <v>2.7078000000000002</v>
      </c>
    </row>
    <row r="48" spans="1:4">
      <c r="C48" s="108" t="s">
        <v>165</v>
      </c>
      <c r="D48" s="109">
        <v>1.0466415094339623</v>
      </c>
    </row>
    <row r="49" spans="2:4">
      <c r="C49" s="108" t="s">
        <v>161</v>
      </c>
      <c r="D49" s="109" vm="49">
        <v>2.7648000000000001</v>
      </c>
    </row>
    <row r="50" spans="2:4">
      <c r="B50" s="12"/>
      <c r="C50" s="108" t="s">
        <v>413</v>
      </c>
      <c r="D50" s="109" vm="50">
        <v>3.5546000000000002</v>
      </c>
    </row>
    <row r="51" spans="2:4">
      <c r="C51" s="108" t="s">
        <v>154</v>
      </c>
      <c r="D51" s="109" vm="51">
        <v>4.1525999999999996</v>
      </c>
    </row>
    <row r="52" spans="2:4">
      <c r="C52" s="108" t="s">
        <v>155</v>
      </c>
      <c r="D52" s="109" vm="52">
        <v>4.6818999999999997</v>
      </c>
    </row>
    <row r="53" spans="2:4">
      <c r="C53" s="108" t="s">
        <v>157</v>
      </c>
      <c r="D53" s="109">
        <v>0.44374760015359022</v>
      </c>
    </row>
    <row r="54" spans="2:4">
      <c r="C54" s="108" t="s">
        <v>162</v>
      </c>
      <c r="D54" s="109" vm="53">
        <v>3.0802999999999998</v>
      </c>
    </row>
    <row r="55" spans="2:4">
      <c r="C55" s="108" t="s">
        <v>163</v>
      </c>
      <c r="D55" s="109">
        <v>0.1764978389578126</v>
      </c>
    </row>
    <row r="56" spans="2:4">
      <c r="C56" s="108" t="s">
        <v>160</v>
      </c>
      <c r="D56" s="109" vm="54">
        <v>0.55769999999999997</v>
      </c>
    </row>
    <row r="57" spans="2:4">
      <c r="C57" s="108" t="s">
        <v>414</v>
      </c>
      <c r="D57" s="109">
        <v>2.4577562999999998</v>
      </c>
    </row>
    <row r="58" spans="2:4">
      <c r="C58" s="108" t="s">
        <v>159</v>
      </c>
      <c r="D58" s="109" vm="55">
        <v>0.42209999999999998</v>
      </c>
    </row>
    <row r="59" spans="2:4">
      <c r="C59" s="108" t="s">
        <v>152</v>
      </c>
      <c r="D59" s="109" vm="56">
        <v>3.4670000000000001</v>
      </c>
    </row>
    <row r="60" spans="2:4">
      <c r="C60" s="108" t="s">
        <v>166</v>
      </c>
      <c r="D60" s="109" vm="57">
        <v>0.28129999999999999</v>
      </c>
    </row>
    <row r="61" spans="2:4">
      <c r="C61" s="108" t="s">
        <v>415</v>
      </c>
      <c r="D61" s="109" vm="58">
        <v>0.42209999999999998</v>
      </c>
    </row>
    <row r="62" spans="2:4">
      <c r="C62" s="108" t="s">
        <v>153</v>
      </c>
      <c r="D62" s="109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2149</v>
      </c>
    </row>
    <row r="6" spans="2:60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48</v>
      </c>
      <c r="K8" s="31" t="s">
        <v>171</v>
      </c>
      <c r="L8" s="31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78" t="s" vm="1">
        <v>237</v>
      </c>
    </row>
    <row r="2" spans="2:61">
      <c r="B2" s="57" t="s">
        <v>167</v>
      </c>
      <c r="C2" s="78" t="s">
        <v>238</v>
      </c>
    </row>
    <row r="3" spans="2:61">
      <c r="B3" s="57" t="s">
        <v>169</v>
      </c>
      <c r="C3" s="78" t="s">
        <v>239</v>
      </c>
    </row>
    <row r="4" spans="2:61">
      <c r="B4" s="57" t="s">
        <v>170</v>
      </c>
      <c r="C4" s="78">
        <v>2149</v>
      </c>
    </row>
    <row r="6" spans="2:6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48</v>
      </c>
      <c r="K8" s="31" t="s">
        <v>171</v>
      </c>
      <c r="L8" s="32" t="s">
        <v>173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228</v>
      </c>
      <c r="H9" s="17"/>
      <c r="I9" s="17" t="s">
        <v>224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78" t="s" vm="1">
        <v>237</v>
      </c>
    </row>
    <row r="2" spans="1:60">
      <c r="B2" s="57" t="s">
        <v>167</v>
      </c>
      <c r="C2" s="78" t="s">
        <v>238</v>
      </c>
    </row>
    <row r="3" spans="1:60">
      <c r="B3" s="57" t="s">
        <v>169</v>
      </c>
      <c r="C3" s="78" t="s">
        <v>239</v>
      </c>
    </row>
    <row r="4" spans="1:60">
      <c r="B4" s="57" t="s">
        <v>170</v>
      </c>
      <c r="C4" s="78">
        <v>2149</v>
      </c>
    </row>
    <row r="6" spans="1:60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109</v>
      </c>
      <c r="BF6" s="1" t="s">
        <v>176</v>
      </c>
      <c r="BH6" s="3" t="s">
        <v>153</v>
      </c>
    </row>
    <row r="7" spans="1:60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38</v>
      </c>
      <c r="D8" s="31" t="s">
        <v>108</v>
      </c>
      <c r="E8" s="31" t="s">
        <v>50</v>
      </c>
      <c r="F8" s="31" t="s">
        <v>90</v>
      </c>
      <c r="G8" s="31" t="s">
        <v>221</v>
      </c>
      <c r="H8" s="31" t="s">
        <v>220</v>
      </c>
      <c r="I8" s="31" t="s">
        <v>49</v>
      </c>
      <c r="J8" s="31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228</v>
      </c>
      <c r="H9" s="17"/>
      <c r="I9" s="17" t="s">
        <v>224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118</v>
      </c>
      <c r="BE13" s="1" t="s">
        <v>136</v>
      </c>
      <c r="BG13" s="1" t="s">
        <v>158</v>
      </c>
    </row>
    <row r="14" spans="1:60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115</v>
      </c>
      <c r="BE14" s="1" t="s">
        <v>137</v>
      </c>
      <c r="BG14" s="1" t="s">
        <v>160</v>
      </c>
    </row>
    <row r="15" spans="1:60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122</v>
      </c>
      <c r="BE17" s="1" t="s">
        <v>139</v>
      </c>
      <c r="BG17" s="1" t="s">
        <v>164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110</v>
      </c>
      <c r="BF18" s="1" t="s">
        <v>140</v>
      </c>
      <c r="BH18" s="1" t="s">
        <v>29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123</v>
      </c>
      <c r="BF19" s="1" t="s">
        <v>141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128</v>
      </c>
      <c r="BF20" s="1" t="s">
        <v>142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113</v>
      </c>
      <c r="BE21" s="1" t="s">
        <v>129</v>
      </c>
      <c r="BF21" s="1" t="s">
        <v>143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119</v>
      </c>
      <c r="BF22" s="1" t="s">
        <v>144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29</v>
      </c>
      <c r="BE23" s="1" t="s">
        <v>120</v>
      </c>
      <c r="BF23" s="1" t="s">
        <v>179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182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145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146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181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147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148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180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29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78" t="s" vm="1">
        <v>237</v>
      </c>
    </row>
    <row r="2" spans="2:81">
      <c r="B2" s="57" t="s">
        <v>167</v>
      </c>
      <c r="C2" s="78" t="s">
        <v>238</v>
      </c>
    </row>
    <row r="3" spans="2:81">
      <c r="B3" s="57" t="s">
        <v>169</v>
      </c>
      <c r="C3" s="78" t="s">
        <v>239</v>
      </c>
      <c r="E3" s="2"/>
    </row>
    <row r="4" spans="2:81">
      <c r="B4" s="57" t="s">
        <v>170</v>
      </c>
      <c r="C4" s="78">
        <v>2149</v>
      </c>
    </row>
    <row r="6" spans="2:81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105</v>
      </c>
      <c r="C8" s="31" t="s">
        <v>38</v>
      </c>
      <c r="D8" s="14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49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33" t="s">
        <v>224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78" t="s" vm="1">
        <v>237</v>
      </c>
    </row>
    <row r="2" spans="2:72">
      <c r="B2" s="57" t="s">
        <v>167</v>
      </c>
      <c r="C2" s="78" t="s">
        <v>238</v>
      </c>
    </row>
    <row r="3" spans="2:72">
      <c r="B3" s="57" t="s">
        <v>169</v>
      </c>
      <c r="C3" s="78" t="s">
        <v>239</v>
      </c>
    </row>
    <row r="4" spans="2:72">
      <c r="B4" s="57" t="s">
        <v>170</v>
      </c>
      <c r="C4" s="78">
        <v>2149</v>
      </c>
    </row>
    <row r="6" spans="2:72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105</v>
      </c>
      <c r="C8" s="31" t="s">
        <v>38</v>
      </c>
      <c r="D8" s="31" t="s">
        <v>15</v>
      </c>
      <c r="E8" s="31" t="s">
        <v>51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221</v>
      </c>
      <c r="L8" s="31" t="s">
        <v>220</v>
      </c>
      <c r="M8" s="31" t="s">
        <v>99</v>
      </c>
      <c r="N8" s="31" t="s">
        <v>48</v>
      </c>
      <c r="O8" s="31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228</v>
      </c>
      <c r="L9" s="33"/>
      <c r="M9" s="33" t="s">
        <v>224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78" t="s" vm="1">
        <v>237</v>
      </c>
    </row>
    <row r="2" spans="2:65">
      <c r="B2" s="57" t="s">
        <v>167</v>
      </c>
      <c r="C2" s="78" t="s">
        <v>238</v>
      </c>
    </row>
    <row r="3" spans="2:65">
      <c r="B3" s="57" t="s">
        <v>169</v>
      </c>
      <c r="C3" s="78" t="s">
        <v>239</v>
      </c>
    </row>
    <row r="4" spans="2:65">
      <c r="B4" s="57" t="s">
        <v>170</v>
      </c>
      <c r="C4" s="78">
        <v>2149</v>
      </c>
    </row>
    <row r="6" spans="2:65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31" t="s">
        <v>221</v>
      </c>
      <c r="O8" s="31" t="s">
        <v>220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78" t="s" vm="1">
        <v>237</v>
      </c>
    </row>
    <row r="2" spans="2:81">
      <c r="B2" s="57" t="s">
        <v>167</v>
      </c>
      <c r="C2" s="78" t="s">
        <v>238</v>
      </c>
    </row>
    <row r="3" spans="2:81">
      <c r="B3" s="57" t="s">
        <v>169</v>
      </c>
      <c r="C3" s="78" t="s">
        <v>239</v>
      </c>
    </row>
    <row r="4" spans="2:81">
      <c r="B4" s="57" t="s">
        <v>170</v>
      </c>
      <c r="C4" s="78">
        <v>2149</v>
      </c>
    </row>
    <row r="6" spans="2:81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91</v>
      </c>
      <c r="J8" s="31" t="s">
        <v>18</v>
      </c>
      <c r="K8" s="31" t="s">
        <v>90</v>
      </c>
      <c r="L8" s="31" t="s">
        <v>17</v>
      </c>
      <c r="M8" s="71" t="s">
        <v>19</v>
      </c>
      <c r="N8" s="71" t="s">
        <v>221</v>
      </c>
      <c r="O8" s="31" t="s">
        <v>220</v>
      </c>
      <c r="P8" s="31" t="s">
        <v>99</v>
      </c>
      <c r="Q8" s="31" t="s">
        <v>48</v>
      </c>
      <c r="R8" s="31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228</v>
      </c>
      <c r="O9" s="33"/>
      <c r="P9" s="33" t="s">
        <v>224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78" t="s" vm="1">
        <v>237</v>
      </c>
    </row>
    <row r="2" spans="2:98">
      <c r="B2" s="57" t="s">
        <v>167</v>
      </c>
      <c r="C2" s="78" t="s">
        <v>238</v>
      </c>
    </row>
    <row r="3" spans="2:98">
      <c r="B3" s="57" t="s">
        <v>169</v>
      </c>
      <c r="C3" s="78" t="s">
        <v>239</v>
      </c>
    </row>
    <row r="4" spans="2:98">
      <c r="B4" s="57" t="s">
        <v>170</v>
      </c>
      <c r="C4" s="78">
        <v>2149</v>
      </c>
    </row>
    <row r="6" spans="2:98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105</v>
      </c>
      <c r="C8" s="31" t="s">
        <v>38</v>
      </c>
      <c r="D8" s="31" t="s">
        <v>107</v>
      </c>
      <c r="E8" s="31" t="s">
        <v>106</v>
      </c>
      <c r="F8" s="31" t="s">
        <v>50</v>
      </c>
      <c r="G8" s="31" t="s">
        <v>90</v>
      </c>
      <c r="H8" s="31" t="s">
        <v>221</v>
      </c>
      <c r="I8" s="31" t="s">
        <v>220</v>
      </c>
      <c r="J8" s="31" t="s">
        <v>99</v>
      </c>
      <c r="K8" s="31" t="s">
        <v>48</v>
      </c>
      <c r="L8" s="31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228</v>
      </c>
      <c r="I9" s="33"/>
      <c r="J9" s="33" t="s">
        <v>224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78" t="s" vm="1">
        <v>237</v>
      </c>
    </row>
    <row r="2" spans="2:55">
      <c r="B2" s="57" t="s">
        <v>167</v>
      </c>
      <c r="C2" s="78" t="s">
        <v>238</v>
      </c>
    </row>
    <row r="3" spans="2:55">
      <c r="B3" s="57" t="s">
        <v>169</v>
      </c>
      <c r="C3" s="78" t="s">
        <v>239</v>
      </c>
    </row>
    <row r="4" spans="2:55">
      <c r="B4" s="57" t="s">
        <v>170</v>
      </c>
      <c r="C4" s="78">
        <v>2149</v>
      </c>
    </row>
    <row r="6" spans="2:55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105</v>
      </c>
      <c r="C8" s="31" t="s">
        <v>38</v>
      </c>
      <c r="D8" s="31" t="s">
        <v>90</v>
      </c>
      <c r="E8" s="31" t="s">
        <v>91</v>
      </c>
      <c r="F8" s="31" t="s">
        <v>221</v>
      </c>
      <c r="G8" s="31" t="s">
        <v>220</v>
      </c>
      <c r="H8" s="31" t="s">
        <v>99</v>
      </c>
      <c r="I8" s="31" t="s">
        <v>48</v>
      </c>
      <c r="J8" s="31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228</v>
      </c>
      <c r="G9" s="33"/>
      <c r="H9" s="33" t="s">
        <v>224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78" t="s" vm="1">
        <v>237</v>
      </c>
    </row>
    <row r="2" spans="2:59">
      <c r="B2" s="57" t="s">
        <v>167</v>
      </c>
      <c r="C2" s="78" t="s">
        <v>238</v>
      </c>
    </row>
    <row r="3" spans="2:59">
      <c r="B3" s="57" t="s">
        <v>169</v>
      </c>
      <c r="C3" s="78" t="s">
        <v>239</v>
      </c>
    </row>
    <row r="4" spans="2:59">
      <c r="B4" s="57" t="s">
        <v>170</v>
      </c>
      <c r="C4" s="78">
        <v>2149</v>
      </c>
    </row>
    <row r="6" spans="2:59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38</v>
      </c>
      <c r="E6" s="14" t="s">
        <v>106</v>
      </c>
      <c r="I6" s="14" t="s">
        <v>15</v>
      </c>
      <c r="J6" s="14" t="s">
        <v>51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38</v>
      </c>
      <c r="D8" s="31" t="s">
        <v>108</v>
      </c>
      <c r="I8" s="31" t="s">
        <v>15</v>
      </c>
      <c r="J8" s="31" t="s">
        <v>51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38</v>
      </c>
      <c r="D9" s="14" t="s">
        <v>108</v>
      </c>
      <c r="E9" s="42" t="s">
        <v>106</v>
      </c>
      <c r="G9" s="14" t="s">
        <v>50</v>
      </c>
      <c r="I9" s="14" t="s">
        <v>15</v>
      </c>
      <c r="J9" s="14" t="s">
        <v>51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קונצרני'!B7:U7</f>
        <v>3. אג"ח קונצרני</v>
      </c>
      <c r="C10" s="31" t="s">
        <v>38</v>
      </c>
      <c r="D10" s="14" t="s">
        <v>108</v>
      </c>
      <c r="E10" s="42" t="s">
        <v>106</v>
      </c>
      <c r="G10" s="31" t="s">
        <v>50</v>
      </c>
      <c r="I10" s="31" t="s">
        <v>15</v>
      </c>
      <c r="J10" s="31" t="s">
        <v>51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38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סל'!B7:N7</f>
        <v>5. תעודות סל</v>
      </c>
      <c r="C12" s="31" t="s">
        <v>38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38</v>
      </c>
      <c r="D13" s="31" t="s">
        <v>108</v>
      </c>
      <c r="G13" s="31" t="s">
        <v>50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38</v>
      </c>
      <c r="D14" s="31" t="s">
        <v>108</v>
      </c>
      <c r="G14" s="31" t="s">
        <v>50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38</v>
      </c>
      <c r="D15" s="31" t="s">
        <v>108</v>
      </c>
      <c r="G15" s="31" t="s">
        <v>50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38</v>
      </c>
      <c r="D16" s="31" t="s">
        <v>108</v>
      </c>
      <c r="G16" s="31" t="s">
        <v>50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38</v>
      </c>
      <c r="F17" s="14" t="s">
        <v>41</v>
      </c>
      <c r="I17" s="31" t="s">
        <v>15</v>
      </c>
      <c r="J17" s="31" t="s">
        <v>51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38</v>
      </c>
      <c r="I19" s="31" t="s">
        <v>15</v>
      </c>
      <c r="J19" s="31" t="s">
        <v>51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38</v>
      </c>
      <c r="D20" s="42" t="s">
        <v>107</v>
      </c>
      <c r="E20" s="42" t="s">
        <v>106</v>
      </c>
      <c r="G20" s="31" t="s">
        <v>50</v>
      </c>
      <c r="I20" s="31" t="s">
        <v>15</v>
      </c>
      <c r="J20" s="31" t="s">
        <v>51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38</v>
      </c>
      <c r="D21" s="42" t="s">
        <v>107</v>
      </c>
      <c r="E21" s="42" t="s">
        <v>106</v>
      </c>
      <c r="G21" s="31" t="s">
        <v>50</v>
      </c>
      <c r="I21" s="31" t="s">
        <v>15</v>
      </c>
      <c r="J21" s="31" t="s">
        <v>51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38</v>
      </c>
      <c r="D22" s="42" t="s">
        <v>107</v>
      </c>
      <c r="E22" s="42" t="s">
        <v>106</v>
      </c>
      <c r="G22" s="31" t="s">
        <v>50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38</v>
      </c>
      <c r="G23" s="31" t="s">
        <v>50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38</v>
      </c>
      <c r="G24" s="31" t="s">
        <v>50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38</v>
      </c>
      <c r="G25" s="31" t="s">
        <v>50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38</v>
      </c>
      <c r="G26" s="31" t="s">
        <v>50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38</v>
      </c>
      <c r="F27" s="31" t="s">
        <v>41</v>
      </c>
      <c r="I27" s="31" t="s">
        <v>15</v>
      </c>
      <c r="J27" s="31" t="s">
        <v>51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38</v>
      </c>
      <c r="I28" s="31" t="s">
        <v>15</v>
      </c>
      <c r="J28" s="31" t="s">
        <v>51</v>
      </c>
      <c r="L28" s="31" t="s">
        <v>18</v>
      </c>
      <c r="M28" s="31" t="s">
        <v>90</v>
      </c>
      <c r="Q28" s="14" t="s">
        <v>34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38</v>
      </c>
      <c r="E29" s="31" t="s">
        <v>106</v>
      </c>
      <c r="I29" s="31" t="s">
        <v>15</v>
      </c>
      <c r="J29" s="31" t="s">
        <v>51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78" t="s" vm="1">
        <v>237</v>
      </c>
    </row>
    <row r="2" spans="2:54">
      <c r="B2" s="57" t="s">
        <v>167</v>
      </c>
      <c r="C2" s="78" t="s">
        <v>238</v>
      </c>
    </row>
    <row r="3" spans="2:54">
      <c r="B3" s="57" t="s">
        <v>169</v>
      </c>
      <c r="C3" s="78" t="s">
        <v>239</v>
      </c>
    </row>
    <row r="4" spans="2:54">
      <c r="B4" s="57" t="s">
        <v>170</v>
      </c>
      <c r="C4" s="78">
        <v>2149</v>
      </c>
    </row>
    <row r="6" spans="2:54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87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48</v>
      </c>
      <c r="K8" s="31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168</v>
      </c>
      <c r="C1" s="78" t="s" vm="1">
        <v>237</v>
      </c>
    </row>
    <row r="2" spans="2:51">
      <c r="B2" s="57" t="s">
        <v>167</v>
      </c>
      <c r="C2" s="78" t="s">
        <v>238</v>
      </c>
    </row>
    <row r="3" spans="2:51">
      <c r="B3" s="57" t="s">
        <v>169</v>
      </c>
      <c r="C3" s="78" t="s">
        <v>239</v>
      </c>
    </row>
    <row r="4" spans="2:51">
      <c r="B4" s="57" t="s">
        <v>170</v>
      </c>
      <c r="C4" s="78">
        <v>2149</v>
      </c>
    </row>
    <row r="6" spans="2:51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1" ht="26.25" customHeight="1">
      <c r="B7" s="141" t="s">
        <v>88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1" s="3" customFormat="1" ht="63">
      <c r="B8" s="23" t="s">
        <v>105</v>
      </c>
      <c r="C8" s="31" t="s">
        <v>38</v>
      </c>
      <c r="D8" s="31" t="s">
        <v>50</v>
      </c>
      <c r="E8" s="31" t="s">
        <v>90</v>
      </c>
      <c r="F8" s="31" t="s">
        <v>91</v>
      </c>
      <c r="G8" s="31" t="s">
        <v>221</v>
      </c>
      <c r="H8" s="31" t="s">
        <v>220</v>
      </c>
      <c r="I8" s="31" t="s">
        <v>99</v>
      </c>
      <c r="J8" s="31" t="s">
        <v>171</v>
      </c>
      <c r="K8" s="32" t="s">
        <v>173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228</v>
      </c>
      <c r="H9" s="17"/>
      <c r="I9" s="17" t="s">
        <v>224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40</v>
      </c>
      <c r="C11" s="111"/>
      <c r="D11" s="111"/>
      <c r="E11" s="111"/>
      <c r="F11" s="111"/>
      <c r="G11" s="112"/>
      <c r="H11" s="116"/>
      <c r="I11" s="112">
        <v>1.2025399999999999</v>
      </c>
      <c r="J11" s="113">
        <v>1</v>
      </c>
      <c r="K11" s="113">
        <f>I11/'סכום נכסי הקרן'!$C$42</f>
        <v>8.2794378789481106E-4</v>
      </c>
      <c r="L11" s="120"/>
      <c r="M11" s="120"/>
      <c r="AW11" s="100"/>
    </row>
    <row r="12" spans="2:51" s="100" customFormat="1" ht="19.5" customHeight="1">
      <c r="B12" s="114" t="s">
        <v>33</v>
      </c>
      <c r="C12" s="111"/>
      <c r="D12" s="111"/>
      <c r="E12" s="111"/>
      <c r="F12" s="111"/>
      <c r="G12" s="112"/>
      <c r="H12" s="116"/>
      <c r="I12" s="112">
        <v>1.2025400000000002</v>
      </c>
      <c r="J12" s="113">
        <v>1.0000000000000002</v>
      </c>
      <c r="K12" s="113">
        <f>I12/'סכום נכסי הקרן'!$C$42</f>
        <v>8.2794378789481128E-4</v>
      </c>
      <c r="L12" s="121"/>
      <c r="M12" s="121"/>
    </row>
    <row r="13" spans="2:51">
      <c r="B13" s="102" t="s">
        <v>404</v>
      </c>
      <c r="C13" s="82"/>
      <c r="D13" s="82"/>
      <c r="E13" s="82"/>
      <c r="F13" s="82"/>
      <c r="G13" s="91"/>
      <c r="H13" s="93"/>
      <c r="I13" s="91">
        <v>1.3603599999999998</v>
      </c>
      <c r="J13" s="92">
        <v>1.1312388777088496</v>
      </c>
      <c r="K13" s="92">
        <f>I13/'סכום נכסי הקרן'!$C$42</f>
        <v>9.3660220142413977E-4</v>
      </c>
      <c r="L13" s="122"/>
      <c r="M13" s="122"/>
    </row>
    <row r="14" spans="2:51">
      <c r="B14" s="87" t="s">
        <v>405</v>
      </c>
      <c r="C14" s="84" t="s">
        <v>406</v>
      </c>
      <c r="D14" s="97" t="s">
        <v>407</v>
      </c>
      <c r="E14" s="97" t="s">
        <v>152</v>
      </c>
      <c r="F14" s="105">
        <v>43027</v>
      </c>
      <c r="G14" s="94">
        <v>186130.35</v>
      </c>
      <c r="H14" s="96">
        <v>0.62280000000000002</v>
      </c>
      <c r="I14" s="94">
        <v>1.1592100000000001</v>
      </c>
      <c r="J14" s="95">
        <v>0.96396793453856011</v>
      </c>
      <c r="K14" s="95">
        <f>I14/'סכום נכסי הקרן'!$C$42</f>
        <v>7.981112631309928E-4</v>
      </c>
      <c r="L14" s="122"/>
      <c r="M14" s="122"/>
    </row>
    <row r="15" spans="2:51">
      <c r="B15" s="87" t="s">
        <v>408</v>
      </c>
      <c r="C15" s="84" t="s">
        <v>409</v>
      </c>
      <c r="D15" s="97" t="s">
        <v>407</v>
      </c>
      <c r="E15" s="97" t="s">
        <v>152</v>
      </c>
      <c r="F15" s="105">
        <v>43089</v>
      </c>
      <c r="G15" s="94">
        <v>21000</v>
      </c>
      <c r="H15" s="96">
        <v>0.95789999999999997</v>
      </c>
      <c r="I15" s="94">
        <v>0.20115</v>
      </c>
      <c r="J15" s="95">
        <v>0.16727094317028957</v>
      </c>
      <c r="K15" s="95">
        <f>I15/'סכום נכסי הקרן'!$C$42</f>
        <v>1.3849093829314721E-4</v>
      </c>
      <c r="L15" s="122"/>
      <c r="M15" s="122"/>
    </row>
    <row r="16" spans="2:51" s="7" customFormat="1">
      <c r="B16" s="83"/>
      <c r="C16" s="84"/>
      <c r="D16" s="84"/>
      <c r="E16" s="84"/>
      <c r="F16" s="84"/>
      <c r="G16" s="94"/>
      <c r="H16" s="96"/>
      <c r="I16" s="84"/>
      <c r="J16" s="95"/>
      <c r="K16" s="84"/>
      <c r="L16" s="126"/>
      <c r="M16" s="126"/>
      <c r="AW16" s="1"/>
      <c r="AY16" s="1"/>
    </row>
    <row r="17" spans="2:51" s="7" customFormat="1">
      <c r="B17" s="102" t="s">
        <v>216</v>
      </c>
      <c r="C17" s="82"/>
      <c r="D17" s="82"/>
      <c r="E17" s="82"/>
      <c r="F17" s="82"/>
      <c r="G17" s="91"/>
      <c r="H17" s="93"/>
      <c r="I17" s="91">
        <v>-0.15781999999999999</v>
      </c>
      <c r="J17" s="92">
        <v>-0.13123887770884959</v>
      </c>
      <c r="K17" s="92">
        <f>I17/'סכום נכסי הקרן'!$C$42</f>
        <v>-1.0865841352932882E-4</v>
      </c>
      <c r="L17" s="126"/>
      <c r="M17" s="126"/>
      <c r="AW17" s="1"/>
      <c r="AY17" s="1"/>
    </row>
    <row r="18" spans="2:51" s="7" customFormat="1">
      <c r="B18" s="87" t="s">
        <v>410</v>
      </c>
      <c r="C18" s="84" t="s">
        <v>411</v>
      </c>
      <c r="D18" s="97" t="s">
        <v>407</v>
      </c>
      <c r="E18" s="97" t="s">
        <v>154</v>
      </c>
      <c r="F18" s="105">
        <v>43054</v>
      </c>
      <c r="G18" s="94">
        <v>20296.650000000001</v>
      </c>
      <c r="H18" s="96">
        <v>-0.77759999999999996</v>
      </c>
      <c r="I18" s="94">
        <v>-0.15781999999999999</v>
      </c>
      <c r="J18" s="95">
        <v>-0.13123887770884959</v>
      </c>
      <c r="K18" s="95">
        <f>I18/'סכום נכסי הקרן'!$C$42</f>
        <v>-1.0865841352932882E-4</v>
      </c>
      <c r="L18" s="126"/>
      <c r="M18" s="126"/>
      <c r="AW18" s="1"/>
      <c r="AY18" s="1"/>
    </row>
    <row r="19" spans="2:51">
      <c r="B19" s="83"/>
      <c r="C19" s="84"/>
      <c r="D19" s="84"/>
      <c r="E19" s="84"/>
      <c r="F19" s="84"/>
      <c r="G19" s="94"/>
      <c r="H19" s="96"/>
      <c r="I19" s="84"/>
      <c r="J19" s="95"/>
      <c r="K19" s="84"/>
      <c r="L19" s="122"/>
      <c r="M19" s="122"/>
    </row>
    <row r="20" spans="2:5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22"/>
      <c r="M20" s="122"/>
    </row>
    <row r="21" spans="2:5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22"/>
      <c r="M21" s="122"/>
    </row>
    <row r="22" spans="2:51">
      <c r="B22" s="99" t="s">
        <v>236</v>
      </c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51">
      <c r="B23" s="99" t="s">
        <v>101</v>
      </c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51">
      <c r="B24" s="99" t="s">
        <v>219</v>
      </c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99" t="s">
        <v>227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78" t="s" vm="1">
        <v>237</v>
      </c>
    </row>
    <row r="2" spans="2:78">
      <c r="B2" s="57" t="s">
        <v>167</v>
      </c>
      <c r="C2" s="78" t="s">
        <v>238</v>
      </c>
    </row>
    <row r="3" spans="2:78">
      <c r="B3" s="57" t="s">
        <v>169</v>
      </c>
      <c r="C3" s="78" t="s">
        <v>239</v>
      </c>
    </row>
    <row r="4" spans="2:78">
      <c r="B4" s="57" t="s">
        <v>170</v>
      </c>
      <c r="C4" s="78">
        <v>2149</v>
      </c>
    </row>
    <row r="6" spans="2:78" ht="26.25" customHeight="1">
      <c r="B6" s="141" t="s">
        <v>199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89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105</v>
      </c>
      <c r="C8" s="31" t="s">
        <v>38</v>
      </c>
      <c r="D8" s="31" t="s">
        <v>41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99</v>
      </c>
      <c r="O8" s="31" t="s">
        <v>48</v>
      </c>
      <c r="P8" s="31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228</v>
      </c>
      <c r="M9" s="17"/>
      <c r="N9" s="17" t="s">
        <v>224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168</v>
      </c>
      <c r="C1" s="78" t="s" vm="1">
        <v>237</v>
      </c>
    </row>
    <row r="2" spans="2:61">
      <c r="B2" s="57" t="s">
        <v>167</v>
      </c>
      <c r="C2" s="78" t="s">
        <v>238</v>
      </c>
    </row>
    <row r="3" spans="2:61">
      <c r="B3" s="57" t="s">
        <v>169</v>
      </c>
      <c r="C3" s="78" t="s">
        <v>239</v>
      </c>
    </row>
    <row r="4" spans="2:61">
      <c r="B4" s="57" t="s">
        <v>170</v>
      </c>
      <c r="C4" s="78">
        <v>2149</v>
      </c>
    </row>
    <row r="6" spans="2:61" ht="26.25" customHeight="1">
      <c r="B6" s="141" t="s">
        <v>200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3" t="s">
        <v>105</v>
      </c>
      <c r="C7" s="31" t="s">
        <v>212</v>
      </c>
      <c r="D7" s="31" t="s">
        <v>38</v>
      </c>
      <c r="E7" s="31" t="s">
        <v>106</v>
      </c>
      <c r="F7" s="31" t="s">
        <v>15</v>
      </c>
      <c r="G7" s="31" t="s">
        <v>91</v>
      </c>
      <c r="H7" s="31" t="s">
        <v>51</v>
      </c>
      <c r="I7" s="31" t="s">
        <v>18</v>
      </c>
      <c r="J7" s="31" t="s">
        <v>90</v>
      </c>
      <c r="K7" s="14" t="s">
        <v>34</v>
      </c>
      <c r="L7" s="71" t="s">
        <v>19</v>
      </c>
      <c r="M7" s="31" t="s">
        <v>221</v>
      </c>
      <c r="N7" s="31" t="s">
        <v>220</v>
      </c>
      <c r="O7" s="31" t="s">
        <v>99</v>
      </c>
      <c r="P7" s="31" t="s">
        <v>171</v>
      </c>
      <c r="Q7" s="32" t="s">
        <v>173</v>
      </c>
      <c r="R7" s="1"/>
      <c r="S7" s="1"/>
      <c r="T7" s="1"/>
      <c r="U7" s="1"/>
      <c r="V7" s="1"/>
      <c r="W7" s="1"/>
      <c r="BH7" s="3" t="s">
        <v>151</v>
      </c>
      <c r="BI7" s="3" t="s">
        <v>153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228</v>
      </c>
      <c r="N8" s="17"/>
      <c r="O8" s="17" t="s">
        <v>224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149</v>
      </c>
      <c r="BI8" s="3" t="s">
        <v>152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102</v>
      </c>
      <c r="R9" s="1"/>
      <c r="S9" s="1"/>
      <c r="T9" s="1"/>
      <c r="U9" s="1"/>
      <c r="V9" s="1"/>
      <c r="W9" s="1"/>
      <c r="BH9" s="4" t="s">
        <v>150</v>
      </c>
      <c r="BI9" s="4" t="s">
        <v>154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29</v>
      </c>
      <c r="BI10" s="4" t="s">
        <v>155</v>
      </c>
    </row>
    <row r="11" spans="2:61" ht="21.7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161</v>
      </c>
    </row>
    <row r="12" spans="2:61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156</v>
      </c>
    </row>
    <row r="13" spans="2:61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157</v>
      </c>
    </row>
    <row r="14" spans="2:61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158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160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159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162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163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164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165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166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29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78" t="s" vm="1">
        <v>237</v>
      </c>
    </row>
    <row r="2" spans="2:64">
      <c r="B2" s="57" t="s">
        <v>167</v>
      </c>
      <c r="C2" s="78" t="s">
        <v>238</v>
      </c>
    </row>
    <row r="3" spans="2:64">
      <c r="B3" s="57" t="s">
        <v>169</v>
      </c>
      <c r="C3" s="78" t="s">
        <v>239</v>
      </c>
    </row>
    <row r="4" spans="2:64">
      <c r="B4" s="57" t="s">
        <v>170</v>
      </c>
      <c r="C4" s="78">
        <v>2149</v>
      </c>
    </row>
    <row r="6" spans="2:64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105</v>
      </c>
      <c r="C7" s="61" t="s">
        <v>38</v>
      </c>
      <c r="D7" s="61" t="s">
        <v>106</v>
      </c>
      <c r="E7" s="61" t="s">
        <v>15</v>
      </c>
      <c r="F7" s="61" t="s">
        <v>51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221</v>
      </c>
      <c r="L7" s="61" t="s">
        <v>220</v>
      </c>
      <c r="M7" s="61" t="s">
        <v>99</v>
      </c>
      <c r="N7" s="61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228</v>
      </c>
      <c r="L8" s="33"/>
      <c r="M8" s="33" t="s">
        <v>224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168</v>
      </c>
      <c r="C1" s="78" t="s" vm="1">
        <v>237</v>
      </c>
    </row>
    <row r="2" spans="2:56">
      <c r="B2" s="57" t="s">
        <v>167</v>
      </c>
      <c r="C2" s="78" t="s">
        <v>238</v>
      </c>
    </row>
    <row r="3" spans="2:56">
      <c r="B3" s="57" t="s">
        <v>169</v>
      </c>
      <c r="C3" s="78" t="s">
        <v>239</v>
      </c>
    </row>
    <row r="4" spans="2:56">
      <c r="B4" s="57" t="s">
        <v>170</v>
      </c>
      <c r="C4" s="78">
        <v>2149</v>
      </c>
    </row>
    <row r="6" spans="2:56" ht="26.25" customHeight="1">
      <c r="B6" s="141" t="s">
        <v>202</v>
      </c>
      <c r="C6" s="142"/>
      <c r="D6" s="142"/>
      <c r="E6" s="142"/>
      <c r="F6" s="142"/>
      <c r="G6" s="142"/>
      <c r="H6" s="142"/>
      <c r="I6" s="142"/>
      <c r="J6" s="143"/>
    </row>
    <row r="7" spans="2:56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213</v>
      </c>
      <c r="H7" s="62" t="s">
        <v>171</v>
      </c>
      <c r="I7" s="64" t="s">
        <v>172</v>
      </c>
      <c r="J7" s="77" t="s">
        <v>231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225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2149</v>
      </c>
    </row>
    <row r="6" spans="2:60" ht="26.25" customHeight="1">
      <c r="B6" s="141" t="s">
        <v>203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60" t="s">
        <v>171</v>
      </c>
      <c r="K7" s="60" t="s">
        <v>172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78" t="s" vm="1">
        <v>237</v>
      </c>
    </row>
    <row r="2" spans="2:60">
      <c r="B2" s="57" t="s">
        <v>167</v>
      </c>
      <c r="C2" s="78" t="s">
        <v>238</v>
      </c>
    </row>
    <row r="3" spans="2:60">
      <c r="B3" s="57" t="s">
        <v>169</v>
      </c>
      <c r="C3" s="78" t="s">
        <v>239</v>
      </c>
    </row>
    <row r="4" spans="2:60">
      <c r="B4" s="57" t="s">
        <v>170</v>
      </c>
      <c r="C4" s="78">
        <v>2149</v>
      </c>
    </row>
    <row r="6" spans="2:60" ht="26.25" customHeight="1">
      <c r="B6" s="141" t="s">
        <v>204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105</v>
      </c>
      <c r="C7" s="62" t="s">
        <v>38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62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224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78" t="s" vm="1">
        <v>237</v>
      </c>
    </row>
    <row r="2" spans="2:47">
      <c r="B2" s="57" t="s">
        <v>167</v>
      </c>
      <c r="C2" s="78" t="s">
        <v>238</v>
      </c>
    </row>
    <row r="3" spans="2:47">
      <c r="B3" s="57" t="s">
        <v>169</v>
      </c>
      <c r="C3" s="78" t="s">
        <v>239</v>
      </c>
    </row>
    <row r="4" spans="2:47">
      <c r="B4" s="57" t="s">
        <v>170</v>
      </c>
      <c r="C4" s="78">
        <v>2149</v>
      </c>
    </row>
    <row r="6" spans="2:47" ht="26.25" customHeight="1">
      <c r="B6" s="141" t="s">
        <v>205</v>
      </c>
      <c r="C6" s="142"/>
      <c r="D6" s="143"/>
    </row>
    <row r="7" spans="2:47" s="3" customFormat="1" ht="33">
      <c r="B7" s="60" t="s">
        <v>105</v>
      </c>
      <c r="C7" s="65" t="s">
        <v>96</v>
      </c>
      <c r="D7" s="66" t="s">
        <v>95</v>
      </c>
    </row>
    <row r="8" spans="2:47" s="3" customFormat="1">
      <c r="B8" s="16"/>
      <c r="C8" s="33" t="s">
        <v>224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2149</v>
      </c>
    </row>
    <row r="6" spans="2:18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226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6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4">
      <c r="B1" s="57" t="s">
        <v>168</v>
      </c>
      <c r="C1" s="78" t="s" vm="1">
        <v>237</v>
      </c>
    </row>
    <row r="2" spans="2:14">
      <c r="B2" s="57" t="s">
        <v>167</v>
      </c>
      <c r="C2" s="78" t="s">
        <v>238</v>
      </c>
    </row>
    <row r="3" spans="2:14">
      <c r="B3" s="57" t="s">
        <v>169</v>
      </c>
      <c r="C3" s="78" t="s">
        <v>239</v>
      </c>
    </row>
    <row r="4" spans="2:14">
      <c r="B4" s="57" t="s">
        <v>170</v>
      </c>
      <c r="C4" s="78">
        <v>2149</v>
      </c>
    </row>
    <row r="6" spans="2:14" ht="26.25" customHeight="1">
      <c r="B6" s="130" t="s">
        <v>197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4" s="3" customFormat="1" ht="63">
      <c r="B7" s="13" t="s">
        <v>104</v>
      </c>
      <c r="C7" s="14" t="s">
        <v>38</v>
      </c>
      <c r="D7" s="14" t="s">
        <v>106</v>
      </c>
      <c r="E7" s="14" t="s">
        <v>15</v>
      </c>
      <c r="F7" s="14" t="s">
        <v>51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224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0" t="s">
        <v>37</v>
      </c>
      <c r="C10" s="111"/>
      <c r="D10" s="111"/>
      <c r="E10" s="111"/>
      <c r="F10" s="111"/>
      <c r="G10" s="111"/>
      <c r="H10" s="111"/>
      <c r="I10" s="111"/>
      <c r="J10" s="112">
        <f>J11</f>
        <v>86.292069999999995</v>
      </c>
      <c r="K10" s="113">
        <v>1</v>
      </c>
      <c r="L10" s="113">
        <f>J10/'סכום נכסי הקרן'!$C$42</f>
        <v>5.9411731253084465E-2</v>
      </c>
      <c r="M10" s="120"/>
      <c r="N10" s="120"/>
    </row>
    <row r="11" spans="2:14" s="100" customFormat="1">
      <c r="B11" s="114" t="s">
        <v>218</v>
      </c>
      <c r="C11" s="111"/>
      <c r="D11" s="111"/>
      <c r="E11" s="111"/>
      <c r="F11" s="111"/>
      <c r="G11" s="111"/>
      <c r="H11" s="111"/>
      <c r="I11" s="111"/>
      <c r="J11" s="112">
        <f>J12+J15</f>
        <v>86.292069999999995</v>
      </c>
      <c r="K11" s="113">
        <v>1</v>
      </c>
      <c r="L11" s="113">
        <f>J11/'סכום נכסי הקרן'!$C$42</f>
        <v>5.9411731253084465E-2</v>
      </c>
      <c r="M11" s="121"/>
      <c r="N11" s="121"/>
    </row>
    <row r="12" spans="2:14">
      <c r="B12" s="102" t="s">
        <v>35</v>
      </c>
      <c r="C12" s="82"/>
      <c r="D12" s="82"/>
      <c r="E12" s="82"/>
      <c r="F12" s="82"/>
      <c r="G12" s="82"/>
      <c r="H12" s="82"/>
      <c r="I12" s="82"/>
      <c r="J12" s="91">
        <f>J13</f>
        <v>64.060500000000005</v>
      </c>
      <c r="K12" s="92">
        <v>0.74315402565219668</v>
      </c>
      <c r="L12" s="92">
        <f>J12/'סכום נכסי הקרן'!$C$42</f>
        <v>4.410538778288918E-2</v>
      </c>
      <c r="M12" s="122"/>
      <c r="N12" s="122"/>
    </row>
    <row r="13" spans="2:14">
      <c r="B13" s="87" t="s">
        <v>416</v>
      </c>
      <c r="C13" s="84" t="s">
        <v>417</v>
      </c>
      <c r="D13" s="84">
        <v>26</v>
      </c>
      <c r="E13" s="84" t="s">
        <v>316</v>
      </c>
      <c r="F13" s="84" t="s">
        <v>418</v>
      </c>
      <c r="G13" s="97" t="s">
        <v>153</v>
      </c>
      <c r="H13" s="98">
        <v>0</v>
      </c>
      <c r="I13" s="98">
        <v>0</v>
      </c>
      <c r="J13" s="94">
        <v>64.060500000000005</v>
      </c>
      <c r="K13" s="95">
        <v>0.74315402565219668</v>
      </c>
      <c r="L13" s="95">
        <f>J13/'סכום נכסי הקרן'!$C$42</f>
        <v>4.410538778288918E-2</v>
      </c>
      <c r="M13" s="122"/>
      <c r="N13" s="122"/>
    </row>
    <row r="14" spans="2:14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  <c r="M14" s="122"/>
      <c r="N14" s="122"/>
    </row>
    <row r="15" spans="2:14">
      <c r="B15" s="102" t="s">
        <v>36</v>
      </c>
      <c r="C15" s="82"/>
      <c r="D15" s="82"/>
      <c r="E15" s="82"/>
      <c r="F15" s="82"/>
      <c r="G15" s="82"/>
      <c r="H15" s="82"/>
      <c r="I15" s="82"/>
      <c r="J15" s="91">
        <f>SUM(J16:J20)</f>
        <v>22.231569999999998</v>
      </c>
      <c r="K15" s="92">
        <v>0.25684597434780326</v>
      </c>
      <c r="L15" s="92">
        <f>J15/'סכום נכסי הקרן'!$C$42</f>
        <v>1.5306343470195291E-2</v>
      </c>
      <c r="M15" s="122"/>
      <c r="N15" s="122"/>
    </row>
    <row r="16" spans="2:14">
      <c r="B16" s="87" t="s">
        <v>416</v>
      </c>
      <c r="C16" s="84" t="s">
        <v>419</v>
      </c>
      <c r="D16" s="84">
        <v>26</v>
      </c>
      <c r="E16" s="84" t="s">
        <v>316</v>
      </c>
      <c r="F16" s="84" t="s">
        <v>418</v>
      </c>
      <c r="G16" s="97" t="s">
        <v>162</v>
      </c>
      <c r="H16" s="98">
        <v>0</v>
      </c>
      <c r="I16" s="98">
        <v>0</v>
      </c>
      <c r="J16" s="94">
        <v>0.11587</v>
      </c>
      <c r="K16" s="95">
        <v>1.2237844890893377E-3</v>
      </c>
      <c r="L16" s="95">
        <f>J16/'סכום נכסי הקרן'!$C$42</f>
        <v>7.9776013025239717E-5</v>
      </c>
      <c r="M16" s="122"/>
      <c r="N16" s="122"/>
    </row>
    <row r="17" spans="2:14">
      <c r="B17" s="87" t="s">
        <v>416</v>
      </c>
      <c r="C17" s="84" t="s">
        <v>420</v>
      </c>
      <c r="D17" s="84">
        <v>26</v>
      </c>
      <c r="E17" s="84" t="s">
        <v>316</v>
      </c>
      <c r="F17" s="84" t="s">
        <v>418</v>
      </c>
      <c r="G17" s="97" t="s">
        <v>156</v>
      </c>
      <c r="H17" s="98">
        <v>0</v>
      </c>
      <c r="I17" s="98">
        <v>0</v>
      </c>
      <c r="J17" s="94">
        <v>0.66800999999999999</v>
      </c>
      <c r="K17" s="95">
        <v>7.7217368145515112E-3</v>
      </c>
      <c r="L17" s="95">
        <f>J17/'סכום נכסי הקרן'!$C$42</f>
        <v>4.599221063346024E-4</v>
      </c>
      <c r="M17" s="122"/>
      <c r="N17" s="122"/>
    </row>
    <row r="18" spans="2:14">
      <c r="B18" s="87" t="s">
        <v>416</v>
      </c>
      <c r="C18" s="84" t="s">
        <v>421</v>
      </c>
      <c r="D18" s="84">
        <v>26</v>
      </c>
      <c r="E18" s="84" t="s">
        <v>316</v>
      </c>
      <c r="F18" s="84" t="s">
        <v>418</v>
      </c>
      <c r="G18" s="97" t="s">
        <v>152</v>
      </c>
      <c r="H18" s="98">
        <v>0</v>
      </c>
      <c r="I18" s="98">
        <v>0</v>
      </c>
      <c r="J18" s="94">
        <f>17.82634</f>
        <v>17.826339999999998</v>
      </c>
      <c r="K18" s="95">
        <v>0.20606024737161449</v>
      </c>
      <c r="L18" s="95">
        <f>J18/'סכום נכסי הקרן'!$C$42</f>
        <v>1.2273360939262548E-2</v>
      </c>
      <c r="M18" s="122"/>
      <c r="N18" s="122"/>
    </row>
    <row r="19" spans="2:14">
      <c r="B19" s="87" t="s">
        <v>416</v>
      </c>
      <c r="C19" s="84" t="s">
        <v>422</v>
      </c>
      <c r="D19" s="84">
        <v>26</v>
      </c>
      <c r="E19" s="84" t="s">
        <v>316</v>
      </c>
      <c r="F19" s="84" t="s">
        <v>418</v>
      </c>
      <c r="G19" s="97" t="s">
        <v>161</v>
      </c>
      <c r="H19" s="98">
        <v>0</v>
      </c>
      <c r="I19" s="98">
        <v>0</v>
      </c>
      <c r="J19" s="94">
        <v>3.3702399999999999</v>
      </c>
      <c r="K19" s="95">
        <v>3.895765973843817E-2</v>
      </c>
      <c r="L19" s="95">
        <f>J19/'סכום נכסי הקרן'!$C$42</f>
        <v>2.3203962210941909E-3</v>
      </c>
      <c r="M19" s="122"/>
      <c r="N19" s="122"/>
    </row>
    <row r="20" spans="2:14">
      <c r="B20" s="87" t="s">
        <v>416</v>
      </c>
      <c r="C20" s="84" t="s">
        <v>423</v>
      </c>
      <c r="D20" s="84">
        <v>26</v>
      </c>
      <c r="E20" s="84" t="s">
        <v>316</v>
      </c>
      <c r="F20" s="84" t="s">
        <v>418</v>
      </c>
      <c r="G20" s="97" t="s">
        <v>154</v>
      </c>
      <c r="H20" s="98">
        <v>0</v>
      </c>
      <c r="I20" s="98">
        <v>0</v>
      </c>
      <c r="J20" s="94">
        <v>0.25111</v>
      </c>
      <c r="K20" s="95">
        <v>2.9026591390877831E-3</v>
      </c>
      <c r="L20" s="95">
        <f>J20/'סכום נכסי הקרן'!$C$42</f>
        <v>1.7288819047870841E-4</v>
      </c>
      <c r="M20" s="122"/>
      <c r="N20" s="122"/>
    </row>
    <row r="21" spans="2:14">
      <c r="B21" s="83"/>
      <c r="C21" s="84"/>
      <c r="D21" s="84"/>
      <c r="E21" s="84"/>
      <c r="F21" s="84"/>
      <c r="G21" s="84"/>
      <c r="H21" s="84"/>
      <c r="I21" s="84"/>
      <c r="J21" s="84"/>
      <c r="K21" s="95"/>
      <c r="L21" s="84"/>
      <c r="M21" s="122"/>
      <c r="N21" s="122"/>
    </row>
    <row r="22" spans="2:1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22"/>
      <c r="N22" s="122"/>
    </row>
    <row r="23" spans="2:1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22"/>
      <c r="N23" s="122"/>
    </row>
    <row r="24" spans="2:14">
      <c r="B24" s="99" t="s">
        <v>236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22"/>
      <c r="N24" s="122"/>
    </row>
    <row r="25" spans="2:14">
      <c r="B25" s="104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2149</v>
      </c>
    </row>
    <row r="6" spans="2:18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78" t="s" vm="1">
        <v>237</v>
      </c>
    </row>
    <row r="2" spans="2:18">
      <c r="B2" s="57" t="s">
        <v>167</v>
      </c>
      <c r="C2" s="78" t="s">
        <v>238</v>
      </c>
    </row>
    <row r="3" spans="2:18">
      <c r="B3" s="57" t="s">
        <v>169</v>
      </c>
      <c r="C3" s="78" t="s">
        <v>239</v>
      </c>
    </row>
    <row r="4" spans="2:18">
      <c r="B4" s="57" t="s">
        <v>170</v>
      </c>
      <c r="C4" s="78">
        <v>2149</v>
      </c>
    </row>
    <row r="6" spans="2:18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105</v>
      </c>
      <c r="C7" s="31" t="s">
        <v>38</v>
      </c>
      <c r="D7" s="31" t="s">
        <v>50</v>
      </c>
      <c r="E7" s="31" t="s">
        <v>15</v>
      </c>
      <c r="F7" s="31" t="s">
        <v>51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206</v>
      </c>
      <c r="L7" s="31" t="s">
        <v>221</v>
      </c>
      <c r="M7" s="31" t="s">
        <v>207</v>
      </c>
      <c r="N7" s="31" t="s">
        <v>48</v>
      </c>
      <c r="O7" s="31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228</v>
      </c>
      <c r="M8" s="33" t="s">
        <v>224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236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101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168</v>
      </c>
      <c r="C1" s="78" t="s" vm="1">
        <v>237</v>
      </c>
    </row>
    <row r="2" spans="2:53">
      <c r="B2" s="57" t="s">
        <v>167</v>
      </c>
      <c r="C2" s="78" t="s">
        <v>238</v>
      </c>
    </row>
    <row r="3" spans="2:53">
      <c r="B3" s="57" t="s">
        <v>169</v>
      </c>
      <c r="C3" s="78" t="s">
        <v>239</v>
      </c>
    </row>
    <row r="4" spans="2:53">
      <c r="B4" s="57" t="s">
        <v>170</v>
      </c>
      <c r="C4" s="78">
        <v>2149</v>
      </c>
    </row>
    <row r="6" spans="2:53" ht="21.75" customHeight="1">
      <c r="B6" s="132" t="s">
        <v>198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66" customHeight="1">
      <c r="B8" s="23" t="s">
        <v>104</v>
      </c>
      <c r="C8" s="31" t="s">
        <v>38</v>
      </c>
      <c r="D8" s="31" t="s">
        <v>108</v>
      </c>
      <c r="E8" s="31" t="s">
        <v>15</v>
      </c>
      <c r="F8" s="31" t="s">
        <v>51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221</v>
      </c>
      <c r="M8" s="31" t="s">
        <v>220</v>
      </c>
      <c r="N8" s="31" t="s">
        <v>235</v>
      </c>
      <c r="O8" s="31" t="s">
        <v>49</v>
      </c>
      <c r="P8" s="31" t="s">
        <v>223</v>
      </c>
      <c r="Q8" s="31" t="s">
        <v>171</v>
      </c>
      <c r="R8" s="72" t="s">
        <v>173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228</v>
      </c>
      <c r="M9" s="33"/>
      <c r="N9" s="17" t="s">
        <v>224</v>
      </c>
      <c r="O9" s="33" t="s">
        <v>229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21" t="s">
        <v>103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20" customFormat="1" ht="18" customHeight="1">
      <c r="B11" s="79" t="s">
        <v>28</v>
      </c>
      <c r="C11" s="80"/>
      <c r="D11" s="80"/>
      <c r="E11" s="80"/>
      <c r="F11" s="80"/>
      <c r="G11" s="80"/>
      <c r="H11" s="88">
        <v>3.9883593828185728</v>
      </c>
      <c r="I11" s="80"/>
      <c r="J11" s="80"/>
      <c r="K11" s="89">
        <v>1.5916349037613045E-3</v>
      </c>
      <c r="L11" s="88"/>
      <c r="M11" s="90"/>
      <c r="N11" s="80"/>
      <c r="O11" s="88">
        <v>321.64999</v>
      </c>
      <c r="P11" s="80"/>
      <c r="Q11" s="89">
        <v>1</v>
      </c>
      <c r="R11" s="89">
        <f>O11/'סכום נכסי הקרן'!$C$42</f>
        <v>0.22145468017440428</v>
      </c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U11" s="122"/>
      <c r="AV11" s="122"/>
      <c r="AW11" s="124"/>
      <c r="BA11" s="122"/>
    </row>
    <row r="12" spans="2:53" s="122" customFormat="1" ht="22.5" customHeight="1">
      <c r="B12" s="81" t="s">
        <v>218</v>
      </c>
      <c r="C12" s="82"/>
      <c r="D12" s="82"/>
      <c r="E12" s="82"/>
      <c r="F12" s="82"/>
      <c r="G12" s="82"/>
      <c r="H12" s="91">
        <v>3.9883593828185711</v>
      </c>
      <c r="I12" s="82"/>
      <c r="J12" s="82"/>
      <c r="K12" s="92">
        <v>1.5916349037613043E-3</v>
      </c>
      <c r="L12" s="91"/>
      <c r="M12" s="93"/>
      <c r="N12" s="82"/>
      <c r="O12" s="91">
        <v>321.64999000000012</v>
      </c>
      <c r="P12" s="82"/>
      <c r="Q12" s="92">
        <v>1.0000000000000004</v>
      </c>
      <c r="R12" s="92">
        <f>O12/'סכום נכסי הקרן'!$C$42</f>
        <v>0.22145468017440437</v>
      </c>
      <c r="AW12" s="120"/>
    </row>
    <row r="13" spans="2:53" s="121" customFormat="1">
      <c r="B13" s="115" t="s">
        <v>27</v>
      </c>
      <c r="C13" s="111"/>
      <c r="D13" s="111"/>
      <c r="E13" s="111"/>
      <c r="F13" s="111"/>
      <c r="G13" s="111"/>
      <c r="H13" s="112">
        <v>5.0724482645528157</v>
      </c>
      <c r="I13" s="111"/>
      <c r="J13" s="111"/>
      <c r="K13" s="113">
        <v>-1.1858017448011658E-3</v>
      </c>
      <c r="L13" s="112"/>
      <c r="M13" s="116"/>
      <c r="N13" s="111"/>
      <c r="O13" s="112">
        <v>164.10122000000001</v>
      </c>
      <c r="P13" s="111"/>
      <c r="Q13" s="113">
        <v>0.51018568351269034</v>
      </c>
      <c r="R13" s="113">
        <f>O13/'סכום נכסי הקרן'!$C$42</f>
        <v>0.11298300737186268</v>
      </c>
    </row>
    <row r="14" spans="2:53" s="122" customFormat="1">
      <c r="B14" s="85" t="s">
        <v>26</v>
      </c>
      <c r="C14" s="82"/>
      <c r="D14" s="82"/>
      <c r="E14" s="82"/>
      <c r="F14" s="82"/>
      <c r="G14" s="82"/>
      <c r="H14" s="91">
        <v>5.0724482645528157</v>
      </c>
      <c r="I14" s="82"/>
      <c r="J14" s="82"/>
      <c r="K14" s="92">
        <v>-1.1858017448011658E-3</v>
      </c>
      <c r="L14" s="91"/>
      <c r="M14" s="93"/>
      <c r="N14" s="82"/>
      <c r="O14" s="91">
        <v>164.10122000000001</v>
      </c>
      <c r="P14" s="82"/>
      <c r="Q14" s="92">
        <v>0.51018568351269034</v>
      </c>
      <c r="R14" s="92">
        <f>O14/'סכום נכסי הקרן'!$C$42</f>
        <v>0.11298300737186268</v>
      </c>
    </row>
    <row r="15" spans="2:53" s="122" customFormat="1">
      <c r="B15" s="86" t="s">
        <v>240</v>
      </c>
      <c r="C15" s="84" t="s">
        <v>241</v>
      </c>
      <c r="D15" s="97" t="s">
        <v>109</v>
      </c>
      <c r="E15" s="84" t="s">
        <v>242</v>
      </c>
      <c r="F15" s="84"/>
      <c r="G15" s="84"/>
      <c r="H15" s="94">
        <v>14.239999999999998</v>
      </c>
      <c r="I15" s="97" t="s">
        <v>153</v>
      </c>
      <c r="J15" s="98">
        <v>0.04</v>
      </c>
      <c r="K15" s="95">
        <v>8.8000000000000005E-3</v>
      </c>
      <c r="L15" s="94">
        <v>6875</v>
      </c>
      <c r="M15" s="96">
        <v>183.07</v>
      </c>
      <c r="N15" s="84"/>
      <c r="O15" s="94">
        <v>12.586040000000001</v>
      </c>
      <c r="P15" s="95">
        <v>4.238175475013166E-7</v>
      </c>
      <c r="Q15" s="95">
        <v>3.9129614149840328E-2</v>
      </c>
      <c r="R15" s="95">
        <f>O15/'סכום נכסי הקרן'!$C$42</f>
        <v>8.6654361869007348E-3</v>
      </c>
    </row>
    <row r="16" spans="2:53" s="122" customFormat="1" ht="20.25">
      <c r="B16" s="86" t="s">
        <v>243</v>
      </c>
      <c r="C16" s="84" t="s">
        <v>244</v>
      </c>
      <c r="D16" s="97" t="s">
        <v>109</v>
      </c>
      <c r="E16" s="84" t="s">
        <v>242</v>
      </c>
      <c r="F16" s="84"/>
      <c r="G16" s="84"/>
      <c r="H16" s="94">
        <v>18.48</v>
      </c>
      <c r="I16" s="97" t="s">
        <v>153</v>
      </c>
      <c r="J16" s="98">
        <v>2.75E-2</v>
      </c>
      <c r="K16" s="95">
        <v>1.1700000000000002E-2</v>
      </c>
      <c r="L16" s="94">
        <v>9490</v>
      </c>
      <c r="M16" s="96">
        <v>141.55000000000001</v>
      </c>
      <c r="N16" s="84"/>
      <c r="O16" s="94">
        <v>13.4331</v>
      </c>
      <c r="P16" s="95">
        <v>5.3691451353480021E-7</v>
      </c>
      <c r="Q16" s="95">
        <v>4.1763097831901068E-2</v>
      </c>
      <c r="R16" s="95">
        <f>O16/'סכום נכסי הקרן'!$C$42</f>
        <v>9.2486334734560079E-3</v>
      </c>
      <c r="AU16" s="120"/>
    </row>
    <row r="17" spans="2:48" s="122" customFormat="1" ht="20.25">
      <c r="B17" s="86" t="s">
        <v>245</v>
      </c>
      <c r="C17" s="84" t="s">
        <v>246</v>
      </c>
      <c r="D17" s="97" t="s">
        <v>109</v>
      </c>
      <c r="E17" s="84" t="s">
        <v>242</v>
      </c>
      <c r="F17" s="84"/>
      <c r="G17" s="84"/>
      <c r="H17" s="94">
        <v>5.51</v>
      </c>
      <c r="I17" s="97" t="s">
        <v>153</v>
      </c>
      <c r="J17" s="98">
        <v>1.7500000000000002E-2</v>
      </c>
      <c r="K17" s="95">
        <v>-2.5999999999999999E-3</v>
      </c>
      <c r="L17" s="94">
        <v>5586</v>
      </c>
      <c r="M17" s="96">
        <v>113.12</v>
      </c>
      <c r="N17" s="84"/>
      <c r="O17" s="94">
        <v>6.3188800000000001</v>
      </c>
      <c r="P17" s="95">
        <v>4.0294076063904992E-7</v>
      </c>
      <c r="Q17" s="95">
        <v>1.9645205025499924E-2</v>
      </c>
      <c r="R17" s="95">
        <f>O17/'סכום נכסי הקרן'!$C$42</f>
        <v>4.3505225958826851E-3</v>
      </c>
      <c r="AV17" s="120"/>
    </row>
    <row r="18" spans="2:48" s="122" customFormat="1">
      <c r="B18" s="86" t="s">
        <v>247</v>
      </c>
      <c r="C18" s="84" t="s">
        <v>248</v>
      </c>
      <c r="D18" s="97" t="s">
        <v>109</v>
      </c>
      <c r="E18" s="84" t="s">
        <v>242</v>
      </c>
      <c r="F18" s="84"/>
      <c r="G18" s="84"/>
      <c r="H18" s="94">
        <v>1.7999999999999998</v>
      </c>
      <c r="I18" s="97" t="s">
        <v>153</v>
      </c>
      <c r="J18" s="98">
        <v>0.03</v>
      </c>
      <c r="K18" s="95">
        <v>-4.8999999999999998E-3</v>
      </c>
      <c r="L18" s="94">
        <v>39002</v>
      </c>
      <c r="M18" s="96">
        <v>116.8</v>
      </c>
      <c r="N18" s="84"/>
      <c r="O18" s="94">
        <v>45.55433</v>
      </c>
      <c r="P18" s="95">
        <v>2.5441187914698636E-6</v>
      </c>
      <c r="Q18" s="95">
        <v>0.14162702134702382</v>
      </c>
      <c r="R18" s="95">
        <f>O18/'סכום נכסי הקרן'!$C$42</f>
        <v>3.1363966716458691E-2</v>
      </c>
      <c r="AU18" s="124"/>
    </row>
    <row r="19" spans="2:48" s="122" customFormat="1">
      <c r="B19" s="86" t="s">
        <v>249</v>
      </c>
      <c r="C19" s="84" t="s">
        <v>250</v>
      </c>
      <c r="D19" s="97" t="s">
        <v>109</v>
      </c>
      <c r="E19" s="84" t="s">
        <v>242</v>
      </c>
      <c r="F19" s="84"/>
      <c r="G19" s="84"/>
      <c r="H19" s="94">
        <v>2.83</v>
      </c>
      <c r="I19" s="97" t="s">
        <v>153</v>
      </c>
      <c r="J19" s="98">
        <v>1E-3</v>
      </c>
      <c r="K19" s="95">
        <v>-5.0000000000000001E-3</v>
      </c>
      <c r="L19" s="94">
        <v>47910</v>
      </c>
      <c r="M19" s="96">
        <v>101.73</v>
      </c>
      <c r="N19" s="84"/>
      <c r="O19" s="94">
        <v>48.738839999999996</v>
      </c>
      <c r="P19" s="95">
        <v>3.4307692814461048E-6</v>
      </c>
      <c r="Q19" s="95">
        <v>0.15152756572446963</v>
      </c>
      <c r="R19" s="95">
        <f>O19/'סכום נכסי הקרן'!$C$42</f>
        <v>3.3556488605118444E-2</v>
      </c>
      <c r="AV19" s="124"/>
    </row>
    <row r="20" spans="2:48" s="122" customFormat="1">
      <c r="B20" s="86" t="s">
        <v>251</v>
      </c>
      <c r="C20" s="84" t="s">
        <v>252</v>
      </c>
      <c r="D20" s="97" t="s">
        <v>109</v>
      </c>
      <c r="E20" s="84" t="s">
        <v>242</v>
      </c>
      <c r="F20" s="84"/>
      <c r="G20" s="84"/>
      <c r="H20" s="94">
        <v>7.6400000000000006</v>
      </c>
      <c r="I20" s="97" t="s">
        <v>153</v>
      </c>
      <c r="J20" s="98">
        <v>7.4999999999999997E-3</v>
      </c>
      <c r="K20" s="95">
        <v>1.0000000000000002E-4</v>
      </c>
      <c r="L20" s="94">
        <v>2321</v>
      </c>
      <c r="M20" s="96">
        <v>105.47</v>
      </c>
      <c r="N20" s="84"/>
      <c r="O20" s="94">
        <v>2.4479499999999996</v>
      </c>
      <c r="P20" s="95">
        <v>1.7484340178215221E-7</v>
      </c>
      <c r="Q20" s="95">
        <v>7.6106018221856605E-3</v>
      </c>
      <c r="R20" s="95">
        <f>O20/'סכום נכסי הקרן'!$C$42</f>
        <v>1.6854033924668639E-3</v>
      </c>
    </row>
    <row r="21" spans="2:48" s="122" customFormat="1">
      <c r="B21" s="86" t="s">
        <v>253</v>
      </c>
      <c r="C21" s="84" t="s">
        <v>254</v>
      </c>
      <c r="D21" s="97" t="s">
        <v>109</v>
      </c>
      <c r="E21" s="84" t="s">
        <v>242</v>
      </c>
      <c r="F21" s="84"/>
      <c r="G21" s="84"/>
      <c r="H21" s="94">
        <v>0.33</v>
      </c>
      <c r="I21" s="97" t="s">
        <v>153</v>
      </c>
      <c r="J21" s="98">
        <v>3.5000000000000003E-2</v>
      </c>
      <c r="K21" s="95">
        <v>9.1999999999999998E-3</v>
      </c>
      <c r="L21" s="94">
        <v>9129</v>
      </c>
      <c r="M21" s="96">
        <v>120.2</v>
      </c>
      <c r="N21" s="84"/>
      <c r="O21" s="94">
        <v>10.97306</v>
      </c>
      <c r="P21" s="95">
        <v>7.1426673043675083E-7</v>
      </c>
      <c r="Q21" s="95">
        <v>3.4114908568783103E-2</v>
      </c>
      <c r="R21" s="95">
        <f>O21/'סכום נכסי הקרן'!$C$42</f>
        <v>7.5549061662789066E-3</v>
      </c>
    </row>
    <row r="22" spans="2:48" s="122" customFormat="1">
      <c r="B22" s="86" t="s">
        <v>255</v>
      </c>
      <c r="C22" s="84" t="s">
        <v>256</v>
      </c>
      <c r="D22" s="97" t="s">
        <v>109</v>
      </c>
      <c r="E22" s="84" t="s">
        <v>242</v>
      </c>
      <c r="F22" s="84"/>
      <c r="G22" s="84"/>
      <c r="H22" s="94">
        <v>23.77</v>
      </c>
      <c r="I22" s="97" t="s">
        <v>153</v>
      </c>
      <c r="J22" s="98">
        <v>0.01</v>
      </c>
      <c r="K22" s="95">
        <v>1.3999999999999999E-2</v>
      </c>
      <c r="L22" s="94">
        <v>1100</v>
      </c>
      <c r="M22" s="96">
        <v>91.55</v>
      </c>
      <c r="N22" s="84"/>
      <c r="O22" s="94">
        <v>1.00705</v>
      </c>
      <c r="P22" s="95">
        <v>1.2669118333020445E-7</v>
      </c>
      <c r="Q22" s="95">
        <v>3.1308877080953742E-3</v>
      </c>
      <c r="R22" s="95">
        <f>O22/'סכום נכסי הקרן'!$C$42</f>
        <v>6.9334973605823466E-4</v>
      </c>
    </row>
    <row r="23" spans="2:48" s="122" customFormat="1">
      <c r="B23" s="86" t="s">
        <v>257</v>
      </c>
      <c r="C23" s="84" t="s">
        <v>258</v>
      </c>
      <c r="D23" s="97" t="s">
        <v>109</v>
      </c>
      <c r="E23" s="84" t="s">
        <v>242</v>
      </c>
      <c r="F23" s="84"/>
      <c r="G23" s="84"/>
      <c r="H23" s="94">
        <v>4.51</v>
      </c>
      <c r="I23" s="97" t="s">
        <v>153</v>
      </c>
      <c r="J23" s="98">
        <v>2.75E-2</v>
      </c>
      <c r="K23" s="95">
        <v>-4.1000000000000003E-3</v>
      </c>
      <c r="L23" s="94">
        <v>19350</v>
      </c>
      <c r="M23" s="96">
        <v>119.08</v>
      </c>
      <c r="N23" s="84"/>
      <c r="O23" s="94">
        <v>23.041970000000003</v>
      </c>
      <c r="P23" s="95">
        <v>1.179637517813441E-6</v>
      </c>
      <c r="Q23" s="95">
        <v>7.1636781334891389E-2</v>
      </c>
      <c r="R23" s="95">
        <f>O23/'סכום נכסי הקרן'!$C$42</f>
        <v>1.5864300499242107E-2</v>
      </c>
    </row>
    <row r="24" spans="2:48" s="122" customFormat="1">
      <c r="B24" s="87"/>
      <c r="C24" s="84"/>
      <c r="D24" s="84"/>
      <c r="E24" s="84"/>
      <c r="F24" s="84"/>
      <c r="G24" s="84"/>
      <c r="H24" s="84"/>
      <c r="I24" s="84"/>
      <c r="J24" s="84"/>
      <c r="K24" s="95"/>
      <c r="L24" s="94"/>
      <c r="M24" s="96"/>
      <c r="N24" s="84"/>
      <c r="O24" s="84"/>
      <c r="P24" s="84"/>
      <c r="Q24" s="95"/>
      <c r="R24" s="84"/>
    </row>
    <row r="25" spans="2:48" s="121" customFormat="1">
      <c r="B25" s="115" t="s">
        <v>39</v>
      </c>
      <c r="C25" s="111"/>
      <c r="D25" s="111"/>
      <c r="E25" s="111"/>
      <c r="F25" s="111"/>
      <c r="G25" s="111"/>
      <c r="H25" s="112">
        <v>2.8591832675050388</v>
      </c>
      <c r="I25" s="111"/>
      <c r="J25" s="111"/>
      <c r="K25" s="113">
        <v>4.5673116197250908E-3</v>
      </c>
      <c r="L25" s="112"/>
      <c r="M25" s="116"/>
      <c r="N25" s="111"/>
      <c r="O25" s="112">
        <v>157.54877000000002</v>
      </c>
      <c r="P25" s="111"/>
      <c r="Q25" s="113">
        <v>0.48981431648730978</v>
      </c>
      <c r="R25" s="113">
        <f>O25/'סכום נכסי הקרן'!$C$42</f>
        <v>0.10847167280254162</v>
      </c>
    </row>
    <row r="26" spans="2:48" s="122" customFormat="1">
      <c r="B26" s="85" t="s">
        <v>23</v>
      </c>
      <c r="C26" s="82"/>
      <c r="D26" s="82"/>
      <c r="E26" s="82"/>
      <c r="F26" s="82"/>
      <c r="G26" s="82"/>
      <c r="H26" s="91">
        <v>0.31671688359125738</v>
      </c>
      <c r="I26" s="82"/>
      <c r="J26" s="82"/>
      <c r="K26" s="92">
        <v>1.6161628029675806E-3</v>
      </c>
      <c r="L26" s="91"/>
      <c r="M26" s="93"/>
      <c r="N26" s="82"/>
      <c r="O26" s="91">
        <v>53.659199999999998</v>
      </c>
      <c r="P26" s="82"/>
      <c r="Q26" s="92">
        <v>0.16682481476215807</v>
      </c>
      <c r="R26" s="92">
        <f>O26/'סכום נכסי הקרן'!$C$42</f>
        <v>3.6944135998307953E-2</v>
      </c>
    </row>
    <row r="27" spans="2:48" s="122" customFormat="1">
      <c r="B27" s="86" t="s">
        <v>259</v>
      </c>
      <c r="C27" s="84" t="s">
        <v>260</v>
      </c>
      <c r="D27" s="97" t="s">
        <v>109</v>
      </c>
      <c r="E27" s="84" t="s">
        <v>242</v>
      </c>
      <c r="F27" s="84"/>
      <c r="G27" s="84"/>
      <c r="H27" s="94">
        <v>0.85</v>
      </c>
      <c r="I27" s="97" t="s">
        <v>153</v>
      </c>
      <c r="J27" s="98">
        <v>0</v>
      </c>
      <c r="K27" s="95">
        <v>1.1999999999999999E-3</v>
      </c>
      <c r="L27" s="94">
        <v>5000</v>
      </c>
      <c r="M27" s="96">
        <v>99.9</v>
      </c>
      <c r="N27" s="84"/>
      <c r="O27" s="94">
        <v>4.9950000000000001</v>
      </c>
      <c r="P27" s="95">
        <v>6.2500000000000005E-7</v>
      </c>
      <c r="Q27" s="95">
        <v>1.5529302519176202E-2</v>
      </c>
      <c r="R27" s="95">
        <f>O27/'סכום נכסי הקרן'!$C$42</f>
        <v>3.4390367227157366E-3</v>
      </c>
    </row>
    <row r="28" spans="2:48" s="122" customFormat="1">
      <c r="B28" s="86" t="s">
        <v>261</v>
      </c>
      <c r="C28" s="84" t="s">
        <v>262</v>
      </c>
      <c r="D28" s="97" t="s">
        <v>109</v>
      </c>
      <c r="E28" s="84" t="s">
        <v>242</v>
      </c>
      <c r="F28" s="84"/>
      <c r="G28" s="84"/>
      <c r="H28" s="94">
        <v>0.01</v>
      </c>
      <c r="I28" s="97" t="s">
        <v>153</v>
      </c>
      <c r="J28" s="98">
        <v>0</v>
      </c>
      <c r="K28" s="95">
        <v>0</v>
      </c>
      <c r="L28" s="94">
        <v>4380</v>
      </c>
      <c r="M28" s="96">
        <v>100</v>
      </c>
      <c r="N28" s="84"/>
      <c r="O28" s="94">
        <v>4.38</v>
      </c>
      <c r="P28" s="95">
        <v>4.8666666666666663E-7</v>
      </c>
      <c r="Q28" s="95">
        <v>1.3617286293091443E-2</v>
      </c>
      <c r="R28" s="95">
        <f>O28/'סכום נכסי הקרן'!$C$42</f>
        <v>3.0156117808798647E-3</v>
      </c>
    </row>
    <row r="29" spans="2:48" s="122" customFormat="1">
      <c r="B29" s="86" t="s">
        <v>263</v>
      </c>
      <c r="C29" s="84" t="s">
        <v>264</v>
      </c>
      <c r="D29" s="97" t="s">
        <v>109</v>
      </c>
      <c r="E29" s="84" t="s">
        <v>242</v>
      </c>
      <c r="F29" s="84"/>
      <c r="G29" s="84"/>
      <c r="H29" s="94">
        <v>0.92999999999999994</v>
      </c>
      <c r="I29" s="97" t="s">
        <v>153</v>
      </c>
      <c r="J29" s="98">
        <v>0</v>
      </c>
      <c r="K29" s="95">
        <v>1.2000000000000001E-3</v>
      </c>
      <c r="L29" s="94">
        <v>4505</v>
      </c>
      <c r="M29" s="96">
        <v>99.89</v>
      </c>
      <c r="N29" s="84"/>
      <c r="O29" s="94">
        <v>4.5000400000000003</v>
      </c>
      <c r="P29" s="95">
        <v>5.6312500000000001E-7</v>
      </c>
      <c r="Q29" s="95">
        <v>1.3990486988667403E-2</v>
      </c>
      <c r="R29" s="95">
        <f>O29/'סכום נכסי הקרן'!$C$42</f>
        <v>3.098258821559504E-3</v>
      </c>
    </row>
    <row r="30" spans="2:48" s="122" customFormat="1">
      <c r="B30" s="86" t="s">
        <v>265</v>
      </c>
      <c r="C30" s="84" t="s">
        <v>266</v>
      </c>
      <c r="D30" s="97" t="s">
        <v>109</v>
      </c>
      <c r="E30" s="84" t="s">
        <v>242</v>
      </c>
      <c r="F30" s="84"/>
      <c r="G30" s="84"/>
      <c r="H30" s="94">
        <v>9.9999999999999992E-2</v>
      </c>
      <c r="I30" s="97" t="s">
        <v>153</v>
      </c>
      <c r="J30" s="98">
        <v>0</v>
      </c>
      <c r="K30" s="95">
        <v>2E-3</v>
      </c>
      <c r="L30" s="94">
        <v>27113</v>
      </c>
      <c r="M30" s="96">
        <v>99.98</v>
      </c>
      <c r="N30" s="84"/>
      <c r="O30" s="94">
        <v>27.107580000000002</v>
      </c>
      <c r="P30" s="95">
        <v>3.0125555555555554E-6</v>
      </c>
      <c r="Q30" s="95">
        <v>8.4276638715269359E-2</v>
      </c>
      <c r="R30" s="95">
        <f>O30/'סכום נכסי הקרן'!$C$42</f>
        <v>1.8663456072863793E-2</v>
      </c>
    </row>
    <row r="31" spans="2:48" s="122" customFormat="1">
      <c r="B31" s="86" t="s">
        <v>267</v>
      </c>
      <c r="C31" s="84" t="s">
        <v>268</v>
      </c>
      <c r="D31" s="97" t="s">
        <v>109</v>
      </c>
      <c r="E31" s="84" t="s">
        <v>242</v>
      </c>
      <c r="F31" s="84"/>
      <c r="G31" s="84"/>
      <c r="H31" s="94">
        <v>0.18</v>
      </c>
      <c r="I31" s="97" t="s">
        <v>153</v>
      </c>
      <c r="J31" s="98">
        <v>0</v>
      </c>
      <c r="K31" s="95">
        <v>1.1000000000000001E-3</v>
      </c>
      <c r="L31" s="94">
        <v>2783</v>
      </c>
      <c r="M31" s="96">
        <v>99.98</v>
      </c>
      <c r="N31" s="84"/>
      <c r="O31" s="94">
        <v>2.7824400000000002</v>
      </c>
      <c r="P31" s="95">
        <v>3.0922222222222224E-7</v>
      </c>
      <c r="Q31" s="95">
        <v>8.6505210213126387E-3</v>
      </c>
      <c r="R31" s="95">
        <f>O31/'סכום נכסי הקרן'!$C$42</f>
        <v>1.9156983661167517E-3</v>
      </c>
    </row>
    <row r="32" spans="2:48" s="122" customFormat="1">
      <c r="B32" s="86" t="s">
        <v>269</v>
      </c>
      <c r="C32" s="84" t="s">
        <v>270</v>
      </c>
      <c r="D32" s="97" t="s">
        <v>109</v>
      </c>
      <c r="E32" s="84" t="s">
        <v>242</v>
      </c>
      <c r="F32" s="84"/>
      <c r="G32" s="84"/>
      <c r="H32" s="94">
        <v>0.26999999999999996</v>
      </c>
      <c r="I32" s="97" t="s">
        <v>153</v>
      </c>
      <c r="J32" s="98">
        <v>0</v>
      </c>
      <c r="K32" s="95">
        <v>1.1000000000000001E-3</v>
      </c>
      <c r="L32" s="94">
        <v>1000</v>
      </c>
      <c r="M32" s="96">
        <v>99.97</v>
      </c>
      <c r="N32" s="84"/>
      <c r="O32" s="94">
        <v>0.99970000000000003</v>
      </c>
      <c r="P32" s="95">
        <v>1.4285714285714285E-7</v>
      </c>
      <c r="Q32" s="95">
        <v>3.1080367824665562E-3</v>
      </c>
      <c r="R32" s="95">
        <f>O32/'סכום נכסי הקרן'!$C$42</f>
        <v>6.8828929163141576E-4</v>
      </c>
    </row>
    <row r="33" spans="2:18" s="122" customFormat="1">
      <c r="B33" s="86" t="s">
        <v>271</v>
      </c>
      <c r="C33" s="84" t="s">
        <v>272</v>
      </c>
      <c r="D33" s="97" t="s">
        <v>109</v>
      </c>
      <c r="E33" s="84" t="s">
        <v>242</v>
      </c>
      <c r="F33" s="84"/>
      <c r="G33" s="84"/>
      <c r="H33" s="94">
        <v>0.33</v>
      </c>
      <c r="I33" s="97" t="s">
        <v>153</v>
      </c>
      <c r="J33" s="98">
        <v>0</v>
      </c>
      <c r="K33" s="95">
        <v>1.1999999999999999E-3</v>
      </c>
      <c r="L33" s="94">
        <v>1400</v>
      </c>
      <c r="M33" s="96">
        <v>99.96</v>
      </c>
      <c r="N33" s="84"/>
      <c r="O33" s="94">
        <v>1.39944</v>
      </c>
      <c r="P33" s="95">
        <v>1.9999999999999999E-7</v>
      </c>
      <c r="Q33" s="95">
        <v>4.3508162397269158E-3</v>
      </c>
      <c r="R33" s="95">
        <f>O33/'סכום נכסי הקרן'!$C$42</f>
        <v>9.6350861886632837E-4</v>
      </c>
    </row>
    <row r="34" spans="2:18" s="122" customFormat="1">
      <c r="B34" s="86" t="s">
        <v>273</v>
      </c>
      <c r="C34" s="84" t="s">
        <v>274</v>
      </c>
      <c r="D34" s="97" t="s">
        <v>109</v>
      </c>
      <c r="E34" s="84" t="s">
        <v>242</v>
      </c>
      <c r="F34" s="84"/>
      <c r="G34" s="84"/>
      <c r="H34" s="94">
        <v>0.5</v>
      </c>
      <c r="I34" s="97" t="s">
        <v>153</v>
      </c>
      <c r="J34" s="98">
        <v>0</v>
      </c>
      <c r="K34" s="95">
        <v>8.0000000000000004E-4</v>
      </c>
      <c r="L34" s="94">
        <v>2000</v>
      </c>
      <c r="M34" s="96">
        <v>99.96</v>
      </c>
      <c r="N34" s="84"/>
      <c r="O34" s="94">
        <v>1.9992000000000001</v>
      </c>
      <c r="P34" s="95">
        <v>2.8571428571428569E-7</v>
      </c>
      <c r="Q34" s="95">
        <v>6.2154517710384513E-3</v>
      </c>
      <c r="R34" s="95">
        <f>O34/'סכום נכסי הקרן'!$C$42</f>
        <v>1.3764408840947549E-3</v>
      </c>
    </row>
    <row r="35" spans="2:18" s="122" customFormat="1">
      <c r="B35" s="86" t="s">
        <v>275</v>
      </c>
      <c r="C35" s="84" t="s">
        <v>276</v>
      </c>
      <c r="D35" s="97" t="s">
        <v>109</v>
      </c>
      <c r="E35" s="84" t="s">
        <v>242</v>
      </c>
      <c r="F35" s="84"/>
      <c r="G35" s="84"/>
      <c r="H35" s="94">
        <v>0.60000000000000009</v>
      </c>
      <c r="I35" s="97" t="s">
        <v>153</v>
      </c>
      <c r="J35" s="98">
        <v>0</v>
      </c>
      <c r="K35" s="95">
        <v>1.1999999999999999E-3</v>
      </c>
      <c r="L35" s="94">
        <v>2000</v>
      </c>
      <c r="M35" s="96">
        <v>99.93</v>
      </c>
      <c r="N35" s="84"/>
      <c r="O35" s="94">
        <v>1.9985999999999999</v>
      </c>
      <c r="P35" s="95">
        <v>2.8571428571428569E-7</v>
      </c>
      <c r="Q35" s="95">
        <v>6.2135863893544654E-3</v>
      </c>
      <c r="R35" s="95">
        <f>O35/'סכום נכסי הקרן'!$C$42</f>
        <v>1.3760277865905246E-3</v>
      </c>
    </row>
    <row r="36" spans="2:18" s="122" customFormat="1">
      <c r="B36" s="86" t="s">
        <v>277</v>
      </c>
      <c r="C36" s="84" t="s">
        <v>278</v>
      </c>
      <c r="D36" s="97" t="s">
        <v>109</v>
      </c>
      <c r="E36" s="84" t="s">
        <v>242</v>
      </c>
      <c r="F36" s="84"/>
      <c r="G36" s="84"/>
      <c r="H36" s="94">
        <v>0.68</v>
      </c>
      <c r="I36" s="97" t="s">
        <v>153</v>
      </c>
      <c r="J36" s="98">
        <v>0</v>
      </c>
      <c r="K36" s="95">
        <v>1.2000000000000001E-3</v>
      </c>
      <c r="L36" s="94">
        <v>3500</v>
      </c>
      <c r="M36" s="96">
        <v>99.92</v>
      </c>
      <c r="N36" s="84"/>
      <c r="O36" s="94">
        <v>3.4971999999999999</v>
      </c>
      <c r="P36" s="95">
        <v>4.9999999999999998E-7</v>
      </c>
      <c r="Q36" s="95">
        <v>1.0872688042054657E-2</v>
      </c>
      <c r="R36" s="95">
        <f>O36/'סכום נכסי הקרן'!$C$42</f>
        <v>2.4078076529892838E-3</v>
      </c>
    </row>
    <row r="37" spans="2:18" s="122" customFormat="1">
      <c r="B37" s="87"/>
      <c r="C37" s="84"/>
      <c r="D37" s="84"/>
      <c r="E37" s="84"/>
      <c r="F37" s="84"/>
      <c r="G37" s="84"/>
      <c r="H37" s="84"/>
      <c r="I37" s="84"/>
      <c r="J37" s="84"/>
      <c r="K37" s="95"/>
      <c r="L37" s="94"/>
      <c r="M37" s="96"/>
      <c r="N37" s="84"/>
      <c r="O37" s="84"/>
      <c r="P37" s="84"/>
      <c r="Q37" s="95"/>
      <c r="R37" s="84"/>
    </row>
    <row r="38" spans="2:18" s="122" customFormat="1">
      <c r="B38" s="85" t="s">
        <v>24</v>
      </c>
      <c r="C38" s="82"/>
      <c r="D38" s="82"/>
      <c r="E38" s="82"/>
      <c r="F38" s="82"/>
      <c r="G38" s="82"/>
      <c r="H38" s="91">
        <v>4.1942952354531977</v>
      </c>
      <c r="I38" s="82"/>
      <c r="J38" s="82"/>
      <c r="K38" s="92">
        <v>6.7589717613834111E-3</v>
      </c>
      <c r="L38" s="91"/>
      <c r="M38" s="93"/>
      <c r="N38" s="82"/>
      <c r="O38" s="91">
        <v>87.270210000000006</v>
      </c>
      <c r="P38" s="82"/>
      <c r="Q38" s="92">
        <v>0.27132041881922647</v>
      </c>
      <c r="R38" s="92">
        <f>O38/'סכום נכסי הקרן'!$C$42</f>
        <v>6.0085176574397214E-2</v>
      </c>
    </row>
    <row r="39" spans="2:18" s="122" customFormat="1">
      <c r="B39" s="86" t="s">
        <v>279</v>
      </c>
      <c r="C39" s="84" t="s">
        <v>280</v>
      </c>
      <c r="D39" s="97" t="s">
        <v>109</v>
      </c>
      <c r="E39" s="84" t="s">
        <v>242</v>
      </c>
      <c r="F39" s="84"/>
      <c r="G39" s="84"/>
      <c r="H39" s="94">
        <v>1.1100000000000001</v>
      </c>
      <c r="I39" s="97" t="s">
        <v>153</v>
      </c>
      <c r="J39" s="98">
        <v>0.06</v>
      </c>
      <c r="K39" s="95">
        <v>1.1999999999999999E-3</v>
      </c>
      <c r="L39" s="94">
        <v>20420</v>
      </c>
      <c r="M39" s="96">
        <v>111.85</v>
      </c>
      <c r="N39" s="84"/>
      <c r="O39" s="94">
        <v>22.839770000000001</v>
      </c>
      <c r="P39" s="95">
        <v>1.1141242419366145E-6</v>
      </c>
      <c r="Q39" s="95">
        <v>7.1008147707388392E-2</v>
      </c>
      <c r="R39" s="95">
        <f>O39/'סכום נכסי הקרן'!$C$42</f>
        <v>1.5725086640316556E-2</v>
      </c>
    </row>
    <row r="40" spans="2:18" s="122" customFormat="1">
      <c r="B40" s="86" t="s">
        <v>281</v>
      </c>
      <c r="C40" s="84" t="s">
        <v>282</v>
      </c>
      <c r="D40" s="97" t="s">
        <v>109</v>
      </c>
      <c r="E40" s="84" t="s">
        <v>242</v>
      </c>
      <c r="F40" s="84"/>
      <c r="G40" s="84"/>
      <c r="H40" s="94">
        <v>7.3</v>
      </c>
      <c r="I40" s="97" t="s">
        <v>153</v>
      </c>
      <c r="J40" s="98">
        <v>6.25E-2</v>
      </c>
      <c r="K40" s="95">
        <v>1.4499999999999999E-2</v>
      </c>
      <c r="L40" s="94">
        <v>1860</v>
      </c>
      <c r="M40" s="96">
        <v>140.56</v>
      </c>
      <c r="N40" s="84"/>
      <c r="O40" s="94">
        <v>2.61442</v>
      </c>
      <c r="P40" s="95">
        <v>1.0839378763733886E-7</v>
      </c>
      <c r="Q40" s="95">
        <v>8.1281519704073362E-3</v>
      </c>
      <c r="R40" s="95">
        <f>O40/'סכום נכסי הקרן'!$C$42</f>
        <v>1.8000172950155106E-3</v>
      </c>
    </row>
    <row r="41" spans="2:18" s="122" customFormat="1">
      <c r="B41" s="86" t="s">
        <v>283</v>
      </c>
      <c r="C41" s="84" t="s">
        <v>284</v>
      </c>
      <c r="D41" s="97" t="s">
        <v>109</v>
      </c>
      <c r="E41" s="84" t="s">
        <v>242</v>
      </c>
      <c r="F41" s="84"/>
      <c r="G41" s="84"/>
      <c r="H41" s="94">
        <v>5.6</v>
      </c>
      <c r="I41" s="97" t="s">
        <v>153</v>
      </c>
      <c r="J41" s="98">
        <v>3.7499999999999999E-2</v>
      </c>
      <c r="K41" s="95">
        <v>1.0200000000000001E-2</v>
      </c>
      <c r="L41" s="94">
        <v>1164</v>
      </c>
      <c r="M41" s="96">
        <v>119.31</v>
      </c>
      <c r="N41" s="84"/>
      <c r="O41" s="94">
        <v>1.3887700000000001</v>
      </c>
      <c r="P41" s="95">
        <v>7.5629685353219864E-8</v>
      </c>
      <c r="Q41" s="95">
        <v>4.3176435354467134E-3</v>
      </c>
      <c r="R41" s="95">
        <f>O41/'סכום נכסי הקרן'!$C$42</f>
        <v>9.5616236824943614E-4</v>
      </c>
    </row>
    <row r="42" spans="2:18" s="122" customFormat="1">
      <c r="B42" s="86" t="s">
        <v>285</v>
      </c>
      <c r="C42" s="84" t="s">
        <v>286</v>
      </c>
      <c r="D42" s="97" t="s">
        <v>109</v>
      </c>
      <c r="E42" s="84" t="s">
        <v>242</v>
      </c>
      <c r="F42" s="84"/>
      <c r="G42" s="84"/>
      <c r="H42" s="94">
        <v>1.39</v>
      </c>
      <c r="I42" s="97" t="s">
        <v>153</v>
      </c>
      <c r="J42" s="98">
        <v>2.2499999999999999E-2</v>
      </c>
      <c r="K42" s="95">
        <v>1.1000000000000001E-3</v>
      </c>
      <c r="L42" s="94">
        <v>620</v>
      </c>
      <c r="M42" s="96">
        <v>104.34</v>
      </c>
      <c r="N42" s="84"/>
      <c r="O42" s="94">
        <v>0.64690999999999999</v>
      </c>
      <c r="P42" s="95">
        <v>3.2251839005061976E-8</v>
      </c>
      <c r="Q42" s="95">
        <v>2.0112234419780331E-3</v>
      </c>
      <c r="R42" s="95">
        <f>O42/'סכום נכסי הקרן'!$C$42</f>
        <v>4.4539484410250989E-4</v>
      </c>
    </row>
    <row r="43" spans="2:18" s="122" customFormat="1">
      <c r="B43" s="86" t="s">
        <v>287</v>
      </c>
      <c r="C43" s="84" t="s">
        <v>288</v>
      </c>
      <c r="D43" s="97" t="s">
        <v>109</v>
      </c>
      <c r="E43" s="84" t="s">
        <v>242</v>
      </c>
      <c r="F43" s="84"/>
      <c r="G43" s="84"/>
      <c r="H43" s="94">
        <v>0.83</v>
      </c>
      <c r="I43" s="97" t="s">
        <v>153</v>
      </c>
      <c r="J43" s="98">
        <v>5.0000000000000001E-3</v>
      </c>
      <c r="K43" s="95">
        <v>1.1999999999999999E-3</v>
      </c>
      <c r="L43" s="94">
        <v>17930</v>
      </c>
      <c r="M43" s="96">
        <v>100.4</v>
      </c>
      <c r="N43" s="84"/>
      <c r="O43" s="94">
        <v>18.001720000000002</v>
      </c>
      <c r="P43" s="95">
        <v>1.1745669889683726E-6</v>
      </c>
      <c r="Q43" s="95">
        <v>5.5966797947047973E-2</v>
      </c>
      <c r="R43" s="95">
        <f>O43/'סכום נכסי הקרן'!$C$42</f>
        <v>1.2394109339749016E-2</v>
      </c>
    </row>
    <row r="44" spans="2:18" s="122" customFormat="1">
      <c r="B44" s="86" t="s">
        <v>289</v>
      </c>
      <c r="C44" s="84" t="s">
        <v>290</v>
      </c>
      <c r="D44" s="97" t="s">
        <v>109</v>
      </c>
      <c r="E44" s="84" t="s">
        <v>242</v>
      </c>
      <c r="F44" s="84"/>
      <c r="G44" s="84"/>
      <c r="H44" s="94">
        <v>4.79</v>
      </c>
      <c r="I44" s="97" t="s">
        <v>153</v>
      </c>
      <c r="J44" s="98">
        <v>1.2500000000000001E-2</v>
      </c>
      <c r="K44" s="95">
        <v>7.2000000000000007E-3</v>
      </c>
      <c r="L44" s="94">
        <v>1925</v>
      </c>
      <c r="M44" s="96">
        <v>102.64</v>
      </c>
      <c r="N44" s="84"/>
      <c r="O44" s="94">
        <v>1.9758199999999999</v>
      </c>
      <c r="P44" s="95">
        <v>4.5877594288585081E-7</v>
      </c>
      <c r="Q44" s="95">
        <v>6.142764064752497E-3</v>
      </c>
      <c r="R44" s="95">
        <f>O44/'סכום נכסי הקרן'!$C$42</f>
        <v>1.3603438513465878E-3</v>
      </c>
    </row>
    <row r="45" spans="2:18" s="122" customFormat="1">
      <c r="B45" s="86" t="s">
        <v>291</v>
      </c>
      <c r="C45" s="84" t="s">
        <v>292</v>
      </c>
      <c r="D45" s="97" t="s">
        <v>109</v>
      </c>
      <c r="E45" s="84" t="s">
        <v>242</v>
      </c>
      <c r="F45" s="84"/>
      <c r="G45" s="84"/>
      <c r="H45" s="94">
        <v>0.08</v>
      </c>
      <c r="I45" s="97" t="s">
        <v>153</v>
      </c>
      <c r="J45" s="98">
        <v>0.04</v>
      </c>
      <c r="K45" s="95">
        <v>1.2000000000000001E-3</v>
      </c>
      <c r="L45" s="94">
        <v>1750</v>
      </c>
      <c r="M45" s="96">
        <v>103.99</v>
      </c>
      <c r="N45" s="84"/>
      <c r="O45" s="94">
        <v>1.81982</v>
      </c>
      <c r="P45" s="95">
        <v>2.3865389113748204E-7</v>
      </c>
      <c r="Q45" s="95">
        <v>5.6577648269163635E-3</v>
      </c>
      <c r="R45" s="95">
        <f>O45/'סכום נכסי הקרן'!$C$42</f>
        <v>1.2529385002467571E-3</v>
      </c>
    </row>
    <row r="46" spans="2:18" s="122" customFormat="1">
      <c r="B46" s="86" t="s">
        <v>293</v>
      </c>
      <c r="C46" s="84" t="s">
        <v>294</v>
      </c>
      <c r="D46" s="97" t="s">
        <v>109</v>
      </c>
      <c r="E46" s="84" t="s">
        <v>242</v>
      </c>
      <c r="F46" s="84"/>
      <c r="G46" s="84"/>
      <c r="H46" s="94">
        <v>3.07</v>
      </c>
      <c r="I46" s="97" t="s">
        <v>153</v>
      </c>
      <c r="J46" s="98">
        <v>5.0000000000000001E-3</v>
      </c>
      <c r="K46" s="95">
        <v>3.3999999999999998E-3</v>
      </c>
      <c r="L46" s="94">
        <v>18</v>
      </c>
      <c r="M46" s="96">
        <v>100.56</v>
      </c>
      <c r="N46" s="84"/>
      <c r="O46" s="94">
        <v>1.8100000000000002E-2</v>
      </c>
      <c r="P46" s="95">
        <v>1.1053822288927263E-8</v>
      </c>
      <c r="Q46" s="95">
        <v>5.6272347466884739E-5</v>
      </c>
      <c r="R46" s="95">
        <f>O46/'סכום נכסי הקרן'!$C$42</f>
        <v>1.2461774710941909E-5</v>
      </c>
    </row>
    <row r="47" spans="2:18" s="122" customFormat="1">
      <c r="B47" s="86" t="s">
        <v>295</v>
      </c>
      <c r="C47" s="84" t="s">
        <v>296</v>
      </c>
      <c r="D47" s="97" t="s">
        <v>109</v>
      </c>
      <c r="E47" s="84" t="s">
        <v>242</v>
      </c>
      <c r="F47" s="84"/>
      <c r="G47" s="84"/>
      <c r="H47" s="94">
        <v>3.6500000000000004</v>
      </c>
      <c r="I47" s="97" t="s">
        <v>153</v>
      </c>
      <c r="J47" s="98">
        <v>5.5E-2</v>
      </c>
      <c r="K47" s="95">
        <v>5.1000000000000004E-3</v>
      </c>
      <c r="L47" s="94">
        <v>4000</v>
      </c>
      <c r="M47" s="96">
        <v>125.16</v>
      </c>
      <c r="N47" s="84"/>
      <c r="O47" s="94">
        <v>5.0063999999999993</v>
      </c>
      <c r="P47" s="95">
        <v>2.2275058662607431E-7</v>
      </c>
      <c r="Q47" s="95">
        <v>1.5564744771171916E-2</v>
      </c>
      <c r="R47" s="95">
        <f>O47/'סכום נכסי הקרן'!$C$42</f>
        <v>3.4468855752961083E-3</v>
      </c>
    </row>
    <row r="48" spans="2:18" s="122" customFormat="1">
      <c r="B48" s="86" t="s">
        <v>297</v>
      </c>
      <c r="C48" s="84" t="s">
        <v>298</v>
      </c>
      <c r="D48" s="97" t="s">
        <v>109</v>
      </c>
      <c r="E48" s="84" t="s">
        <v>242</v>
      </c>
      <c r="F48" s="84"/>
      <c r="G48" s="84"/>
      <c r="H48" s="94">
        <v>15.28</v>
      </c>
      <c r="I48" s="97" t="s">
        <v>153</v>
      </c>
      <c r="J48" s="98">
        <v>5.5E-2</v>
      </c>
      <c r="K48" s="95">
        <v>2.7099999999999999E-2</v>
      </c>
      <c r="L48" s="94">
        <v>9401</v>
      </c>
      <c r="M48" s="96">
        <v>153.97</v>
      </c>
      <c r="N48" s="84"/>
      <c r="O48" s="94">
        <v>14.47472</v>
      </c>
      <c r="P48" s="95">
        <v>5.1417590799549277E-7</v>
      </c>
      <c r="Q48" s="95">
        <v>4.5001462614688716E-2</v>
      </c>
      <c r="R48" s="95">
        <f>O48/'סכום נכסי הקרן'!$C$42</f>
        <v>9.9657845107163009E-3</v>
      </c>
    </row>
    <row r="49" spans="2:18" s="122" customFormat="1">
      <c r="B49" s="86" t="s">
        <v>299</v>
      </c>
      <c r="C49" s="84" t="s">
        <v>300</v>
      </c>
      <c r="D49" s="97" t="s">
        <v>109</v>
      </c>
      <c r="E49" s="84" t="s">
        <v>242</v>
      </c>
      <c r="F49" s="84"/>
      <c r="G49" s="84"/>
      <c r="H49" s="94">
        <v>4.7300000000000004</v>
      </c>
      <c r="I49" s="97" t="s">
        <v>153</v>
      </c>
      <c r="J49" s="98">
        <v>4.2500000000000003E-2</v>
      </c>
      <c r="K49" s="95">
        <v>7.7000000000000002E-3</v>
      </c>
      <c r="L49" s="94">
        <v>65</v>
      </c>
      <c r="M49" s="96">
        <v>121.01</v>
      </c>
      <c r="N49" s="84"/>
      <c r="O49" s="94">
        <v>7.8659999999999994E-2</v>
      </c>
      <c r="P49" s="95">
        <v>3.5229325022133735E-9</v>
      </c>
      <c r="Q49" s="95">
        <v>2.4455153877045042E-4</v>
      </c>
      <c r="R49" s="95">
        <f>O49/'סכום נכסי הקרן'!$C$42</f>
        <v>5.415708280456853E-5</v>
      </c>
    </row>
    <row r="50" spans="2:18" s="122" customFormat="1">
      <c r="B50" s="86" t="s">
        <v>301</v>
      </c>
      <c r="C50" s="84" t="s">
        <v>302</v>
      </c>
      <c r="D50" s="97" t="s">
        <v>109</v>
      </c>
      <c r="E50" s="84" t="s">
        <v>242</v>
      </c>
      <c r="F50" s="84"/>
      <c r="G50" s="84"/>
      <c r="H50" s="94">
        <v>3.27</v>
      </c>
      <c r="I50" s="97" t="s">
        <v>153</v>
      </c>
      <c r="J50" s="98">
        <v>0.01</v>
      </c>
      <c r="K50" s="95">
        <v>3.9000000000000003E-3</v>
      </c>
      <c r="L50" s="94">
        <v>9300</v>
      </c>
      <c r="M50" s="96">
        <v>102.7</v>
      </c>
      <c r="N50" s="84"/>
      <c r="O50" s="94">
        <v>9.5510999999999999</v>
      </c>
      <c r="P50" s="95">
        <v>6.3857824193642189E-7</v>
      </c>
      <c r="Q50" s="95">
        <v>2.9694078336517282E-2</v>
      </c>
      <c r="R50" s="95">
        <f>O50/'סכום נכסי הקרן'!$C$42</f>
        <v>6.5758926210871408E-3</v>
      </c>
    </row>
    <row r="51" spans="2:18" s="122" customFormat="1">
      <c r="B51" s="86" t="s">
        <v>303</v>
      </c>
      <c r="C51" s="84" t="s">
        <v>304</v>
      </c>
      <c r="D51" s="97" t="s">
        <v>109</v>
      </c>
      <c r="E51" s="84" t="s">
        <v>242</v>
      </c>
      <c r="F51" s="84"/>
      <c r="G51" s="84"/>
      <c r="H51" s="94">
        <v>1.95</v>
      </c>
      <c r="I51" s="97" t="s">
        <v>153</v>
      </c>
      <c r="J51" s="98">
        <v>0.05</v>
      </c>
      <c r="K51" s="95">
        <v>1.8E-3</v>
      </c>
      <c r="L51" s="94">
        <v>7726</v>
      </c>
      <c r="M51" s="96">
        <v>114.6</v>
      </c>
      <c r="N51" s="84"/>
      <c r="O51" s="94">
        <v>8.8539999999999992</v>
      </c>
      <c r="P51" s="95">
        <v>4.1741471929859631E-7</v>
      </c>
      <c r="Q51" s="95">
        <v>2.752681571667389E-2</v>
      </c>
      <c r="R51" s="95">
        <f>O51/'סכום נכסי הקרן'!$C$42</f>
        <v>6.0959421707557811E-3</v>
      </c>
    </row>
    <row r="52" spans="2:18" s="122" customFormat="1">
      <c r="B52" s="87"/>
      <c r="C52" s="84"/>
      <c r="D52" s="84"/>
      <c r="E52" s="84"/>
      <c r="F52" s="84"/>
      <c r="G52" s="84"/>
      <c r="H52" s="84"/>
      <c r="I52" s="84"/>
      <c r="J52" s="84"/>
      <c r="K52" s="95"/>
      <c r="L52" s="94"/>
      <c r="M52" s="96"/>
      <c r="N52" s="84"/>
      <c r="O52" s="84"/>
      <c r="P52" s="84"/>
      <c r="Q52" s="95"/>
      <c r="R52" s="84"/>
    </row>
    <row r="53" spans="2:18" s="122" customFormat="1">
      <c r="B53" s="85" t="s">
        <v>25</v>
      </c>
      <c r="C53" s="82"/>
      <c r="D53" s="82"/>
      <c r="E53" s="82"/>
      <c r="F53" s="82"/>
      <c r="G53" s="82"/>
      <c r="H53" s="91">
        <v>4.0572565008520183</v>
      </c>
      <c r="I53" s="82"/>
      <c r="J53" s="82"/>
      <c r="K53" s="92">
        <v>1.8092999971118023E-3</v>
      </c>
      <c r="L53" s="91"/>
      <c r="M53" s="93"/>
      <c r="N53" s="82"/>
      <c r="O53" s="91">
        <v>16.61936</v>
      </c>
      <c r="P53" s="82"/>
      <c r="Q53" s="92">
        <v>5.1669082905925166E-2</v>
      </c>
      <c r="R53" s="92">
        <f>O53/'סכום נכסי הקרן'!$C$42</f>
        <v>1.1442360229836437E-2</v>
      </c>
    </row>
    <row r="54" spans="2:18" s="122" customFormat="1">
      <c r="B54" s="86" t="s">
        <v>305</v>
      </c>
      <c r="C54" s="84" t="s">
        <v>306</v>
      </c>
      <c r="D54" s="97" t="s">
        <v>109</v>
      </c>
      <c r="E54" s="84" t="s">
        <v>242</v>
      </c>
      <c r="F54" s="84"/>
      <c r="G54" s="84"/>
      <c r="H54" s="94">
        <v>3.9100000000000006</v>
      </c>
      <c r="I54" s="97" t="s">
        <v>153</v>
      </c>
      <c r="J54" s="98">
        <v>1.1000000000000001E-3</v>
      </c>
      <c r="K54" s="95">
        <v>1.9E-3</v>
      </c>
      <c r="L54" s="94">
        <v>9600</v>
      </c>
      <c r="M54" s="96">
        <v>99.75</v>
      </c>
      <c r="N54" s="84"/>
      <c r="O54" s="94">
        <v>9.5760000000000005</v>
      </c>
      <c r="P54" s="95">
        <v>6.8480007756182642E-7</v>
      </c>
      <c r="Q54" s="95">
        <v>2.9771491676402664E-2</v>
      </c>
      <c r="R54" s="95">
        <f>O54/'סכום נכסי הקרן'!$C$42</f>
        <v>6.5930361675126913E-3</v>
      </c>
    </row>
    <row r="55" spans="2:18" s="122" customFormat="1">
      <c r="B55" s="86" t="s">
        <v>307</v>
      </c>
      <c r="C55" s="84" t="s">
        <v>308</v>
      </c>
      <c r="D55" s="97" t="s">
        <v>109</v>
      </c>
      <c r="E55" s="84" t="s">
        <v>242</v>
      </c>
      <c r="F55" s="84"/>
      <c r="G55" s="84"/>
      <c r="H55" s="94">
        <v>2.41</v>
      </c>
      <c r="I55" s="97" t="s">
        <v>153</v>
      </c>
      <c r="J55" s="98">
        <v>1.1000000000000001E-3</v>
      </c>
      <c r="K55" s="95">
        <v>1.5E-3</v>
      </c>
      <c r="L55" s="94">
        <v>4863</v>
      </c>
      <c r="M55" s="96">
        <v>99.94</v>
      </c>
      <c r="N55" s="84"/>
      <c r="O55" s="94">
        <v>4.86008</v>
      </c>
      <c r="P55" s="95">
        <v>2.6395242018880239E-7</v>
      </c>
      <c r="Q55" s="95">
        <v>1.5109840357837412E-2</v>
      </c>
      <c r="R55" s="95">
        <f>O55/'סכום נכסי הקרן'!$C$42</f>
        <v>3.3461448639311902E-3</v>
      </c>
    </row>
    <row r="56" spans="2:18" s="122" customFormat="1">
      <c r="B56" s="86" t="s">
        <v>309</v>
      </c>
      <c r="C56" s="84" t="s">
        <v>310</v>
      </c>
      <c r="D56" s="97" t="s">
        <v>109</v>
      </c>
      <c r="E56" s="84" t="s">
        <v>242</v>
      </c>
      <c r="F56" s="84"/>
      <c r="G56" s="84"/>
      <c r="H56" s="94">
        <v>8.3699999999999992</v>
      </c>
      <c r="I56" s="97" t="s">
        <v>153</v>
      </c>
      <c r="J56" s="98">
        <v>1.1000000000000001E-3</v>
      </c>
      <c r="K56" s="95">
        <v>2.0999999999999999E-3</v>
      </c>
      <c r="L56" s="94">
        <v>2200</v>
      </c>
      <c r="M56" s="96">
        <v>99.24</v>
      </c>
      <c r="N56" s="84"/>
      <c r="O56" s="94">
        <v>2.1832800000000003</v>
      </c>
      <c r="P56" s="95">
        <v>1.0234747899550601E-6</v>
      </c>
      <c r="Q56" s="95">
        <v>6.7877508716850891E-3</v>
      </c>
      <c r="R56" s="95">
        <f>O56/'סכום נכסי הקרן'!$C$42</f>
        <v>1.5031791983925553E-3</v>
      </c>
    </row>
    <row r="57" spans="2:18" s="122" customFormat="1">
      <c r="B57" s="125"/>
    </row>
    <row r="58" spans="2:18" s="122" customFormat="1">
      <c r="B58" s="125"/>
    </row>
    <row r="59" spans="2:18">
      <c r="C59" s="1"/>
      <c r="D59" s="1"/>
    </row>
    <row r="60" spans="2:18">
      <c r="B60" s="99" t="s">
        <v>101</v>
      </c>
      <c r="C60" s="100"/>
      <c r="D60" s="100"/>
    </row>
    <row r="61" spans="2:18">
      <c r="B61" s="99" t="s">
        <v>219</v>
      </c>
      <c r="C61" s="100"/>
      <c r="D61" s="100"/>
    </row>
    <row r="62" spans="2:18">
      <c r="B62" s="138" t="s">
        <v>227</v>
      </c>
      <c r="C62" s="138"/>
      <c r="D62" s="138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62:D62"/>
  </mergeCells>
  <phoneticPr fontId="3" type="noConversion"/>
  <dataValidations count="1">
    <dataValidation allowBlank="1" showInputMessage="1" showErrorMessage="1" sqref="N10:Q10 N9 N1:N7 N32:N1048576 C5:C29 O1:Q9 O11:Q1048576 C63:D1048576 E1:I30 D1:D29 R1:AF1048576 AJ1:XFD1048576 AG1:AI27 AG31:AI1048576 A1:B1048576 E32:I1048576 C32:D61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78" t="s" vm="1">
        <v>237</v>
      </c>
    </row>
    <row r="2" spans="2:67">
      <c r="B2" s="57" t="s">
        <v>167</v>
      </c>
      <c r="C2" s="78" t="s">
        <v>238</v>
      </c>
    </row>
    <row r="3" spans="2:67">
      <c r="B3" s="57" t="s">
        <v>169</v>
      </c>
      <c r="C3" s="78" t="s">
        <v>239</v>
      </c>
    </row>
    <row r="4" spans="2:67">
      <c r="B4" s="57" t="s">
        <v>170</v>
      </c>
      <c r="C4" s="78">
        <v>2149</v>
      </c>
    </row>
    <row r="6" spans="2:67" ht="26.25" customHeight="1">
      <c r="B6" s="135" t="s">
        <v>198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76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104</v>
      </c>
      <c r="C8" s="14" t="s">
        <v>38</v>
      </c>
      <c r="D8" s="14" t="s">
        <v>108</v>
      </c>
      <c r="E8" s="14" t="s">
        <v>214</v>
      </c>
      <c r="F8" s="14" t="s">
        <v>106</v>
      </c>
      <c r="G8" s="14" t="s">
        <v>50</v>
      </c>
      <c r="H8" s="14" t="s">
        <v>15</v>
      </c>
      <c r="I8" s="14" t="s">
        <v>51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221</v>
      </c>
      <c r="P8" s="14" t="s">
        <v>220</v>
      </c>
      <c r="Q8" s="14" t="s">
        <v>49</v>
      </c>
      <c r="R8" s="14" t="s">
        <v>48</v>
      </c>
      <c r="S8" s="14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228</v>
      </c>
      <c r="P9" s="17"/>
      <c r="Q9" s="17" t="s">
        <v>224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3" t="s">
        <v>215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9.5703125" style="2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8.5703125" style="1" customWidth="1"/>
    <col min="8" max="8" width="7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168</v>
      </c>
      <c r="C1" s="78" t="s" vm="1">
        <v>237</v>
      </c>
    </row>
    <row r="2" spans="2:66">
      <c r="B2" s="57" t="s">
        <v>167</v>
      </c>
      <c r="C2" s="78" t="s">
        <v>238</v>
      </c>
    </row>
    <row r="3" spans="2:66">
      <c r="B3" s="57" t="s">
        <v>169</v>
      </c>
      <c r="C3" s="78" t="s">
        <v>239</v>
      </c>
    </row>
    <row r="4" spans="2:66">
      <c r="B4" s="57" t="s">
        <v>170</v>
      </c>
      <c r="C4" s="78">
        <v>2149</v>
      </c>
    </row>
    <row r="6" spans="2:66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78.75">
      <c r="B8" s="23" t="s">
        <v>104</v>
      </c>
      <c r="C8" s="31" t="s">
        <v>38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15</v>
      </c>
      <c r="I8" s="31" t="s">
        <v>51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14" t="s">
        <v>221</v>
      </c>
      <c r="P8" s="31" t="s">
        <v>220</v>
      </c>
      <c r="Q8" s="31" t="s">
        <v>235</v>
      </c>
      <c r="R8" s="31" t="s">
        <v>49</v>
      </c>
      <c r="S8" s="14" t="s">
        <v>48</v>
      </c>
      <c r="T8" s="31" t="s">
        <v>171</v>
      </c>
      <c r="U8" s="15" t="s">
        <v>173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228</v>
      </c>
      <c r="P9" s="33"/>
      <c r="Q9" s="17" t="s">
        <v>224</v>
      </c>
      <c r="R9" s="33" t="s">
        <v>224</v>
      </c>
      <c r="S9" s="17" t="s">
        <v>20</v>
      </c>
      <c r="T9" s="33" t="s">
        <v>224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215</v>
      </c>
      <c r="U10" s="21" t="s">
        <v>230</v>
      </c>
      <c r="V10" s="5"/>
      <c r="BI10" s="1"/>
      <c r="BJ10" s="3"/>
      <c r="BK10" s="1"/>
    </row>
    <row r="11" spans="2:66" s="4" customFormat="1" ht="18" customHeight="1">
      <c r="B11" s="117" t="s">
        <v>32</v>
      </c>
      <c r="C11" s="82"/>
      <c r="D11" s="82"/>
      <c r="E11" s="82"/>
      <c r="F11" s="82"/>
      <c r="G11" s="82"/>
      <c r="H11" s="82"/>
      <c r="I11" s="82"/>
      <c r="J11" s="82"/>
      <c r="K11" s="91">
        <v>1.6899999999999997</v>
      </c>
      <c r="L11" s="82"/>
      <c r="M11" s="82"/>
      <c r="N11" s="103">
        <v>2.5999999999999999E-3</v>
      </c>
      <c r="O11" s="91"/>
      <c r="P11" s="93"/>
      <c r="Q11" s="82"/>
      <c r="R11" s="91">
        <v>1.9536099999999998</v>
      </c>
      <c r="S11" s="82"/>
      <c r="T11" s="92">
        <v>1</v>
      </c>
      <c r="U11" s="92">
        <f>R11/'סכום נכסי הקרן'!$C$42</f>
        <v>1.3450523587316696E-3</v>
      </c>
      <c r="V11" s="123"/>
      <c r="BI11" s="100"/>
      <c r="BJ11" s="3"/>
      <c r="BK11" s="100"/>
      <c r="BN11" s="100"/>
    </row>
    <row r="12" spans="2:66" s="100" customFormat="1">
      <c r="B12" s="81" t="s">
        <v>218</v>
      </c>
      <c r="C12" s="82"/>
      <c r="D12" s="82"/>
      <c r="E12" s="82"/>
      <c r="F12" s="82"/>
      <c r="G12" s="82"/>
      <c r="H12" s="82"/>
      <c r="I12" s="82"/>
      <c r="J12" s="82"/>
      <c r="K12" s="91">
        <v>1.6899999999999997</v>
      </c>
      <c r="L12" s="82"/>
      <c r="M12" s="82"/>
      <c r="N12" s="103">
        <v>2.5999999999999999E-3</v>
      </c>
      <c r="O12" s="91"/>
      <c r="P12" s="93"/>
      <c r="Q12" s="82"/>
      <c r="R12" s="91">
        <v>1.9536099999999998</v>
      </c>
      <c r="S12" s="82"/>
      <c r="T12" s="92">
        <v>1</v>
      </c>
      <c r="U12" s="92">
        <f>R12/'סכום נכסי הקרן'!$C$42</f>
        <v>1.3450523587316696E-3</v>
      </c>
      <c r="V12" s="121"/>
      <c r="BJ12" s="3"/>
    </row>
    <row r="13" spans="2:66" ht="20.25">
      <c r="B13" s="102" t="s">
        <v>31</v>
      </c>
      <c r="C13" s="82"/>
      <c r="D13" s="82"/>
      <c r="E13" s="82"/>
      <c r="F13" s="82"/>
      <c r="G13" s="82"/>
      <c r="H13" s="82"/>
      <c r="I13" s="82"/>
      <c r="J13" s="82"/>
      <c r="K13" s="91">
        <v>1.6899999999999997</v>
      </c>
      <c r="L13" s="82"/>
      <c r="M13" s="82"/>
      <c r="N13" s="103">
        <v>2.5999999999999999E-3</v>
      </c>
      <c r="O13" s="91"/>
      <c r="P13" s="93"/>
      <c r="Q13" s="82"/>
      <c r="R13" s="91">
        <v>1.9536099999999998</v>
      </c>
      <c r="S13" s="82"/>
      <c r="T13" s="92">
        <v>1</v>
      </c>
      <c r="U13" s="92">
        <f>R13/'סכום נכסי הקרן'!$C$42</f>
        <v>1.3450523587316696E-3</v>
      </c>
      <c r="V13" s="122"/>
      <c r="BJ13" s="4"/>
    </row>
    <row r="14" spans="2:66">
      <c r="B14" s="87" t="s">
        <v>311</v>
      </c>
      <c r="C14" s="84" t="s">
        <v>312</v>
      </c>
      <c r="D14" s="97" t="s">
        <v>109</v>
      </c>
      <c r="E14" s="97" t="s">
        <v>313</v>
      </c>
      <c r="F14" s="84" t="s">
        <v>314</v>
      </c>
      <c r="G14" s="97" t="s">
        <v>315</v>
      </c>
      <c r="H14" s="84" t="s">
        <v>316</v>
      </c>
      <c r="I14" s="84" t="s">
        <v>149</v>
      </c>
      <c r="J14" s="84"/>
      <c r="K14" s="94">
        <v>1.6899999999999997</v>
      </c>
      <c r="L14" s="97" t="s">
        <v>153</v>
      </c>
      <c r="M14" s="98">
        <v>4.0999999999999995E-2</v>
      </c>
      <c r="N14" s="98">
        <v>2.5999999999999999E-3</v>
      </c>
      <c r="O14" s="94">
        <v>1480</v>
      </c>
      <c r="P14" s="96">
        <v>132</v>
      </c>
      <c r="Q14" s="84"/>
      <c r="R14" s="94">
        <v>1.9536099999999998</v>
      </c>
      <c r="S14" s="95">
        <v>4.748999950456379E-7</v>
      </c>
      <c r="T14" s="95">
        <v>1</v>
      </c>
      <c r="U14" s="95">
        <f>R14/'סכום נכסי הקרן'!$C$42</f>
        <v>1.3450523587316696E-3</v>
      </c>
      <c r="V14" s="122"/>
    </row>
    <row r="15" spans="2:66">
      <c r="B15" s="83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94"/>
      <c r="P15" s="96"/>
      <c r="Q15" s="84"/>
      <c r="R15" s="84"/>
      <c r="S15" s="84"/>
      <c r="T15" s="95"/>
      <c r="U15" s="84"/>
      <c r="V15" s="122"/>
    </row>
    <row r="16" spans="2:66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22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99" t="s">
        <v>236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99" t="s">
        <v>101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99" t="s">
        <v>219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99" t="s">
        <v>227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38" t="s">
        <v>232</v>
      </c>
      <c r="C22" s="138"/>
      <c r="D22" s="138"/>
      <c r="E22" s="138"/>
      <c r="F22" s="138"/>
      <c r="G22" s="138"/>
      <c r="H22" s="138"/>
      <c r="I22" s="138"/>
      <c r="J22" s="138"/>
      <c r="K22" s="138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C115" s="1"/>
      <c r="D115" s="1"/>
      <c r="E115" s="1"/>
      <c r="F115" s="1"/>
    </row>
    <row r="116" spans="2:21">
      <c r="C116" s="1"/>
      <c r="D116" s="1"/>
      <c r="E116" s="1"/>
      <c r="F116" s="1"/>
    </row>
    <row r="117" spans="2:21">
      <c r="C117" s="1"/>
      <c r="D117" s="1"/>
      <c r="E117" s="1"/>
      <c r="F117" s="1"/>
    </row>
    <row r="118" spans="2:21">
      <c r="C118" s="1"/>
      <c r="D118" s="1"/>
      <c r="E118" s="1"/>
      <c r="F118" s="1"/>
    </row>
    <row r="119" spans="2:21">
      <c r="C119" s="1"/>
      <c r="D119" s="1"/>
      <c r="E119" s="1"/>
      <c r="F119" s="1"/>
    </row>
    <row r="120" spans="2:21">
      <c r="C120" s="1"/>
      <c r="D120" s="1"/>
      <c r="E120" s="1"/>
      <c r="F120" s="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:K22"/>
  </mergeCells>
  <phoneticPr fontId="3" type="noConversion"/>
  <conditionalFormatting sqref="B12:B17 B23:B114">
    <cfRule type="cellIs" dxfId="8" priority="2" operator="equal">
      <formula>"NR3"</formula>
    </cfRule>
  </conditionalFormatting>
  <conditionalFormatting sqref="B12:B17 B23:B114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0 B22"/>
    <dataValidation type="list" allowBlank="1" showInputMessage="1" showErrorMessage="1" sqref="I18:I21 I37:I828 I12:I17 I23:I35">
      <formula1>$BM$7:$BM$10</formula1>
    </dataValidation>
    <dataValidation type="list" allowBlank="1" showInputMessage="1" showErrorMessage="1" sqref="E18:E21 E37:E822 E12:E17 E23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8:G21 G37:G555 G12:G17 G23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168</v>
      </c>
      <c r="C1" s="78" t="s" vm="1">
        <v>237</v>
      </c>
    </row>
    <row r="2" spans="2:62">
      <c r="B2" s="57" t="s">
        <v>167</v>
      </c>
      <c r="C2" s="78" t="s">
        <v>238</v>
      </c>
    </row>
    <row r="3" spans="2:62">
      <c r="B3" s="57" t="s">
        <v>169</v>
      </c>
      <c r="C3" s="78" t="s">
        <v>239</v>
      </c>
    </row>
    <row r="4" spans="2:62">
      <c r="B4" s="57" t="s">
        <v>170</v>
      </c>
      <c r="C4" s="78">
        <v>2149</v>
      </c>
    </row>
    <row r="6" spans="2:62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78.75">
      <c r="B8" s="23" t="s">
        <v>104</v>
      </c>
      <c r="C8" s="31" t="s">
        <v>38</v>
      </c>
      <c r="D8" s="31" t="s">
        <v>108</v>
      </c>
      <c r="E8" s="31" t="s">
        <v>214</v>
      </c>
      <c r="F8" s="31" t="s">
        <v>106</v>
      </c>
      <c r="G8" s="31" t="s">
        <v>50</v>
      </c>
      <c r="H8" s="31" t="s">
        <v>90</v>
      </c>
      <c r="I8" s="14" t="s">
        <v>221</v>
      </c>
      <c r="J8" s="14" t="s">
        <v>220</v>
      </c>
      <c r="K8" s="31" t="s">
        <v>235</v>
      </c>
      <c r="L8" s="14" t="s">
        <v>49</v>
      </c>
      <c r="M8" s="14" t="s">
        <v>48</v>
      </c>
      <c r="N8" s="14" t="s">
        <v>171</v>
      </c>
      <c r="O8" s="15" t="s">
        <v>173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228</v>
      </c>
      <c r="J9" s="17"/>
      <c r="K9" s="17" t="s">
        <v>224</v>
      </c>
      <c r="L9" s="17" t="s">
        <v>224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168</v>
      </c>
      <c r="C1" s="78" t="s" vm="1">
        <v>237</v>
      </c>
    </row>
    <row r="2" spans="2:58">
      <c r="B2" s="57" t="s">
        <v>167</v>
      </c>
      <c r="C2" s="78" t="s">
        <v>238</v>
      </c>
    </row>
    <row r="3" spans="2:58">
      <c r="B3" s="57" t="s">
        <v>169</v>
      </c>
      <c r="C3" s="78" t="s">
        <v>239</v>
      </c>
    </row>
    <row r="4" spans="2:58">
      <c r="B4" s="57" t="s">
        <v>170</v>
      </c>
      <c r="C4" s="78">
        <v>2149</v>
      </c>
    </row>
    <row r="6" spans="2:58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F6" s="3"/>
    </row>
    <row r="7" spans="2:58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C7" s="3"/>
      <c r="BF7" s="3"/>
    </row>
    <row r="8" spans="2:58" s="3" customFormat="1" ht="74.25" customHeight="1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90</v>
      </c>
      <c r="H8" s="31" t="s">
        <v>221</v>
      </c>
      <c r="I8" s="31" t="s">
        <v>220</v>
      </c>
      <c r="J8" s="31" t="s">
        <v>235</v>
      </c>
      <c r="K8" s="31" t="s">
        <v>49</v>
      </c>
      <c r="L8" s="31" t="s">
        <v>48</v>
      </c>
      <c r="M8" s="31" t="s">
        <v>171</v>
      </c>
      <c r="N8" s="15" t="s">
        <v>173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228</v>
      </c>
      <c r="I9" s="33"/>
      <c r="J9" s="17" t="s">
        <v>224</v>
      </c>
      <c r="K9" s="33" t="s">
        <v>224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20" customFormat="1" ht="18" customHeight="1">
      <c r="B11" s="79" t="s">
        <v>30</v>
      </c>
      <c r="C11" s="80"/>
      <c r="D11" s="80"/>
      <c r="E11" s="80"/>
      <c r="F11" s="80"/>
      <c r="G11" s="80"/>
      <c r="H11" s="88"/>
      <c r="I11" s="90"/>
      <c r="J11" s="88">
        <v>0.28635000000000005</v>
      </c>
      <c r="K11" s="88">
        <v>1041.34339</v>
      </c>
      <c r="L11" s="80"/>
      <c r="M11" s="89">
        <v>1</v>
      </c>
      <c r="N11" s="89">
        <f>K11/'סכום נכסי הקרן'!$C$42</f>
        <v>0.71696059242588484</v>
      </c>
      <c r="O11" s="123"/>
      <c r="BC11" s="122"/>
      <c r="BD11" s="124"/>
      <c r="BF11" s="122"/>
    </row>
    <row r="12" spans="2:58" s="122" customFormat="1" ht="20.25">
      <c r="B12" s="81" t="s">
        <v>218</v>
      </c>
      <c r="C12" s="82"/>
      <c r="D12" s="82"/>
      <c r="E12" s="82"/>
      <c r="F12" s="82"/>
      <c r="G12" s="82"/>
      <c r="H12" s="91"/>
      <c r="I12" s="93"/>
      <c r="J12" s="82"/>
      <c r="K12" s="91">
        <v>582.65702999999996</v>
      </c>
      <c r="L12" s="82"/>
      <c r="M12" s="92">
        <v>0.55952439473399829</v>
      </c>
      <c r="N12" s="92">
        <f>K12/'סכום נכסי הקרן'!$C$42</f>
        <v>0.40115694152522208</v>
      </c>
      <c r="BD12" s="120"/>
    </row>
    <row r="13" spans="2:58" s="122" customFormat="1">
      <c r="B13" s="102" t="s">
        <v>52</v>
      </c>
      <c r="C13" s="82"/>
      <c r="D13" s="82"/>
      <c r="E13" s="82"/>
      <c r="F13" s="82"/>
      <c r="G13" s="82"/>
      <c r="H13" s="91"/>
      <c r="I13" s="93"/>
      <c r="J13" s="82"/>
      <c r="K13" s="91">
        <v>194.44685000000001</v>
      </c>
      <c r="L13" s="82"/>
      <c r="M13" s="92">
        <v>0.18672692587984835</v>
      </c>
      <c r="N13" s="92">
        <f>K13/'סכום נכסי הקרן'!$C$42</f>
        <v>0.13387584740068037</v>
      </c>
    </row>
    <row r="14" spans="2:58" s="122" customFormat="1">
      <c r="B14" s="87" t="s">
        <v>317</v>
      </c>
      <c r="C14" s="84" t="s">
        <v>318</v>
      </c>
      <c r="D14" s="97" t="s">
        <v>109</v>
      </c>
      <c r="E14" s="84" t="s">
        <v>319</v>
      </c>
      <c r="F14" s="97" t="s">
        <v>320</v>
      </c>
      <c r="G14" s="97" t="s">
        <v>153</v>
      </c>
      <c r="H14" s="94">
        <v>2393</v>
      </c>
      <c r="I14" s="96">
        <v>1359</v>
      </c>
      <c r="J14" s="84"/>
      <c r="K14" s="94">
        <v>32.520870000000002</v>
      </c>
      <c r="L14" s="95">
        <v>1.158996669998665E-5</v>
      </c>
      <c r="M14" s="95">
        <v>3.1229727208428339E-2</v>
      </c>
      <c r="N14" s="95">
        <f>K14/'סכום נכסי הקרן'!$C$42</f>
        <v>2.2390483720653557E-2</v>
      </c>
    </row>
    <row r="15" spans="2:58" s="122" customFormat="1">
      <c r="B15" s="87" t="s">
        <v>321</v>
      </c>
      <c r="C15" s="84" t="s">
        <v>322</v>
      </c>
      <c r="D15" s="97" t="s">
        <v>109</v>
      </c>
      <c r="E15" s="84" t="s">
        <v>319</v>
      </c>
      <c r="F15" s="97" t="s">
        <v>320</v>
      </c>
      <c r="G15" s="97" t="s">
        <v>153</v>
      </c>
      <c r="H15" s="94">
        <v>641</v>
      </c>
      <c r="I15" s="96">
        <v>1510</v>
      </c>
      <c r="J15" s="84"/>
      <c r="K15" s="94">
        <v>9.6791</v>
      </c>
      <c r="L15" s="95">
        <v>7.5241329815967455E-6</v>
      </c>
      <c r="M15" s="95">
        <v>9.2948206066780711E-3</v>
      </c>
      <c r="N15" s="95">
        <f>K15/'סכום נכסי הקרן'!$C$42</f>
        <v>6.6640200886562331E-3</v>
      </c>
    </row>
    <row r="16" spans="2:58" s="122" customFormat="1" ht="20.25">
      <c r="B16" s="87" t="s">
        <v>323</v>
      </c>
      <c r="C16" s="84" t="s">
        <v>324</v>
      </c>
      <c r="D16" s="97" t="s">
        <v>109</v>
      </c>
      <c r="E16" s="84" t="s">
        <v>325</v>
      </c>
      <c r="F16" s="97" t="s">
        <v>320</v>
      </c>
      <c r="G16" s="97" t="s">
        <v>153</v>
      </c>
      <c r="H16" s="94">
        <v>2354</v>
      </c>
      <c r="I16" s="96">
        <v>1356</v>
      </c>
      <c r="J16" s="84"/>
      <c r="K16" s="94">
        <v>31.920240000000003</v>
      </c>
      <c r="L16" s="95">
        <v>9.2313725490196085E-6</v>
      </c>
      <c r="M16" s="95">
        <v>3.0652943406113138E-2</v>
      </c>
      <c r="N16" s="95">
        <f>K16/'סכום נכסי הקרן'!$C$42</f>
        <v>2.1976952464043999E-2</v>
      </c>
      <c r="BC16" s="120"/>
    </row>
    <row r="17" spans="2:14" s="122" customFormat="1">
      <c r="B17" s="87" t="s">
        <v>326</v>
      </c>
      <c r="C17" s="84" t="s">
        <v>327</v>
      </c>
      <c r="D17" s="97" t="s">
        <v>109</v>
      </c>
      <c r="E17" s="84" t="s">
        <v>325</v>
      </c>
      <c r="F17" s="97" t="s">
        <v>320</v>
      </c>
      <c r="G17" s="97" t="s">
        <v>153</v>
      </c>
      <c r="H17" s="94">
        <v>450</v>
      </c>
      <c r="I17" s="96">
        <v>1359</v>
      </c>
      <c r="J17" s="84"/>
      <c r="K17" s="94">
        <v>6.1154999999999999</v>
      </c>
      <c r="L17" s="95">
        <v>3.0815621501335572E-6</v>
      </c>
      <c r="M17" s="95">
        <v>5.872702567401902E-3</v>
      </c>
      <c r="N17" s="95">
        <f>K17/'סכום נכסי הקרן'!$C$42</f>
        <v>4.2104963118654824E-3</v>
      </c>
    </row>
    <row r="18" spans="2:14" s="122" customFormat="1">
      <c r="B18" s="87" t="s">
        <v>328</v>
      </c>
      <c r="C18" s="84" t="s">
        <v>329</v>
      </c>
      <c r="D18" s="97" t="s">
        <v>109</v>
      </c>
      <c r="E18" s="84" t="s">
        <v>325</v>
      </c>
      <c r="F18" s="97" t="s">
        <v>320</v>
      </c>
      <c r="G18" s="97" t="s">
        <v>153</v>
      </c>
      <c r="H18" s="94">
        <v>100</v>
      </c>
      <c r="I18" s="96">
        <v>1510</v>
      </c>
      <c r="J18" s="84"/>
      <c r="K18" s="94">
        <v>1.51</v>
      </c>
      <c r="L18" s="95">
        <v>3.11372248636968E-7</v>
      </c>
      <c r="M18" s="95">
        <v>1.4500500166424448E-3</v>
      </c>
      <c r="N18" s="95">
        <f>K18/'סכום נכסי הקרן'!$C$42</f>
        <v>1.0396287189791316E-3</v>
      </c>
    </row>
    <row r="19" spans="2:14" s="122" customFormat="1">
      <c r="B19" s="87" t="s">
        <v>330</v>
      </c>
      <c r="C19" s="84" t="s">
        <v>331</v>
      </c>
      <c r="D19" s="97" t="s">
        <v>109</v>
      </c>
      <c r="E19" s="84" t="s">
        <v>332</v>
      </c>
      <c r="F19" s="97" t="s">
        <v>320</v>
      </c>
      <c r="G19" s="97" t="s">
        <v>153</v>
      </c>
      <c r="H19" s="94">
        <v>39</v>
      </c>
      <c r="I19" s="96">
        <v>15050</v>
      </c>
      <c r="J19" s="84"/>
      <c r="K19" s="94">
        <v>5.8695000000000004</v>
      </c>
      <c r="L19" s="95">
        <v>1.4028776978417265E-6</v>
      </c>
      <c r="M19" s="95">
        <v>5.6364692534323383E-3</v>
      </c>
      <c r="N19" s="95">
        <f>K19/'סכום נכסי הקרן'!$C$42</f>
        <v>4.0411263351311346E-3</v>
      </c>
    </row>
    <row r="20" spans="2:14" s="122" customFormat="1">
      <c r="B20" s="87" t="s">
        <v>333</v>
      </c>
      <c r="C20" s="84" t="s">
        <v>334</v>
      </c>
      <c r="D20" s="97" t="s">
        <v>109</v>
      </c>
      <c r="E20" s="84" t="s">
        <v>332</v>
      </c>
      <c r="F20" s="97" t="s">
        <v>320</v>
      </c>
      <c r="G20" s="97" t="s">
        <v>153</v>
      </c>
      <c r="H20" s="94">
        <v>30</v>
      </c>
      <c r="I20" s="96">
        <v>11700</v>
      </c>
      <c r="J20" s="84"/>
      <c r="K20" s="94">
        <v>3.51</v>
      </c>
      <c r="L20" s="95">
        <v>2.1123785382340515E-6</v>
      </c>
      <c r="M20" s="95">
        <v>3.3706460651754845E-3</v>
      </c>
      <c r="N20" s="95">
        <f>K20/'סכום נכסי הקרן'!$C$42</f>
        <v>2.4166203997461931E-3</v>
      </c>
    </row>
    <row r="21" spans="2:14" s="122" customFormat="1">
      <c r="B21" s="87" t="s">
        <v>335</v>
      </c>
      <c r="C21" s="84" t="s">
        <v>336</v>
      </c>
      <c r="D21" s="97" t="s">
        <v>109</v>
      </c>
      <c r="E21" s="84" t="s">
        <v>332</v>
      </c>
      <c r="F21" s="97" t="s">
        <v>320</v>
      </c>
      <c r="G21" s="97" t="s">
        <v>153</v>
      </c>
      <c r="H21" s="94">
        <v>273</v>
      </c>
      <c r="I21" s="96">
        <v>13580</v>
      </c>
      <c r="J21" s="84"/>
      <c r="K21" s="94">
        <v>37.073399999999999</v>
      </c>
      <c r="L21" s="95">
        <v>2.6593294371267208E-6</v>
      </c>
      <c r="M21" s="95">
        <v>3.5601512772842396E-2</v>
      </c>
      <c r="N21" s="95">
        <f>K21/'סכום נכסי הקרן'!$C$42</f>
        <v>2.552488168887479E-2</v>
      </c>
    </row>
    <row r="22" spans="2:14" s="122" customFormat="1">
      <c r="B22" s="87" t="s">
        <v>337</v>
      </c>
      <c r="C22" s="84" t="s">
        <v>338</v>
      </c>
      <c r="D22" s="97" t="s">
        <v>109</v>
      </c>
      <c r="E22" s="84" t="s">
        <v>339</v>
      </c>
      <c r="F22" s="97" t="s">
        <v>320</v>
      </c>
      <c r="G22" s="97" t="s">
        <v>153</v>
      </c>
      <c r="H22" s="94">
        <v>394</v>
      </c>
      <c r="I22" s="96">
        <v>13550</v>
      </c>
      <c r="J22" s="84"/>
      <c r="K22" s="94">
        <v>53.387</v>
      </c>
      <c r="L22" s="95">
        <v>9.5292110224432275E-6</v>
      </c>
      <c r="M22" s="95">
        <v>5.1267430621516695E-2</v>
      </c>
      <c r="N22" s="95">
        <f>K22/'סכום נכסי הקרן'!$C$42</f>
        <v>3.6756727430555559E-2</v>
      </c>
    </row>
    <row r="23" spans="2:14" s="122" customFormat="1">
      <c r="B23" s="87" t="s">
        <v>340</v>
      </c>
      <c r="C23" s="84" t="s">
        <v>341</v>
      </c>
      <c r="D23" s="97" t="s">
        <v>109</v>
      </c>
      <c r="E23" s="84" t="s">
        <v>339</v>
      </c>
      <c r="F23" s="97" t="s">
        <v>320</v>
      </c>
      <c r="G23" s="97" t="s">
        <v>153</v>
      </c>
      <c r="H23" s="94">
        <v>854</v>
      </c>
      <c r="I23" s="96">
        <v>1506</v>
      </c>
      <c r="J23" s="84"/>
      <c r="K23" s="94">
        <v>12.86124</v>
      </c>
      <c r="L23" s="95">
        <v>3.6340425531914895E-6</v>
      </c>
      <c r="M23" s="95">
        <v>1.2350623361617536E-2</v>
      </c>
      <c r="N23" s="95">
        <f>K23/'סכום נכסי הקרן'!$C$42</f>
        <v>8.8549102421742812E-3</v>
      </c>
    </row>
    <row r="24" spans="2:14" s="122" customFormat="1">
      <c r="B24" s="83"/>
      <c r="C24" s="84"/>
      <c r="D24" s="84"/>
      <c r="E24" s="84"/>
      <c r="F24" s="84"/>
      <c r="G24" s="84"/>
      <c r="H24" s="94"/>
      <c r="I24" s="96"/>
      <c r="J24" s="84"/>
      <c r="K24" s="84"/>
      <c r="L24" s="84"/>
      <c r="M24" s="95"/>
      <c r="N24" s="84"/>
    </row>
    <row r="25" spans="2:14" s="122" customFormat="1">
      <c r="B25" s="102" t="s">
        <v>53</v>
      </c>
      <c r="C25" s="82"/>
      <c r="D25" s="82"/>
      <c r="E25" s="82"/>
      <c r="F25" s="82"/>
      <c r="G25" s="82"/>
      <c r="H25" s="91"/>
      <c r="I25" s="93"/>
      <c r="J25" s="82"/>
      <c r="K25" s="91">
        <v>388.21018000000004</v>
      </c>
      <c r="L25" s="82"/>
      <c r="M25" s="92">
        <v>0.37279746885415005</v>
      </c>
      <c r="N25" s="92">
        <f>K25/'סכום נכסי הקרן'!$C$42</f>
        <v>0.26728109412454176</v>
      </c>
    </row>
    <row r="26" spans="2:14" s="122" customFormat="1">
      <c r="B26" s="87" t="s">
        <v>342</v>
      </c>
      <c r="C26" s="84" t="s">
        <v>343</v>
      </c>
      <c r="D26" s="97" t="s">
        <v>109</v>
      </c>
      <c r="E26" s="84" t="s">
        <v>319</v>
      </c>
      <c r="F26" s="97" t="s">
        <v>344</v>
      </c>
      <c r="G26" s="97" t="s">
        <v>153</v>
      </c>
      <c r="H26" s="94">
        <v>33992</v>
      </c>
      <c r="I26" s="96">
        <v>324.99</v>
      </c>
      <c r="J26" s="84"/>
      <c r="K26" s="94">
        <v>110.4706</v>
      </c>
      <c r="L26" s="95">
        <v>1.3026104928179935E-4</v>
      </c>
      <c r="M26" s="95">
        <v>0.10608469891953701</v>
      </c>
      <c r="N26" s="95">
        <f>K26/'סכום נכסי הקרן'!$C$42</f>
        <v>7.6058548584672883E-2</v>
      </c>
    </row>
    <row r="27" spans="2:14" s="122" customFormat="1">
      <c r="B27" s="87" t="s">
        <v>345</v>
      </c>
      <c r="C27" s="84" t="s">
        <v>346</v>
      </c>
      <c r="D27" s="97" t="s">
        <v>109</v>
      </c>
      <c r="E27" s="84" t="s">
        <v>325</v>
      </c>
      <c r="F27" s="97" t="s">
        <v>344</v>
      </c>
      <c r="G27" s="97" t="s">
        <v>153</v>
      </c>
      <c r="H27" s="94">
        <v>10</v>
      </c>
      <c r="I27" s="96">
        <v>3428.32</v>
      </c>
      <c r="J27" s="84"/>
      <c r="K27" s="94">
        <v>0.34282999999999997</v>
      </c>
      <c r="L27" s="95">
        <v>5.0312501006250022E-7</v>
      </c>
      <c r="M27" s="95">
        <v>3.2921897165929094E-4</v>
      </c>
      <c r="N27" s="95">
        <f>K27/'סכום נכסי הקרן'!$C$42</f>
        <v>2.3603702895868585E-4</v>
      </c>
    </row>
    <row r="28" spans="2:14" s="122" customFormat="1">
      <c r="B28" s="87" t="s">
        <v>347</v>
      </c>
      <c r="C28" s="84" t="s">
        <v>348</v>
      </c>
      <c r="D28" s="97" t="s">
        <v>109</v>
      </c>
      <c r="E28" s="84" t="s">
        <v>325</v>
      </c>
      <c r="F28" s="97" t="s">
        <v>344</v>
      </c>
      <c r="G28" s="97" t="s">
        <v>153</v>
      </c>
      <c r="H28" s="94">
        <v>720</v>
      </c>
      <c r="I28" s="96">
        <v>3228.5</v>
      </c>
      <c r="J28" s="84"/>
      <c r="K28" s="94">
        <v>23.245200000000001</v>
      </c>
      <c r="L28" s="95">
        <v>1.1327221206722856E-5</v>
      </c>
      <c r="M28" s="95">
        <v>2.2322319633680105E-2</v>
      </c>
      <c r="N28" s="95">
        <f>K28/'סכום נכסי הקרן'!$C$42</f>
        <v>1.6004223508883249E-2</v>
      </c>
    </row>
    <row r="29" spans="2:14" s="122" customFormat="1">
      <c r="B29" s="87" t="s">
        <v>349</v>
      </c>
      <c r="C29" s="84" t="s">
        <v>350</v>
      </c>
      <c r="D29" s="97" t="s">
        <v>109</v>
      </c>
      <c r="E29" s="84" t="s">
        <v>325</v>
      </c>
      <c r="F29" s="97" t="s">
        <v>344</v>
      </c>
      <c r="G29" s="97" t="s">
        <v>153</v>
      </c>
      <c r="H29" s="94">
        <v>270</v>
      </c>
      <c r="I29" s="96">
        <v>3333</v>
      </c>
      <c r="J29" s="84"/>
      <c r="K29" s="94">
        <v>8.9991000000000003</v>
      </c>
      <c r="L29" s="95">
        <v>9.1736885023104113E-6</v>
      </c>
      <c r="M29" s="95">
        <v>8.6418179501768395E-3</v>
      </c>
      <c r="N29" s="95">
        <f>K29/'סכום נכסי הקרן'!$C$42</f>
        <v>6.1958429171954325E-3</v>
      </c>
    </row>
    <row r="30" spans="2:14" s="122" customFormat="1">
      <c r="B30" s="87" t="s">
        <v>357</v>
      </c>
      <c r="C30" s="84" t="s">
        <v>358</v>
      </c>
      <c r="D30" s="97" t="s">
        <v>109</v>
      </c>
      <c r="E30" s="84" t="s">
        <v>325</v>
      </c>
      <c r="F30" s="97" t="s">
        <v>344</v>
      </c>
      <c r="G30" s="97" t="s">
        <v>153</v>
      </c>
      <c r="H30" s="94">
        <v>6877</v>
      </c>
      <c r="I30" s="96">
        <v>367.64</v>
      </c>
      <c r="J30" s="84"/>
      <c r="K30" s="94">
        <v>25.282599999999999</v>
      </c>
      <c r="L30" s="95">
        <v>1.3306552405105168E-5</v>
      </c>
      <c r="M30" s="95">
        <v>2.4278830828320712E-2</v>
      </c>
      <c r="N30" s="95">
        <f>K30/'סכום נכסי הקרן'!$C$42</f>
        <v>1.7406964934080654E-2</v>
      </c>
    </row>
    <row r="31" spans="2:14" s="122" customFormat="1">
      <c r="B31" s="87" t="s">
        <v>359</v>
      </c>
      <c r="C31" s="84" t="s">
        <v>360</v>
      </c>
      <c r="D31" s="97" t="s">
        <v>109</v>
      </c>
      <c r="E31" s="84" t="s">
        <v>325</v>
      </c>
      <c r="F31" s="97" t="s">
        <v>344</v>
      </c>
      <c r="G31" s="97" t="s">
        <v>153</v>
      </c>
      <c r="H31" s="94">
        <v>2378</v>
      </c>
      <c r="I31" s="96">
        <v>366.9</v>
      </c>
      <c r="J31" s="84"/>
      <c r="K31" s="94">
        <v>8.7248799999999989</v>
      </c>
      <c r="L31" s="95">
        <v>1.5905802440074506E-5</v>
      </c>
      <c r="M31" s="95">
        <v>8.3784850259624715E-3</v>
      </c>
      <c r="N31" s="95">
        <f>K31/'סכום נכסי הקרן'!$C$42</f>
        <v>6.007043587845459E-3</v>
      </c>
    </row>
    <row r="32" spans="2:14" s="122" customFormat="1">
      <c r="B32" s="87" t="s">
        <v>361</v>
      </c>
      <c r="C32" s="84" t="s">
        <v>362</v>
      </c>
      <c r="D32" s="97" t="s">
        <v>109</v>
      </c>
      <c r="E32" s="84" t="s">
        <v>332</v>
      </c>
      <c r="F32" s="97" t="s">
        <v>344</v>
      </c>
      <c r="G32" s="97" t="s">
        <v>153</v>
      </c>
      <c r="H32" s="94">
        <v>920</v>
      </c>
      <c r="I32" s="96">
        <v>3685.18</v>
      </c>
      <c r="J32" s="84"/>
      <c r="K32" s="94">
        <v>33.903660000000002</v>
      </c>
      <c r="L32" s="95">
        <v>4.0066402222605272E-5</v>
      </c>
      <c r="M32" s="95">
        <v>3.255761771340384E-2</v>
      </c>
      <c r="N32" s="95">
        <f>K32/'סכום נכסי הקרן'!$C$42</f>
        <v>2.33425288837775E-2</v>
      </c>
    </row>
    <row r="33" spans="2:14" s="122" customFormat="1">
      <c r="B33" s="87" t="s">
        <v>351</v>
      </c>
      <c r="C33" s="84" t="s">
        <v>352</v>
      </c>
      <c r="D33" s="97" t="s">
        <v>109</v>
      </c>
      <c r="E33" s="84" t="s">
        <v>332</v>
      </c>
      <c r="F33" s="97" t="s">
        <v>344</v>
      </c>
      <c r="G33" s="97" t="s">
        <v>153</v>
      </c>
      <c r="H33" s="94">
        <v>2195</v>
      </c>
      <c r="I33" s="96">
        <v>3243.07</v>
      </c>
      <c r="J33" s="84"/>
      <c r="K33" s="94">
        <v>71.185389999999998</v>
      </c>
      <c r="L33" s="95">
        <v>1.5678571428571427E-5</v>
      </c>
      <c r="M33" s="95">
        <v>6.8359189373641674E-2</v>
      </c>
      <c r="N33" s="95">
        <f>K33/'סכום נכסי הקרן'!$C$42</f>
        <v>4.901084491107939E-2</v>
      </c>
    </row>
    <row r="34" spans="2:14" s="122" customFormat="1">
      <c r="B34" s="87" t="s">
        <v>353</v>
      </c>
      <c r="C34" s="84" t="s">
        <v>354</v>
      </c>
      <c r="D34" s="97" t="s">
        <v>109</v>
      </c>
      <c r="E34" s="84" t="s">
        <v>339</v>
      </c>
      <c r="F34" s="97" t="s">
        <v>344</v>
      </c>
      <c r="G34" s="97" t="s">
        <v>153</v>
      </c>
      <c r="H34" s="94">
        <v>170</v>
      </c>
      <c r="I34" s="96">
        <v>3369.02</v>
      </c>
      <c r="J34" s="84"/>
      <c r="K34" s="94">
        <v>5.7273300000000003</v>
      </c>
      <c r="L34" s="95">
        <v>1.1786666685525334E-6</v>
      </c>
      <c r="M34" s="95">
        <v>5.4999436833223668E-3</v>
      </c>
      <c r="N34" s="95">
        <f>K34/'סכום נכסי הקרן'!$C$42</f>
        <v>3.9432428815038079E-3</v>
      </c>
    </row>
    <row r="35" spans="2:14" s="122" customFormat="1">
      <c r="B35" s="87" t="s">
        <v>355</v>
      </c>
      <c r="C35" s="84" t="s">
        <v>356</v>
      </c>
      <c r="D35" s="97" t="s">
        <v>109</v>
      </c>
      <c r="E35" s="84" t="s">
        <v>339</v>
      </c>
      <c r="F35" s="97" t="s">
        <v>344</v>
      </c>
      <c r="G35" s="97" t="s">
        <v>153</v>
      </c>
      <c r="H35" s="94">
        <v>2289</v>
      </c>
      <c r="I35" s="96">
        <v>3258.5</v>
      </c>
      <c r="J35" s="84"/>
      <c r="K35" s="94">
        <v>74.587070000000011</v>
      </c>
      <c r="L35" s="95">
        <v>1.5285475792988315E-5</v>
      </c>
      <c r="M35" s="95">
        <v>7.1625815956828626E-2</v>
      </c>
      <c r="N35" s="95">
        <f>K35/'סכום נכסי הקרן'!$C$42</f>
        <v>5.1352887441395247E-2</v>
      </c>
    </row>
    <row r="36" spans="2:14" s="122" customFormat="1">
      <c r="B36" s="87" t="s">
        <v>363</v>
      </c>
      <c r="C36" s="84" t="s">
        <v>364</v>
      </c>
      <c r="D36" s="97" t="s">
        <v>109</v>
      </c>
      <c r="E36" s="84" t="s">
        <v>339</v>
      </c>
      <c r="F36" s="97" t="s">
        <v>344</v>
      </c>
      <c r="G36" s="97" t="s">
        <v>153</v>
      </c>
      <c r="H36" s="94">
        <v>700</v>
      </c>
      <c r="I36" s="96">
        <v>3677.36</v>
      </c>
      <c r="J36" s="84"/>
      <c r="K36" s="94">
        <v>25.741520000000001</v>
      </c>
      <c r="L36" s="95">
        <v>1.4472863773260012E-5</v>
      </c>
      <c r="M36" s="95">
        <v>2.4719530797617108E-2</v>
      </c>
      <c r="N36" s="95">
        <f>K36/'סכום נכסי הקרן'!$C$42</f>
        <v>1.7722929445149468E-2</v>
      </c>
    </row>
    <row r="37" spans="2:14" s="122" customFormat="1">
      <c r="B37" s="125"/>
      <c r="C37" s="125"/>
      <c r="D37" s="125"/>
      <c r="E37" s="125"/>
      <c r="F37" s="125"/>
      <c r="G37" s="125"/>
    </row>
    <row r="38" spans="2:14" s="122" customFormat="1">
      <c r="B38" s="81" t="s">
        <v>217</v>
      </c>
      <c r="C38" s="82"/>
      <c r="D38" s="82"/>
      <c r="E38" s="82"/>
      <c r="F38" s="82"/>
      <c r="G38" s="82"/>
      <c r="H38" s="91"/>
      <c r="I38" s="93"/>
      <c r="J38" s="91">
        <v>0.28635000000000005</v>
      </c>
      <c r="K38" s="91">
        <v>458.68635999999998</v>
      </c>
      <c r="L38" s="82"/>
      <c r="M38" s="92">
        <v>0.4404756052660016</v>
      </c>
      <c r="N38" s="92">
        <f>K38/'סכום נכסי הקרן'!$C$42</f>
        <v>0.31580365090066276</v>
      </c>
    </row>
    <row r="39" spans="2:14" s="122" customFormat="1">
      <c r="B39" s="102" t="s">
        <v>54</v>
      </c>
      <c r="C39" s="82"/>
      <c r="D39" s="82"/>
      <c r="E39" s="82"/>
      <c r="F39" s="82"/>
      <c r="G39" s="82"/>
      <c r="H39" s="91"/>
      <c r="I39" s="93"/>
      <c r="J39" s="91">
        <v>0.28635000000000005</v>
      </c>
      <c r="K39" s="91">
        <v>283.96764000000002</v>
      </c>
      <c r="L39" s="82"/>
      <c r="M39" s="92">
        <v>0.27269356364762637</v>
      </c>
      <c r="N39" s="92">
        <f>K39/'סכום נכסי הקרן'!$C$42</f>
        <v>0.19551053894352793</v>
      </c>
    </row>
    <row r="40" spans="2:14" s="122" customFormat="1">
      <c r="B40" s="87" t="s">
        <v>365</v>
      </c>
      <c r="C40" s="84" t="s">
        <v>366</v>
      </c>
      <c r="D40" s="97" t="s">
        <v>29</v>
      </c>
      <c r="E40" s="84"/>
      <c r="F40" s="97" t="s">
        <v>320</v>
      </c>
      <c r="G40" s="97" t="s">
        <v>162</v>
      </c>
      <c r="H40" s="94">
        <v>20</v>
      </c>
      <c r="I40" s="96">
        <v>23380</v>
      </c>
      <c r="J40" s="84"/>
      <c r="K40" s="94">
        <v>14.40349</v>
      </c>
      <c r="L40" s="95">
        <v>1.908773947633035E-7</v>
      </c>
      <c r="M40" s="95">
        <v>1.3831642989542575E-2</v>
      </c>
      <c r="N40" s="95">
        <f>K40/'סכום נכסי הקרן'!$C$42</f>
        <v>9.9167429520057825E-3</v>
      </c>
    </row>
    <row r="41" spans="2:14" s="122" customFormat="1">
      <c r="B41" s="87" t="s">
        <v>367</v>
      </c>
      <c r="C41" s="84" t="s">
        <v>368</v>
      </c>
      <c r="D41" s="97" t="s">
        <v>29</v>
      </c>
      <c r="E41" s="84"/>
      <c r="F41" s="97" t="s">
        <v>320</v>
      </c>
      <c r="G41" s="97" t="s">
        <v>161</v>
      </c>
      <c r="H41" s="94">
        <v>39</v>
      </c>
      <c r="I41" s="96">
        <v>3348</v>
      </c>
      <c r="J41" s="84"/>
      <c r="K41" s="94">
        <v>3.6100599999999998</v>
      </c>
      <c r="L41" s="95">
        <v>7.5138525095872428E-7</v>
      </c>
      <c r="M41" s="95">
        <v>3.4667334854835922E-3</v>
      </c>
      <c r="N41" s="95">
        <f>K41/'סכום נכסי הקרן'!$C$42</f>
        <v>2.485511293534969E-3</v>
      </c>
    </row>
    <row r="42" spans="2:14" s="122" customFormat="1">
      <c r="B42" s="87" t="s">
        <v>369</v>
      </c>
      <c r="C42" s="84" t="s">
        <v>370</v>
      </c>
      <c r="D42" s="97" t="s">
        <v>371</v>
      </c>
      <c r="E42" s="84"/>
      <c r="F42" s="97" t="s">
        <v>320</v>
      </c>
      <c r="G42" s="97" t="s">
        <v>152</v>
      </c>
      <c r="H42" s="94">
        <v>54</v>
      </c>
      <c r="I42" s="96">
        <v>2650</v>
      </c>
      <c r="J42" s="94">
        <v>7.6670000000000002E-2</v>
      </c>
      <c r="K42" s="94">
        <v>5.0381099999999996</v>
      </c>
      <c r="L42" s="95">
        <v>3.4838709677419357E-6</v>
      </c>
      <c r="M42" s="95">
        <v>4.838087079037396E-3</v>
      </c>
      <c r="N42" s="95">
        <f>K42/'סכום נכסי הקרן'!$C$42</f>
        <v>3.46871777839467E-3</v>
      </c>
    </row>
    <row r="43" spans="2:14" s="122" customFormat="1">
      <c r="B43" s="87" t="s">
        <v>372</v>
      </c>
      <c r="C43" s="84" t="s">
        <v>373</v>
      </c>
      <c r="D43" s="97" t="s">
        <v>371</v>
      </c>
      <c r="E43" s="84"/>
      <c r="F43" s="97" t="s">
        <v>320</v>
      </c>
      <c r="G43" s="97" t="s">
        <v>152</v>
      </c>
      <c r="H43" s="94">
        <v>148</v>
      </c>
      <c r="I43" s="96">
        <v>3334</v>
      </c>
      <c r="J43" s="94">
        <v>0.10213999999999999</v>
      </c>
      <c r="K43" s="94">
        <v>17.20964</v>
      </c>
      <c r="L43" s="95">
        <v>4.3529411764705884E-6</v>
      </c>
      <c r="M43" s="95">
        <v>1.6526383290338072E-2</v>
      </c>
      <c r="N43" s="95">
        <f>K43/'סכום נכסי הקרן'!$C$42</f>
        <v>1.1848765554498026E-2</v>
      </c>
    </row>
    <row r="44" spans="2:14" s="122" customFormat="1">
      <c r="B44" s="87" t="s">
        <v>374</v>
      </c>
      <c r="C44" s="84" t="s">
        <v>375</v>
      </c>
      <c r="D44" s="97" t="s">
        <v>112</v>
      </c>
      <c r="E44" s="84"/>
      <c r="F44" s="97" t="s">
        <v>320</v>
      </c>
      <c r="G44" s="97" t="s">
        <v>152</v>
      </c>
      <c r="H44" s="94">
        <v>77</v>
      </c>
      <c r="I44" s="96">
        <v>47471.5</v>
      </c>
      <c r="J44" s="84"/>
      <c r="K44" s="94">
        <v>126.72946</v>
      </c>
      <c r="L44" s="95">
        <v>1.5171986286888861E-5</v>
      </c>
      <c r="M44" s="95">
        <v>0.12169805005436296</v>
      </c>
      <c r="N44" s="95">
        <f>K44/'סכום נכסי הקרן'!$C$42</f>
        <v>8.7252706064051055E-2</v>
      </c>
    </row>
    <row r="45" spans="2:14" s="122" customFormat="1">
      <c r="B45" s="87" t="s">
        <v>376</v>
      </c>
      <c r="C45" s="84" t="s">
        <v>377</v>
      </c>
      <c r="D45" s="97" t="s">
        <v>29</v>
      </c>
      <c r="E45" s="84"/>
      <c r="F45" s="97" t="s">
        <v>320</v>
      </c>
      <c r="G45" s="97" t="s">
        <v>154</v>
      </c>
      <c r="H45" s="94">
        <v>151.99999999999997</v>
      </c>
      <c r="I45" s="96">
        <v>7897</v>
      </c>
      <c r="J45" s="84"/>
      <c r="K45" s="94">
        <v>49.845489999999998</v>
      </c>
      <c r="L45" s="95">
        <v>3.9237197896163395E-5</v>
      </c>
      <c r="M45" s="95">
        <v>4.786652556559657E-2</v>
      </c>
      <c r="N45" s="95">
        <f>K45/'סכום נכסי הקרן'!$C$42</f>
        <v>3.431841252687888E-2</v>
      </c>
    </row>
    <row r="46" spans="2:14" s="122" customFormat="1">
      <c r="B46" s="87" t="s">
        <v>378</v>
      </c>
      <c r="C46" s="84" t="s">
        <v>379</v>
      </c>
      <c r="D46" s="97" t="s">
        <v>371</v>
      </c>
      <c r="E46" s="84"/>
      <c r="F46" s="97" t="s">
        <v>320</v>
      </c>
      <c r="G46" s="97" t="s">
        <v>152</v>
      </c>
      <c r="H46" s="94">
        <v>23</v>
      </c>
      <c r="I46" s="96">
        <v>26686</v>
      </c>
      <c r="J46" s="94">
        <v>0.10754000000000001</v>
      </c>
      <c r="K46" s="94">
        <v>21.387439999999998</v>
      </c>
      <c r="L46" s="95">
        <v>2.2089214927750077E-8</v>
      </c>
      <c r="M46" s="95">
        <v>2.0538316376118734E-2</v>
      </c>
      <c r="N46" s="95">
        <f>K46/'סכום נכסי הקרן'!$C$42</f>
        <v>1.4725163476452341E-2</v>
      </c>
    </row>
    <row r="47" spans="2:14" s="122" customFormat="1">
      <c r="B47" s="87" t="s">
        <v>380</v>
      </c>
      <c r="C47" s="84" t="s">
        <v>381</v>
      </c>
      <c r="D47" s="97" t="s">
        <v>124</v>
      </c>
      <c r="E47" s="84"/>
      <c r="F47" s="97" t="s">
        <v>320</v>
      </c>
      <c r="G47" s="97" t="s">
        <v>156</v>
      </c>
      <c r="H47" s="94">
        <v>10</v>
      </c>
      <c r="I47" s="96">
        <v>7788</v>
      </c>
      <c r="J47" s="84"/>
      <c r="K47" s="94">
        <v>2.1088299999999998</v>
      </c>
      <c r="L47" s="95">
        <v>2.9127276879233651E-7</v>
      </c>
      <c r="M47" s="95">
        <v>2.0251052825139646E-3</v>
      </c>
      <c r="N47" s="95">
        <f>K47/'סכום נכסי הקרן'!$C$42</f>
        <v>1.4519206830760011E-3</v>
      </c>
    </row>
    <row r="48" spans="2:14" s="122" customFormat="1">
      <c r="B48" s="87" t="s">
        <v>382</v>
      </c>
      <c r="C48" s="84" t="s">
        <v>383</v>
      </c>
      <c r="D48" s="97" t="s">
        <v>371</v>
      </c>
      <c r="E48" s="84"/>
      <c r="F48" s="97" t="s">
        <v>320</v>
      </c>
      <c r="G48" s="97" t="s">
        <v>152</v>
      </c>
      <c r="H48" s="94">
        <v>198</v>
      </c>
      <c r="I48" s="96">
        <v>4591</v>
      </c>
      <c r="J48" s="84"/>
      <c r="K48" s="94">
        <v>31.515659999999997</v>
      </c>
      <c r="L48" s="95">
        <v>1.362680524896362E-7</v>
      </c>
      <c r="M48" s="95">
        <v>3.0264426031455384E-2</v>
      </c>
      <c r="N48" s="95">
        <f>K48/'סכום נכסי הקרן'!$C$42</f>
        <v>2.1698400816941625E-2</v>
      </c>
    </row>
    <row r="49" spans="2:14" s="122" customFormat="1">
      <c r="B49" s="87" t="s">
        <v>384</v>
      </c>
      <c r="C49" s="84" t="s">
        <v>385</v>
      </c>
      <c r="D49" s="97" t="s">
        <v>371</v>
      </c>
      <c r="E49" s="84"/>
      <c r="F49" s="97" t="s">
        <v>320</v>
      </c>
      <c r="G49" s="97" t="s">
        <v>152</v>
      </c>
      <c r="H49" s="94">
        <v>123</v>
      </c>
      <c r="I49" s="96">
        <v>2842</v>
      </c>
      <c r="J49" s="84"/>
      <c r="K49" s="94">
        <v>12.119459999999998</v>
      </c>
      <c r="L49" s="95">
        <v>1.5749039491049431E-6</v>
      </c>
      <c r="M49" s="95">
        <v>1.1638293493177115E-2</v>
      </c>
      <c r="N49" s="95">
        <f>K49/'סכום נכסי הקרן'!$C$42</f>
        <v>8.3441977976945851E-3</v>
      </c>
    </row>
    <row r="50" spans="2:14" s="122" customFormat="1">
      <c r="B50" s="83"/>
      <c r="C50" s="84"/>
      <c r="D50" s="84"/>
      <c r="E50" s="84"/>
      <c r="F50" s="84"/>
      <c r="G50" s="84"/>
      <c r="H50" s="94"/>
      <c r="I50" s="96"/>
      <c r="J50" s="84"/>
      <c r="K50" s="84"/>
      <c r="L50" s="84"/>
      <c r="M50" s="95"/>
      <c r="N50" s="84"/>
    </row>
    <row r="51" spans="2:14" s="122" customFormat="1">
      <c r="B51" s="102" t="s">
        <v>55</v>
      </c>
      <c r="C51" s="82"/>
      <c r="D51" s="82"/>
      <c r="E51" s="82"/>
      <c r="F51" s="82"/>
      <c r="G51" s="82"/>
      <c r="H51" s="91"/>
      <c r="I51" s="93"/>
      <c r="J51" s="82"/>
      <c r="K51" s="91">
        <v>174.71871999999999</v>
      </c>
      <c r="L51" s="82"/>
      <c r="M51" s="92">
        <v>0.16778204161837526</v>
      </c>
      <c r="N51" s="92">
        <f>K51/'סכום נכסי הקרן'!$C$42</f>
        <v>0.1202931119571348</v>
      </c>
    </row>
    <row r="52" spans="2:14" s="122" customFormat="1">
      <c r="B52" s="87" t="s">
        <v>396</v>
      </c>
      <c r="C52" s="84" t="s">
        <v>397</v>
      </c>
      <c r="D52" s="97" t="s">
        <v>29</v>
      </c>
      <c r="E52" s="84"/>
      <c r="F52" s="97" t="s">
        <v>344</v>
      </c>
      <c r="G52" s="97" t="s">
        <v>154</v>
      </c>
      <c r="H52" s="94">
        <v>31</v>
      </c>
      <c r="I52" s="96">
        <v>19596</v>
      </c>
      <c r="J52" s="84"/>
      <c r="K52" s="94">
        <v>25.226050000000001</v>
      </c>
      <c r="L52" s="95">
        <v>2.9990664196467875E-5</v>
      </c>
      <c r="M52" s="95">
        <v>2.4224525975048442E-2</v>
      </c>
      <c r="N52" s="95">
        <f>K52/'סכום נכסי הקרן'!$C$42</f>
        <v>1.7368030494306966E-2</v>
      </c>
    </row>
    <row r="53" spans="2:14" s="122" customFormat="1">
      <c r="B53" s="87" t="s">
        <v>386</v>
      </c>
      <c r="C53" s="84" t="s">
        <v>387</v>
      </c>
      <c r="D53" s="97" t="s">
        <v>112</v>
      </c>
      <c r="E53" s="84"/>
      <c r="F53" s="97" t="s">
        <v>344</v>
      </c>
      <c r="G53" s="97" t="s">
        <v>152</v>
      </c>
      <c r="H53" s="94">
        <v>49</v>
      </c>
      <c r="I53" s="96">
        <v>11671</v>
      </c>
      <c r="J53" s="84"/>
      <c r="K53" s="94">
        <v>19.82705</v>
      </c>
      <c r="L53" s="95">
        <v>9.4855801468898228E-7</v>
      </c>
      <c r="M53" s="95">
        <v>1.9039876942033501E-2</v>
      </c>
      <c r="N53" s="95">
        <f>K53/'סכום נכסי הקרן'!$C$42</f>
        <v>1.3650841452076285E-2</v>
      </c>
    </row>
    <row r="54" spans="2:14" s="122" customFormat="1">
      <c r="B54" s="87" t="s">
        <v>392</v>
      </c>
      <c r="C54" s="84" t="s">
        <v>393</v>
      </c>
      <c r="D54" s="97" t="s">
        <v>112</v>
      </c>
      <c r="E54" s="84"/>
      <c r="F54" s="97" t="s">
        <v>344</v>
      </c>
      <c r="G54" s="97" t="s">
        <v>152</v>
      </c>
      <c r="H54" s="94">
        <v>28</v>
      </c>
      <c r="I54" s="96">
        <v>10188.5</v>
      </c>
      <c r="J54" s="84"/>
      <c r="K54" s="94">
        <v>9.8905899999999995</v>
      </c>
      <c r="L54" s="95">
        <v>9.8853336600200736E-6</v>
      </c>
      <c r="M54" s="95">
        <v>9.4979140358301978E-3</v>
      </c>
      <c r="N54" s="95">
        <f>K54/'סכום נכסי הקרן'!$C$42</f>
        <v>6.8096300739389458E-3</v>
      </c>
    </row>
    <row r="55" spans="2:14" s="122" customFormat="1">
      <c r="B55" s="87" t="s">
        <v>398</v>
      </c>
      <c r="C55" s="84" t="s">
        <v>399</v>
      </c>
      <c r="D55" s="97" t="s">
        <v>112</v>
      </c>
      <c r="E55" s="84"/>
      <c r="F55" s="97" t="s">
        <v>344</v>
      </c>
      <c r="G55" s="97" t="s">
        <v>152</v>
      </c>
      <c r="H55" s="94">
        <v>52</v>
      </c>
      <c r="I55" s="96">
        <v>10372</v>
      </c>
      <c r="J55" s="84"/>
      <c r="K55" s="94">
        <v>18.69905</v>
      </c>
      <c r="L55" s="95">
        <v>1.3565133641348822E-6</v>
      </c>
      <c r="M55" s="95">
        <v>1.7956660770660868E-2</v>
      </c>
      <c r="N55" s="95">
        <f>K55/'סכום נכסי הקרן'!$C$42</f>
        <v>1.2874218144123661E-2</v>
      </c>
    </row>
    <row r="56" spans="2:14" s="122" customFormat="1">
      <c r="B56" s="87" t="s">
        <v>400</v>
      </c>
      <c r="C56" s="84" t="s">
        <v>401</v>
      </c>
      <c r="D56" s="97" t="s">
        <v>112</v>
      </c>
      <c r="E56" s="84"/>
      <c r="F56" s="97" t="s">
        <v>344</v>
      </c>
      <c r="G56" s="97" t="s">
        <v>154</v>
      </c>
      <c r="H56" s="94">
        <v>9</v>
      </c>
      <c r="I56" s="96">
        <v>10738</v>
      </c>
      <c r="J56" s="84"/>
      <c r="K56" s="94">
        <v>4.0131500000000004</v>
      </c>
      <c r="L56" s="95">
        <v>1.9108814165593247E-7</v>
      </c>
      <c r="M56" s="95">
        <v>3.8538200160851844E-3</v>
      </c>
      <c r="N56" s="95">
        <f>K56/'סכום נכסי הקרן'!$C$42</f>
        <v>2.763037081835167E-3</v>
      </c>
    </row>
    <row r="57" spans="2:14" s="122" customFormat="1">
      <c r="B57" s="87" t="s">
        <v>388</v>
      </c>
      <c r="C57" s="84" t="s">
        <v>389</v>
      </c>
      <c r="D57" s="97" t="s">
        <v>371</v>
      </c>
      <c r="E57" s="84"/>
      <c r="F57" s="97" t="s">
        <v>344</v>
      </c>
      <c r="G57" s="97" t="s">
        <v>152</v>
      </c>
      <c r="H57" s="94">
        <v>251</v>
      </c>
      <c r="I57" s="96">
        <v>3422</v>
      </c>
      <c r="J57" s="84"/>
      <c r="K57" s="94">
        <v>29.77882</v>
      </c>
      <c r="L57" s="95">
        <v>3.2639761377596629E-6</v>
      </c>
      <c r="M57" s="95">
        <v>2.8596542010988324E-2</v>
      </c>
      <c r="N57" s="95">
        <f>K57/'סכום נכסי הקרן'!$C$42</f>
        <v>2.0502593701529893E-2</v>
      </c>
    </row>
    <row r="58" spans="2:14" s="122" customFormat="1">
      <c r="B58" s="87" t="s">
        <v>394</v>
      </c>
      <c r="C58" s="84" t="s">
        <v>395</v>
      </c>
      <c r="D58" s="97" t="s">
        <v>112</v>
      </c>
      <c r="E58" s="84"/>
      <c r="F58" s="97" t="s">
        <v>344</v>
      </c>
      <c r="G58" s="97" t="s">
        <v>152</v>
      </c>
      <c r="H58" s="94">
        <v>52.999999999999979</v>
      </c>
      <c r="I58" s="96">
        <v>7588</v>
      </c>
      <c r="J58" s="84"/>
      <c r="K58" s="94">
        <v>13.94303</v>
      </c>
      <c r="L58" s="95">
        <v>1.2212913293915114E-6</v>
      </c>
      <c r="M58" s="95">
        <v>1.3389464161288814E-2</v>
      </c>
      <c r="N58" s="95">
        <f>K58/'סכום נכסי הקרן'!$C$42</f>
        <v>9.5997181573427813E-3</v>
      </c>
    </row>
    <row r="59" spans="2:14" s="122" customFormat="1">
      <c r="B59" s="87" t="s">
        <v>402</v>
      </c>
      <c r="C59" s="84" t="s">
        <v>403</v>
      </c>
      <c r="D59" s="97" t="s">
        <v>371</v>
      </c>
      <c r="E59" s="84"/>
      <c r="F59" s="97" t="s">
        <v>344</v>
      </c>
      <c r="G59" s="97" t="s">
        <v>152</v>
      </c>
      <c r="H59" s="94">
        <v>162</v>
      </c>
      <c r="I59" s="96">
        <v>3672</v>
      </c>
      <c r="J59" s="84"/>
      <c r="K59" s="94">
        <v>20.623939999999997</v>
      </c>
      <c r="L59" s="95">
        <v>4.6953281010065475E-7</v>
      </c>
      <c r="M59" s="95">
        <v>1.9805128834591245E-2</v>
      </c>
      <c r="N59" s="95">
        <f>K59/'סכום נכסי הקרן'!$C$42</f>
        <v>1.4199496902319515E-2</v>
      </c>
    </row>
    <row r="60" spans="2:14" s="122" customFormat="1">
      <c r="B60" s="87" t="s">
        <v>390</v>
      </c>
      <c r="C60" s="84" t="s">
        <v>391</v>
      </c>
      <c r="D60" s="97" t="s">
        <v>371</v>
      </c>
      <c r="E60" s="84"/>
      <c r="F60" s="97" t="s">
        <v>344</v>
      </c>
      <c r="G60" s="97" t="s">
        <v>152</v>
      </c>
      <c r="H60" s="94">
        <v>119</v>
      </c>
      <c r="I60" s="96">
        <v>7930</v>
      </c>
      <c r="J60" s="84"/>
      <c r="K60" s="94">
        <v>32.717040000000004</v>
      </c>
      <c r="L60" s="95">
        <v>4.3456682253142208E-7</v>
      </c>
      <c r="M60" s="95">
        <v>3.1418108871848704E-2</v>
      </c>
      <c r="N60" s="95">
        <f>K60/'סכום נכסי הקרן'!$C$42</f>
        <v>2.2525545949661597E-2</v>
      </c>
    </row>
    <row r="61" spans="2:14" s="122" customFormat="1">
      <c r="B61" s="125"/>
      <c r="C61" s="125"/>
      <c r="D61" s="125"/>
      <c r="E61" s="125"/>
      <c r="F61" s="125"/>
      <c r="G61" s="125"/>
    </row>
    <row r="62" spans="2:14" s="122" customFormat="1">
      <c r="B62" s="125"/>
      <c r="C62" s="125"/>
      <c r="D62" s="125"/>
      <c r="E62" s="125"/>
      <c r="F62" s="125"/>
      <c r="G62" s="125"/>
    </row>
    <row r="63" spans="2:14" s="122" customFormat="1">
      <c r="B63" s="125"/>
      <c r="C63" s="125"/>
    </row>
    <row r="64" spans="2:14">
      <c r="B64" s="99" t="s">
        <v>236</v>
      </c>
      <c r="D64" s="1"/>
      <c r="E64" s="1"/>
      <c r="F64" s="1"/>
      <c r="G64" s="1"/>
    </row>
    <row r="65" spans="2:7">
      <c r="B65" s="99" t="s">
        <v>101</v>
      </c>
      <c r="D65" s="1"/>
      <c r="E65" s="1"/>
      <c r="F65" s="1"/>
      <c r="G65" s="1"/>
    </row>
    <row r="66" spans="2:7">
      <c r="B66" s="99" t="s">
        <v>219</v>
      </c>
      <c r="D66" s="1"/>
      <c r="E66" s="1"/>
      <c r="F66" s="1"/>
      <c r="G66" s="1"/>
    </row>
    <row r="67" spans="2:7">
      <c r="B67" s="99" t="s">
        <v>227</v>
      </c>
      <c r="D67" s="1"/>
      <c r="E67" s="1"/>
      <c r="F67" s="1"/>
      <c r="G67" s="1"/>
    </row>
    <row r="68" spans="2:7">
      <c r="B68" s="99" t="s">
        <v>234</v>
      </c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A1:A1048576 AB49:AB1048576 AC1:XFD1048576 AB1:AB43 B65:B1048576 J9:J26 C5:C26 B1:B26 D1:I26 K1:N26 B38:B43 B27:N36 B45:B52 C38:N52 C63:N1048576 B63 B53:N60 O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78" t="s" vm="1">
        <v>237</v>
      </c>
    </row>
    <row r="2" spans="2:65">
      <c r="B2" s="57" t="s">
        <v>167</v>
      </c>
      <c r="C2" s="78" t="s">
        <v>238</v>
      </c>
    </row>
    <row r="3" spans="2:65">
      <c r="B3" s="57" t="s">
        <v>169</v>
      </c>
      <c r="C3" s="78" t="s">
        <v>239</v>
      </c>
    </row>
    <row r="4" spans="2:65">
      <c r="B4" s="57" t="s">
        <v>170</v>
      </c>
      <c r="C4" s="78">
        <v>2149</v>
      </c>
    </row>
    <row r="6" spans="2:65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104</v>
      </c>
      <c r="C8" s="31" t="s">
        <v>38</v>
      </c>
      <c r="D8" s="31" t="s">
        <v>108</v>
      </c>
      <c r="E8" s="31" t="s">
        <v>106</v>
      </c>
      <c r="F8" s="31" t="s">
        <v>50</v>
      </c>
      <c r="G8" s="31" t="s">
        <v>15</v>
      </c>
      <c r="H8" s="31" t="s">
        <v>51</v>
      </c>
      <c r="I8" s="31" t="s">
        <v>90</v>
      </c>
      <c r="J8" s="31" t="s">
        <v>221</v>
      </c>
      <c r="K8" s="31" t="s">
        <v>220</v>
      </c>
      <c r="L8" s="31" t="s">
        <v>49</v>
      </c>
      <c r="M8" s="31" t="s">
        <v>48</v>
      </c>
      <c r="N8" s="31" t="s">
        <v>171</v>
      </c>
      <c r="O8" s="21" t="s">
        <v>173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228</v>
      </c>
      <c r="K9" s="33"/>
      <c r="L9" s="33" t="s">
        <v>224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236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219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1272F42-F0C9-4BED-846E-28D8269139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2018-04-04T06:32:05Z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