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885" windowWidth="1740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מניות'!$B$6:$M$21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מזומנים!$B$6:$K$38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J10" i="81" l="1"/>
  <c r="J11" i="81"/>
  <c r="J13" i="81"/>
  <c r="J12" i="81"/>
  <c r="I10" i="81"/>
  <c r="I11" i="81"/>
  <c r="P109" i="78" l="1"/>
  <c r="P108" i="78"/>
  <c r="P107" i="78"/>
  <c r="P106" i="78"/>
  <c r="P105" i="78"/>
  <c r="P104" i="78"/>
  <c r="P103" i="78"/>
  <c r="P101" i="78"/>
  <c r="P100" i="78"/>
  <c r="P99" i="78"/>
  <c r="P98" i="78"/>
  <c r="P96" i="78"/>
  <c r="P95" i="78"/>
  <c r="P94" i="78"/>
  <c r="P93" i="78"/>
  <c r="P92" i="78"/>
  <c r="P91" i="78"/>
  <c r="P90" i="78"/>
  <c r="P89" i="78"/>
  <c r="P88" i="78"/>
  <c r="P87" i="78"/>
  <c r="P86" i="78"/>
  <c r="P85" i="78"/>
  <c r="P84" i="78"/>
  <c r="P83" i="78"/>
  <c r="P82" i="78"/>
  <c r="P81" i="78"/>
  <c r="P80" i="78"/>
  <c r="P79" i="78"/>
  <c r="P78" i="78"/>
  <c r="P77" i="78"/>
  <c r="P76" i="78"/>
  <c r="P75" i="78"/>
  <c r="P74" i="78"/>
  <c r="P73" i="78"/>
  <c r="P72" i="78"/>
  <c r="P71" i="78"/>
  <c r="P70" i="78"/>
  <c r="P69" i="78"/>
  <c r="P68" i="78"/>
  <c r="P67" i="78"/>
  <c r="P66" i="78"/>
  <c r="P65" i="78"/>
  <c r="P64" i="78"/>
  <c r="P63" i="78"/>
  <c r="P62" i="78"/>
  <c r="P61" i="78"/>
  <c r="P60" i="78"/>
  <c r="P59" i="78"/>
  <c r="P58" i="78"/>
  <c r="P57" i="78"/>
  <c r="P56" i="78"/>
  <c r="P55" i="78"/>
  <c r="P54" i="78"/>
  <c r="P53" i="78"/>
  <c r="P52" i="78"/>
  <c r="P51" i="78"/>
  <c r="P50" i="78"/>
  <c r="P49" i="78"/>
  <c r="P48" i="78"/>
  <c r="P47" i="78"/>
  <c r="P46" i="78"/>
  <c r="P45" i="78"/>
  <c r="P44" i="78"/>
  <c r="P43" i="78"/>
  <c r="P42" i="78"/>
  <c r="P41" i="78"/>
  <c r="P40" i="78"/>
  <c r="P39" i="78"/>
  <c r="P38" i="78"/>
  <c r="P37" i="78"/>
  <c r="P36" i="78"/>
  <c r="P35" i="78"/>
  <c r="P34" i="78"/>
  <c r="P33" i="78"/>
  <c r="P32" i="78"/>
  <c r="P31" i="78"/>
  <c r="P30" i="78"/>
  <c r="P29" i="78"/>
  <c r="P28" i="78"/>
  <c r="P27" i="78"/>
  <c r="P26" i="78"/>
  <c r="P25" i="78"/>
  <c r="P24" i="78"/>
  <c r="P23" i="78"/>
  <c r="P22" i="78"/>
  <c r="P21" i="78"/>
  <c r="P20" i="78"/>
  <c r="P19" i="78"/>
  <c r="P18" i="78"/>
  <c r="P17" i="78"/>
  <c r="P16" i="78"/>
  <c r="P15" i="78"/>
  <c r="P14" i="78"/>
  <c r="P13" i="78"/>
  <c r="P12" i="78"/>
  <c r="P11" i="78"/>
  <c r="P10" i="78"/>
  <c r="I19" i="63"/>
  <c r="C11" i="84" l="1"/>
  <c r="C10" i="84" s="1"/>
  <c r="J11" i="63" l="1"/>
  <c r="J17" i="63"/>
  <c r="J18" i="63"/>
  <c r="S92" i="61" l="1"/>
  <c r="O92" i="61"/>
  <c r="J12" i="58"/>
  <c r="J17" i="58" l="1"/>
  <c r="J29" i="58"/>
  <c r="C37" i="88"/>
  <c r="C33" i="88"/>
  <c r="C31" i="88"/>
  <c r="C27" i="88"/>
  <c r="C26" i="88"/>
  <c r="C24" i="88"/>
  <c r="C19" i="88"/>
  <c r="C17" i="88"/>
  <c r="C16" i="88"/>
  <c r="C15" i="88"/>
  <c r="C12" i="88" s="1"/>
  <c r="C13" i="88"/>
  <c r="J11" i="58" l="1"/>
  <c r="J10" i="58" s="1"/>
  <c r="C23" i="88"/>
  <c r="K10" i="58" l="1"/>
  <c r="K22" i="58"/>
  <c r="K21" i="58"/>
  <c r="K20" i="58"/>
  <c r="K19" i="58"/>
  <c r="K26" i="58"/>
  <c r="K11" i="58"/>
  <c r="K30" i="58"/>
  <c r="K15" i="58"/>
  <c r="K29" i="58"/>
  <c r="K24" i="58"/>
  <c r="K14" i="58"/>
  <c r="K23" i="58"/>
  <c r="K12" i="58"/>
  <c r="K18" i="58"/>
  <c r="K25" i="58"/>
  <c r="K17" i="58"/>
  <c r="C11" i="88"/>
  <c r="K27" i="58"/>
  <c r="K13" i="58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  <c r="C10" i="88" l="1"/>
  <c r="C42" i="88" l="1"/>
  <c r="L22" i="58" l="1"/>
  <c r="K13" i="81"/>
  <c r="K12" i="81"/>
  <c r="K11" i="81"/>
  <c r="K10" i="81"/>
  <c r="Q109" i="78"/>
  <c r="Q105" i="78"/>
  <c r="Q100" i="78"/>
  <c r="Q94" i="78"/>
  <c r="Q90" i="78"/>
  <c r="Q86" i="78"/>
  <c r="Q82" i="78"/>
  <c r="Q78" i="78"/>
  <c r="Q74" i="78"/>
  <c r="Q70" i="78"/>
  <c r="Q66" i="78"/>
  <c r="Q62" i="78"/>
  <c r="Q58" i="78"/>
  <c r="Q54" i="78"/>
  <c r="Q50" i="78"/>
  <c r="Q46" i="78"/>
  <c r="Q42" i="78"/>
  <c r="Q38" i="78"/>
  <c r="Q34" i="78"/>
  <c r="Q30" i="78"/>
  <c r="Q26" i="78"/>
  <c r="Q22" i="78"/>
  <c r="Q18" i="78"/>
  <c r="Q14" i="78"/>
  <c r="Q10" i="78"/>
  <c r="K16" i="76"/>
  <c r="K12" i="76"/>
  <c r="L11" i="74"/>
  <c r="Q13" i="78"/>
  <c r="K15" i="76"/>
  <c r="Q108" i="78"/>
  <c r="Q104" i="78"/>
  <c r="Q99" i="78"/>
  <c r="Q93" i="78"/>
  <c r="Q89" i="78"/>
  <c r="Q85" i="78"/>
  <c r="Q81" i="78"/>
  <c r="Q77" i="78"/>
  <c r="Q73" i="78"/>
  <c r="Q69" i="78"/>
  <c r="Q65" i="78"/>
  <c r="Q61" i="78"/>
  <c r="Q57" i="78"/>
  <c r="Q53" i="78"/>
  <c r="Q49" i="78"/>
  <c r="Q45" i="78"/>
  <c r="Q41" i="78"/>
  <c r="Q37" i="78"/>
  <c r="Q33" i="78"/>
  <c r="Q29" i="78"/>
  <c r="Q25" i="78"/>
  <c r="Q21" i="78"/>
  <c r="Q17" i="78"/>
  <c r="K20" i="76"/>
  <c r="Q107" i="78"/>
  <c r="Q103" i="78"/>
  <c r="Q98" i="78"/>
  <c r="Q92" i="78"/>
  <c r="Q88" i="78"/>
  <c r="Q84" i="78"/>
  <c r="Q80" i="78"/>
  <c r="Q76" i="78"/>
  <c r="Q72" i="78"/>
  <c r="Q68" i="78"/>
  <c r="Q64" i="78"/>
  <c r="Q60" i="78"/>
  <c r="Q56" i="78"/>
  <c r="Q52" i="78"/>
  <c r="Q48" i="78"/>
  <c r="Q44" i="78"/>
  <c r="Q40" i="78"/>
  <c r="Q36" i="78"/>
  <c r="Q32" i="78"/>
  <c r="Q28" i="78"/>
  <c r="Q24" i="78"/>
  <c r="Q20" i="78"/>
  <c r="Q16" i="78"/>
  <c r="Q12" i="78"/>
  <c r="K19" i="76"/>
  <c r="K14" i="76"/>
  <c r="L13" i="74"/>
  <c r="K11" i="76"/>
  <c r="Q96" i="78"/>
  <c r="Q106" i="78"/>
  <c r="Q101" i="78"/>
  <c r="Q95" i="78"/>
  <c r="Q91" i="78"/>
  <c r="Q87" i="78"/>
  <c r="Q83" i="78"/>
  <c r="Q79" i="78"/>
  <c r="Q75" i="78"/>
  <c r="Q71" i="78"/>
  <c r="Q67" i="78"/>
  <c r="Q63" i="78"/>
  <c r="Q59" i="78"/>
  <c r="Q55" i="78"/>
  <c r="Q51" i="78"/>
  <c r="Q47" i="78"/>
  <c r="Q43" i="78"/>
  <c r="Q39" i="78"/>
  <c r="Q35" i="78"/>
  <c r="Q31" i="78"/>
  <c r="Q27" i="78"/>
  <c r="Q23" i="78"/>
  <c r="Q19" i="78"/>
  <c r="Q15" i="78"/>
  <c r="Q11" i="78"/>
  <c r="K18" i="76"/>
  <c r="K13" i="76"/>
  <c r="L12" i="74"/>
  <c r="M15" i="72"/>
  <c r="M11" i="72"/>
  <c r="M14" i="72"/>
  <c r="M13" i="72"/>
  <c r="M12" i="72"/>
  <c r="S30" i="71"/>
  <c r="S26" i="71"/>
  <c r="S20" i="71"/>
  <c r="S16" i="71"/>
  <c r="S12" i="71"/>
  <c r="P79" i="69"/>
  <c r="P75" i="69"/>
  <c r="P71" i="69"/>
  <c r="P67" i="69"/>
  <c r="P63" i="69"/>
  <c r="P59" i="69"/>
  <c r="P55" i="69"/>
  <c r="P51" i="69"/>
  <c r="P47" i="69"/>
  <c r="P43" i="69"/>
  <c r="P39" i="69"/>
  <c r="P35" i="69"/>
  <c r="P31" i="69"/>
  <c r="P27" i="69"/>
  <c r="P23" i="69"/>
  <c r="P19" i="69"/>
  <c r="P15" i="69"/>
  <c r="P11" i="69"/>
  <c r="L11" i="65"/>
  <c r="N28" i="63"/>
  <c r="N24" i="63"/>
  <c r="N20" i="63"/>
  <c r="N15" i="63"/>
  <c r="N11" i="63"/>
  <c r="O33" i="62"/>
  <c r="O29" i="62"/>
  <c r="O24" i="62"/>
  <c r="O19" i="62"/>
  <c r="O15" i="62"/>
  <c r="O11" i="62"/>
  <c r="S23" i="71"/>
  <c r="P81" i="69"/>
  <c r="P57" i="69"/>
  <c r="P45" i="69"/>
  <c r="P25" i="69"/>
  <c r="P13" i="69"/>
  <c r="N22" i="63"/>
  <c r="O31" i="62"/>
  <c r="O13" i="62"/>
  <c r="S34" i="71"/>
  <c r="S29" i="71"/>
  <c r="S24" i="71"/>
  <c r="S19" i="71"/>
  <c r="S15" i="71"/>
  <c r="S11" i="71"/>
  <c r="P78" i="69"/>
  <c r="P74" i="69"/>
  <c r="P70" i="69"/>
  <c r="P66" i="69"/>
  <c r="P62" i="69"/>
  <c r="P58" i="69"/>
  <c r="P54" i="69"/>
  <c r="P50" i="69"/>
  <c r="P46" i="69"/>
  <c r="P42" i="69"/>
  <c r="P38" i="69"/>
  <c r="P34" i="69"/>
  <c r="P30" i="69"/>
  <c r="P26" i="69"/>
  <c r="P22" i="69"/>
  <c r="P18" i="69"/>
  <c r="P14" i="69"/>
  <c r="L14" i="65"/>
  <c r="N27" i="63"/>
  <c r="N23" i="63"/>
  <c r="N19" i="63"/>
  <c r="N14" i="63"/>
  <c r="O37" i="62"/>
  <c r="O32" i="62"/>
  <c r="O28" i="62"/>
  <c r="O23" i="62"/>
  <c r="O18" i="62"/>
  <c r="O14" i="62"/>
  <c r="S33" i="71"/>
  <c r="S18" i="71"/>
  <c r="P77" i="69"/>
  <c r="P65" i="69"/>
  <c r="P53" i="69"/>
  <c r="P41" i="69"/>
  <c r="P29" i="69"/>
  <c r="P17" i="69"/>
  <c r="N26" i="63"/>
  <c r="N13" i="63"/>
  <c r="O27" i="62"/>
  <c r="O17" i="62"/>
  <c r="S32" i="71"/>
  <c r="S27" i="71"/>
  <c r="S21" i="71"/>
  <c r="S17" i="71"/>
  <c r="S13" i="71"/>
  <c r="P80" i="69"/>
  <c r="P76" i="69"/>
  <c r="P72" i="69"/>
  <c r="P68" i="69"/>
  <c r="P64" i="69"/>
  <c r="P60" i="69"/>
  <c r="P56" i="69"/>
  <c r="P52" i="69"/>
  <c r="P48" i="69"/>
  <c r="P44" i="69"/>
  <c r="P40" i="69"/>
  <c r="P36" i="69"/>
  <c r="P32" i="69"/>
  <c r="P28" i="69"/>
  <c r="P24" i="69"/>
  <c r="P20" i="69"/>
  <c r="P16" i="69"/>
  <c r="P12" i="69"/>
  <c r="L12" i="65"/>
  <c r="N25" i="63"/>
  <c r="N21" i="63"/>
  <c r="N17" i="63"/>
  <c r="N12" i="63"/>
  <c r="O35" i="62"/>
  <c r="O30" i="62"/>
  <c r="O26" i="62"/>
  <c r="O20" i="62"/>
  <c r="O16" i="62"/>
  <c r="O12" i="62"/>
  <c r="S28" i="71"/>
  <c r="S14" i="71"/>
  <c r="P73" i="69"/>
  <c r="P69" i="69"/>
  <c r="P61" i="69"/>
  <c r="P49" i="69"/>
  <c r="P37" i="69"/>
  <c r="P33" i="69"/>
  <c r="P21" i="69"/>
  <c r="L13" i="65"/>
  <c r="N18" i="63"/>
  <c r="O36" i="62"/>
  <c r="O22" i="62"/>
  <c r="U168" i="61"/>
  <c r="U164" i="61"/>
  <c r="U160" i="61"/>
  <c r="U156" i="61"/>
  <c r="U152" i="61"/>
  <c r="U148" i="61"/>
  <c r="U144" i="61"/>
  <c r="U140" i="61"/>
  <c r="U136" i="61"/>
  <c r="U132" i="61"/>
  <c r="U128" i="61"/>
  <c r="U123" i="61"/>
  <c r="U119" i="61"/>
  <c r="U115" i="61"/>
  <c r="U111" i="61"/>
  <c r="U107" i="61"/>
  <c r="U103" i="61"/>
  <c r="U99" i="61"/>
  <c r="U95" i="61"/>
  <c r="U91" i="61"/>
  <c r="U87" i="61"/>
  <c r="U83" i="61"/>
  <c r="U79" i="61"/>
  <c r="U75" i="61"/>
  <c r="U71" i="61"/>
  <c r="U67" i="61"/>
  <c r="U63" i="61"/>
  <c r="U59" i="61"/>
  <c r="U55" i="61"/>
  <c r="U51" i="61"/>
  <c r="U47" i="61"/>
  <c r="U43" i="61"/>
  <c r="U39" i="61"/>
  <c r="U35" i="61"/>
  <c r="U31" i="61"/>
  <c r="U27" i="61"/>
  <c r="U23" i="61"/>
  <c r="U19" i="61"/>
  <c r="U15" i="61"/>
  <c r="U11" i="61"/>
  <c r="R28" i="59"/>
  <c r="R23" i="59"/>
  <c r="R19" i="59"/>
  <c r="R15" i="59"/>
  <c r="R11" i="59"/>
  <c r="U162" i="61"/>
  <c r="U154" i="61"/>
  <c r="U142" i="61"/>
  <c r="U130" i="61"/>
  <c r="U105" i="61"/>
  <c r="U97" i="61"/>
  <c r="U85" i="61"/>
  <c r="U73" i="61"/>
  <c r="U61" i="61"/>
  <c r="U49" i="61"/>
  <c r="U37" i="61"/>
  <c r="U25" i="61"/>
  <c r="R30" i="59"/>
  <c r="R17" i="59"/>
  <c r="U172" i="61"/>
  <c r="U167" i="61"/>
  <c r="U163" i="61"/>
  <c r="U159" i="61"/>
  <c r="U155" i="61"/>
  <c r="U151" i="61"/>
  <c r="U147" i="61"/>
  <c r="U143" i="61"/>
  <c r="U139" i="61"/>
  <c r="U135" i="61"/>
  <c r="U131" i="61"/>
  <c r="U127" i="61"/>
  <c r="U122" i="61"/>
  <c r="U118" i="61"/>
  <c r="U114" i="61"/>
  <c r="U110" i="61"/>
  <c r="U106" i="61"/>
  <c r="U102" i="61"/>
  <c r="U98" i="61"/>
  <c r="U94" i="61"/>
  <c r="U90" i="61"/>
  <c r="U86" i="61"/>
  <c r="U82" i="61"/>
  <c r="U78" i="61"/>
  <c r="U74" i="61"/>
  <c r="U70" i="61"/>
  <c r="U66" i="61"/>
  <c r="U62" i="61"/>
  <c r="U58" i="61"/>
  <c r="U54" i="61"/>
  <c r="U50" i="61"/>
  <c r="U46" i="61"/>
  <c r="U42" i="61"/>
  <c r="U38" i="61"/>
  <c r="U34" i="61"/>
  <c r="U30" i="61"/>
  <c r="U26" i="61"/>
  <c r="U22" i="61"/>
  <c r="U18" i="61"/>
  <c r="U14" i="61"/>
  <c r="R31" i="59"/>
  <c r="R26" i="59"/>
  <c r="R22" i="59"/>
  <c r="R18" i="59"/>
  <c r="R14" i="59"/>
  <c r="U171" i="61"/>
  <c r="U158" i="61"/>
  <c r="U146" i="61"/>
  <c r="U134" i="61"/>
  <c r="U117" i="61"/>
  <c r="U109" i="61"/>
  <c r="U93" i="61"/>
  <c r="U81" i="61"/>
  <c r="U69" i="61"/>
  <c r="U57" i="61"/>
  <c r="U45" i="61"/>
  <c r="U33" i="61"/>
  <c r="U21" i="61"/>
  <c r="U13" i="61"/>
  <c r="R21" i="59"/>
  <c r="U170" i="61"/>
  <c r="U165" i="61"/>
  <c r="U161" i="61"/>
  <c r="U157" i="61"/>
  <c r="U153" i="61"/>
  <c r="U149" i="61"/>
  <c r="U145" i="61"/>
  <c r="U141" i="61"/>
  <c r="U137" i="61"/>
  <c r="U133" i="61"/>
  <c r="U129" i="61"/>
  <c r="U125" i="61"/>
  <c r="U120" i="61"/>
  <c r="U116" i="61"/>
  <c r="U112" i="61"/>
  <c r="U108" i="61"/>
  <c r="U104" i="61"/>
  <c r="U100" i="61"/>
  <c r="U96" i="61"/>
  <c r="U92" i="61"/>
  <c r="U88" i="61"/>
  <c r="U84" i="61"/>
  <c r="U80" i="61"/>
  <c r="U76" i="61"/>
  <c r="U72" i="61"/>
  <c r="U68" i="61"/>
  <c r="U64" i="61"/>
  <c r="U60" i="61"/>
  <c r="U56" i="61"/>
  <c r="U52" i="61"/>
  <c r="U48" i="61"/>
  <c r="U44" i="61"/>
  <c r="U40" i="61"/>
  <c r="U36" i="61"/>
  <c r="U32" i="61"/>
  <c r="U28" i="61"/>
  <c r="U24" i="61"/>
  <c r="U20" i="61"/>
  <c r="U16" i="61"/>
  <c r="U12" i="61"/>
  <c r="R29" i="59"/>
  <c r="R24" i="59"/>
  <c r="R20" i="59"/>
  <c r="R16" i="59"/>
  <c r="R12" i="59"/>
  <c r="U166" i="61"/>
  <c r="U150" i="61"/>
  <c r="U138" i="61"/>
  <c r="U126" i="61"/>
  <c r="U121" i="61"/>
  <c r="U113" i="61"/>
  <c r="U101" i="61"/>
  <c r="U89" i="61"/>
  <c r="U77" i="61"/>
  <c r="U65" i="61"/>
  <c r="U53" i="61"/>
  <c r="U41" i="61"/>
  <c r="U29" i="61"/>
  <c r="U17" i="61"/>
  <c r="R25" i="59"/>
  <c r="R13" i="59"/>
  <c r="L12" i="58"/>
  <c r="L11" i="58"/>
  <c r="L14" i="58"/>
  <c r="L25" i="58"/>
  <c r="L17" i="58"/>
  <c r="D16" i="88"/>
  <c r="D15" i="88"/>
  <c r="D19" i="88"/>
  <c r="D13" i="88"/>
  <c r="D37" i="88"/>
  <c r="L18" i="58"/>
  <c r="D42" i="88"/>
  <c r="L15" i="58"/>
  <c r="L27" i="58"/>
  <c r="L26" i="58"/>
  <c r="D31" i="88"/>
  <c r="D23" i="88"/>
  <c r="L20" i="58"/>
  <c r="L23" i="58"/>
  <c r="L30" i="58"/>
  <c r="L10" i="58"/>
  <c r="L29" i="58"/>
  <c r="L13" i="58"/>
  <c r="D11" i="88"/>
  <c r="D10" i="88"/>
  <c r="D26" i="88"/>
  <c r="L19" i="58"/>
  <c r="L21" i="58"/>
  <c r="L24" i="58"/>
  <c r="D33" i="88"/>
  <c r="D38" i="88"/>
  <c r="D17" i="88"/>
  <c r="D12" i="88"/>
  <c r="D24" i="88"/>
  <c r="D27" i="88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8">
    <s v="Migdal Hashkaot Neches Boded"/>
    <s v="{[Time].[Hie Time].[Yom].&amp;[20171231]}"/>
    <s v="{[Medida].[Medida].&amp;[2]}"/>
    <s v="{[Keren].[Keren].[All]}"/>
    <s v="{[Cheshbon KM].[Hie Peilut].[Peilut 7].&amp;[Kod_Peilut_L7_107]&amp;[Kod_Peilut_L6_372]&amp;[Kod_Peilut_L5_305]&amp;[Kod_Peilut_L4_304]&amp;[Kod_Peilut_L3_303]&amp;[Kod_Peilut_L2_159]&amp;[Kod_Peilut_L1_182]}"/>
    <s v="{[Salim Maslulim].[Salim Maslulim].&amp;[2]}"/>
    <s v="{[Makor Mezuman].[Makor Mezuman].&amp;[45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09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5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44">
    <mdx n="0" f="s">
      <ms ns="1" c="0"/>
    </mdx>
    <mdx n="0" f="v">
      <t c="8">
        <n x="1" s="1"/>
        <n x="2" s="1"/>
        <n x="3" s="1"/>
        <n x="4" s="1"/>
        <n x="5" s="1"/>
        <n x="6" s="1"/>
        <n x="9"/>
        <n x="7"/>
      </t>
    </mdx>
    <mdx n="0" f="v">
      <t c="8">
        <n x="1" s="1"/>
        <n x="2" s="1"/>
        <n x="3" s="1"/>
        <n x="4" s="1"/>
        <n x="5" s="1"/>
        <n x="6" s="1"/>
        <n x="9"/>
        <n x="8"/>
      </t>
    </mdx>
    <mdx n="0" f="v">
      <t c="8">
        <n x="1" s="1"/>
        <n x="2" s="1"/>
        <n x="3" s="1"/>
        <n x="4" s="1"/>
        <n x="5" s="1"/>
        <n x="6" s="1"/>
        <n x="10"/>
        <n x="7"/>
      </t>
    </mdx>
    <mdx n="0" f="v">
      <t c="8">
        <n x="1" s="1"/>
        <n x="2" s="1"/>
        <n x="3" s="1"/>
        <n x="4" s="1"/>
        <n x="5" s="1"/>
        <n x="6" s="1"/>
        <n x="10"/>
        <n x="8"/>
      </t>
    </mdx>
    <mdx n="0" f="v">
      <t c="8">
        <n x="1" s="1"/>
        <n x="2" s="1"/>
        <n x="3" s="1"/>
        <n x="4" s="1"/>
        <n x="5" s="1"/>
        <n x="6" s="1"/>
        <n x="11"/>
        <n x="7"/>
      </t>
    </mdx>
    <mdx n="0" f="v">
      <t c="8">
        <n x="1" s="1"/>
        <n x="2" s="1"/>
        <n x="3" s="1"/>
        <n x="4" s="1"/>
        <n x="5" s="1"/>
        <n x="6" s="1"/>
        <n x="11"/>
        <n x="8"/>
      </t>
    </mdx>
    <mdx n="0" f="v">
      <t c="8">
        <n x="1" s="1"/>
        <n x="2" s="1"/>
        <n x="3" s="1"/>
        <n x="4" s="1"/>
        <n x="5" s="1"/>
        <n x="6" s="1"/>
        <n x="12"/>
        <n x="7"/>
      </t>
    </mdx>
    <mdx n="0" f="v">
      <t c="8">
        <n x="1" s="1"/>
        <n x="2" s="1"/>
        <n x="3" s="1"/>
        <n x="4" s="1"/>
        <n x="5" s="1"/>
        <n x="6" s="1"/>
        <n x="12"/>
        <n x="8"/>
      </t>
    </mdx>
    <mdx n="0" f="v">
      <t c="8">
        <n x="1" s="1"/>
        <n x="2" s="1"/>
        <n x="3" s="1"/>
        <n x="4" s="1"/>
        <n x="5" s="1"/>
        <n x="6" s="1"/>
        <n x="13"/>
        <n x="7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4"/>
        <n x="7"/>
      </t>
    </mdx>
    <mdx n="0" f="v">
      <t c="8">
        <n x="1" s="1"/>
        <n x="2" s="1"/>
        <n x="3" s="1"/>
        <n x="4" s="1"/>
        <n x="5" s="1"/>
        <n x="6" s="1"/>
        <n x="14"/>
        <n x="8"/>
      </t>
    </mdx>
    <mdx n="0" f="v">
      <t c="8">
        <n x="1" s="1"/>
        <n x="2" s="1"/>
        <n x="3" s="1"/>
        <n x="4" s="1"/>
        <n x="5" s="1"/>
        <n x="6" s="1"/>
        <n x="15"/>
        <n x="7"/>
      </t>
    </mdx>
    <mdx n="0" f="v">
      <t c="8">
        <n x="1" s="1"/>
        <n x="2" s="1"/>
        <n x="3" s="1"/>
        <n x="4" s="1"/>
        <n x="5" s="1"/>
        <n x="6" s="1"/>
        <n x="15"/>
        <n x="8"/>
      </t>
    </mdx>
    <mdx n="0" f="v">
      <t c="8">
        <n x="1" s="1"/>
        <n x="2" s="1"/>
        <n x="3" s="1"/>
        <n x="4" s="1"/>
        <n x="5" s="1"/>
        <n x="6" s="1"/>
        <n x="16"/>
        <n x="7"/>
      </t>
    </mdx>
    <mdx n="0" f="v">
      <t c="8">
        <n x="1" s="1"/>
        <n x="2" s="1"/>
        <n x="3" s="1"/>
        <n x="4" s="1"/>
        <n x="5" s="1"/>
        <n x="6" s="1"/>
        <n x="16"/>
        <n x="8"/>
      </t>
    </mdx>
    <mdx n="0" f="v">
      <t c="8">
        <n x="1" s="1"/>
        <n x="2" s="1"/>
        <n x="3" s="1"/>
        <n x="4" s="1"/>
        <n x="5" s="1"/>
        <n x="6" s="1"/>
        <n x="17"/>
        <n x="7"/>
      </t>
    </mdx>
    <mdx n="0" f="v">
      <t c="8">
        <n x="1" s="1"/>
        <n x="2" s="1"/>
        <n x="3" s="1"/>
        <n x="4" s="1"/>
        <n x="5" s="1"/>
        <n x="6" s="1"/>
        <n x="17"/>
        <n x="8"/>
      </t>
    </mdx>
    <mdx n="0" f="v">
      <t c="8">
        <n x="1" s="1"/>
        <n x="2" s="1"/>
        <n x="3" s="1"/>
        <n x="4" s="1"/>
        <n x="5" s="1"/>
        <n x="6" s="1"/>
        <n x="18"/>
        <n x="7"/>
      </t>
    </mdx>
    <mdx n="0" f="v">
      <t c="8">
        <n x="1" s="1"/>
        <n x="2" s="1"/>
        <n x="3" s="1"/>
        <n x="4" s="1"/>
        <n x="5" s="1"/>
        <n x="6" s="1"/>
        <n x="18"/>
        <n x="8"/>
      </t>
    </mdx>
    <mdx n="0" f="v">
      <t c="8">
        <n x="1" s="1"/>
        <n x="2" s="1"/>
        <n x="3" s="1"/>
        <n x="4" s="1"/>
        <n x="5" s="1"/>
        <n x="6" s="1"/>
        <n x="19"/>
        <n x="7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20"/>
        <n x="7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8">
        <n x="1" s="1"/>
        <n x="2" s="1"/>
        <n x="3" s="1"/>
        <n x="4" s="1"/>
        <n x="5" s="1"/>
        <n x="6" s="1"/>
        <n x="21"/>
        <n x="7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2"/>
        <n x="7"/>
      </t>
    </mdx>
    <mdx n="0" f="v">
      <t c="8">
        <n x="1" s="1"/>
        <n x="2" s="1"/>
        <n x="3" s="1"/>
        <n x="4" s="1"/>
        <n x="5" s="1"/>
        <n x="6" s="1"/>
        <n x="22"/>
        <n x="8"/>
      </t>
    </mdx>
    <mdx n="0" f="v">
      <t c="8">
        <n x="1" s="1"/>
        <n x="2" s="1"/>
        <n x="3" s="1"/>
        <n x="4" s="1"/>
        <n x="5" s="1"/>
        <n x="6" s="1"/>
        <n x="23"/>
        <n x="7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8">
        <n x="1" s="1"/>
        <n x="2" s="1"/>
        <n x="3" s="1"/>
        <n x="4" s="1"/>
        <n x="5" s="1"/>
        <n x="6" s="1"/>
        <n x="24"/>
        <n x="7"/>
      </t>
    </mdx>
    <mdx n="0" f="v">
      <t c="8">
        <n x="1" s="1"/>
        <n x="2" s="1"/>
        <n x="3" s="1"/>
        <n x="4" s="1"/>
        <n x="5" s="1"/>
        <n x="6" s="1"/>
        <n x="24"/>
        <n x="8"/>
      </t>
    </mdx>
    <mdx n="0" f="v">
      <t c="4" si="27">
        <n x="1" s="1"/>
        <n x="2" s="1"/>
        <n x="25"/>
        <n x="26"/>
      </t>
    </mdx>
    <mdx n="0" f="v">
      <t c="4" si="27">
        <n x="1" s="1"/>
        <n x="2" s="1"/>
        <n x="28"/>
        <n x="26"/>
      </t>
    </mdx>
    <mdx n="0" f="v">
      <t c="4" si="27">
        <n x="1" s="1"/>
        <n x="2" s="1"/>
        <n x="29"/>
        <n x="26"/>
      </t>
    </mdx>
    <mdx n="0" f="v">
      <t c="4" si="27">
        <n x="1" s="1"/>
        <n x="2" s="1"/>
        <n x="30"/>
        <n x="26"/>
      </t>
    </mdx>
    <mdx n="0" f="v">
      <t c="4" si="27">
        <n x="1" s="1"/>
        <n x="2" s="1"/>
        <n x="31"/>
        <n x="26"/>
      </t>
    </mdx>
    <mdx n="0" f="v">
      <t c="4" si="27">
        <n x="1" s="1"/>
        <n x="2" s="1"/>
        <n x="32"/>
        <n x="26"/>
      </t>
    </mdx>
    <mdx n="0" f="v">
      <t c="4" si="27">
        <n x="1" s="1"/>
        <n x="2" s="1"/>
        <n x="33"/>
        <n x="26"/>
      </t>
    </mdx>
    <mdx n="0" f="v">
      <t c="4" si="27">
        <n x="1" s="1"/>
        <n x="2" s="1"/>
        <n x="34"/>
        <n x="26"/>
      </t>
    </mdx>
    <mdx n="0" f="v">
      <t c="4" si="27">
        <n x="1" s="1"/>
        <n x="2" s="1"/>
        <n x="35"/>
        <n x="26"/>
      </t>
    </mdx>
    <mdx n="0" f="v">
      <t c="4" si="27">
        <n x="1" s="1"/>
        <n x="2" s="1"/>
        <n x="36"/>
        <n x="26"/>
      </t>
    </mdx>
    <mdx n="0" f="v">
      <t c="4" si="27">
        <n x="1" s="1"/>
        <n x="2" s="1"/>
        <n x="37"/>
        <n x="26"/>
      </t>
    </mdx>
  </mdxMetadata>
  <valueMetadata count="44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</valueMetadata>
</metadata>
</file>

<file path=xl/sharedStrings.xml><?xml version="1.0" encoding="utf-8"?>
<sst xmlns="http://schemas.openxmlformats.org/spreadsheetml/2006/main" count="4474" uniqueCount="1096">
  <si>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</si>
  <si>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</si>
  <si>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</si>
  <si>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</si>
  <si>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</si>
  <si>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</si>
  <si>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</si>
  <si>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</si>
  <si>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</si>
  <si>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</si>
  <si>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</si>
  <si>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</si>
  <si>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</si>
  <si>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</si>
  <si>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</si>
  <si>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</si>
  <si>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</si>
  <si>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</si>
  <si>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</si>
  <si>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</si>
  <si>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</si>
  <si>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</si>
  <si>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</si>
  <si>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שחר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</si>
  <si>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</si>
  <si>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</si>
  <si>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</si>
  <si>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</si>
  <si>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</si>
  <si>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מניות היתר</t>
  </si>
  <si>
    <t>סה"כ מניות</t>
  </si>
  <si>
    <t>סה"כ תעודות סל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</si>
  <si>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</si>
  <si>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</si>
  <si>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</si>
  <si>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</si>
  <si>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בשעבוד כלי רכב</t>
  </si>
  <si>
    <t>סה"כ מובטחות בבטחונות אחרים</t>
  </si>
  <si>
    <t>סה"כ הלוואות בישראל</t>
  </si>
  <si>
    <t>סה"כ הלוואות בחו"ל</t>
  </si>
  <si>
    <t>סה"כ הלוואות</t>
  </si>
  <si>
    <t>יתרות מזומנים ועו"ש בש"ח</t>
  </si>
  <si>
    <t>יתרות מזומנים ועו"ש נקובים במט"ח</t>
  </si>
  <si>
    <t>פח"ק/פר"י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</si>
  <si>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</si>
  <si>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</si>
  <si>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</si>
  <si>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</si>
  <si>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</si>
  <si>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</si>
  <si>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</si>
  <si>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</si>
  <si>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</si>
  <si>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</si>
  <si>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</si>
  <si>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</si>
  <si>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</si>
  <si>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</si>
  <si>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</si>
  <si>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</si>
  <si>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</si>
  <si>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</si>
  <si>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</si>
  <si>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</si>
  <si>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</si>
  <si>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</si>
  <si>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</si>
  <si>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</t>
  </si>
  <si>
    <t>ערד</t>
  </si>
  <si>
    <t>סה"כ אג"ח קונצרני של חברות זרות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</si>
  <si>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</si>
  <si>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</si>
  <si>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</si>
  <si>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</si>
  <si>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</si>
  <si>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</si>
  <si>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</si>
  <si>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</si>
  <si>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</si>
  <si>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</si>
  <si>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</si>
  <si>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</si>
  <si>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</si>
  <si>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</si>
  <si>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</si>
  <si>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</si>
  <si>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</si>
  <si>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</si>
  <si>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</si>
  <si>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</si>
  <si>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</si>
  <si>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</si>
  <si>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</si>
  <si>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</si>
  <si>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</si>
  <si>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</si>
  <si>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</si>
  <si>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</si>
  <si>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</si>
  <si>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</si>
  <si>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</si>
  <si>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</si>
  <si>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</si>
  <si>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</si>
  <si>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</si>
  <si>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</si>
  <si>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</si>
  <si>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</si>
  <si>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</si>
  <si>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</si>
  <si>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</si>
  <si>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</si>
  <si>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</si>
  <si>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</si>
  <si>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</si>
  <si>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</si>
  <si>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</si>
  <si>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</si>
  <si>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</si>
  <si>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</si>
  <si>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</si>
  <si>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</si>
  <si>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</si>
  <si>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</si>
  <si>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</si>
  <si>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</si>
  <si>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</si>
  <si>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</si>
  <si>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</si>
  <si>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</si>
  <si>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</si>
  <si>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</si>
  <si>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</si>
  <si>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</si>
  <si>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</si>
  <si>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</si>
  <si>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</si>
  <si>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</si>
  <si>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</si>
  <si>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</si>
  <si>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</si>
  <si>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</si>
  <si>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</si>
  <si>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</si>
  <si>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</si>
  <si>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</si>
  <si>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</si>
  <si>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</si>
  <si>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</si>
  <si>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</si>
  <si>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</si>
  <si>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</si>
  <si>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</si>
  <si>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</si>
  <si>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</si>
  <si>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</si>
  <si>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</si>
  <si>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</si>
  <si>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</si>
  <si>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</si>
  <si>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</si>
  <si>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</si>
  <si>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</si>
  <si>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</si>
  <si>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</si>
  <si>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</si>
  <si>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</si>
  <si>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</si>
  <si>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</si>
  <si>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</si>
  <si>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</si>
  <si>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</si>
  <si>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</si>
  <si>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</si>
  <si>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</si>
  <si>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</si>
  <si>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</si>
  <si>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</si>
  <si>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</si>
  <si>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</si>
  <si>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</si>
  <si>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</si>
  <si>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</si>
  <si>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</si>
  <si>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</si>
  <si>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</si>
  <si>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</si>
  <si>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</si>
  <si>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</si>
  <si>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</si>
  <si>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</si>
  <si>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</si>
  <si>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</si>
  <si>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</si>
  <si>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</si>
  <si>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</si>
  <si>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</si>
  <si>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</si>
  <si>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</si>
  <si>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</si>
  <si>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</si>
  <si>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</si>
  <si>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</si>
  <si>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</si>
  <si>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</si>
  <si>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</si>
  <si>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</si>
  <si>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</si>
  <si>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</si>
  <si>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</si>
  <si>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</si>
  <si>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</si>
  <si>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</si>
  <si>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</si>
  <si>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</si>
  <si>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</si>
  <si>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</si>
  <si>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</si>
  <si>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</si>
  <si>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</si>
  <si>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</si>
  <si>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</si>
  <si>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</si>
  <si>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</si>
  <si>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</si>
  <si>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</si>
  <si>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</si>
  <si>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</si>
  <si>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</si>
  <si>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</si>
  <si>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מט"ח/ מט"ח</t>
  </si>
  <si>
    <t>סה"כ בחו"ל:</t>
  </si>
  <si>
    <t>סה"כ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</si>
  <si>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</si>
  <si>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</si>
  <si>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</si>
  <si>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</si>
  <si>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</si>
  <si>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</si>
  <si>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</si>
  <si>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</si>
  <si>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</si>
  <si>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</si>
  <si>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</si>
  <si>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</si>
  <si>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</si>
  <si>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</si>
  <si>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</si>
  <si>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</si>
  <si>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</si>
  <si>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</si>
  <si>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31/12/2017</t>
  </si>
  <si>
    <t>מגדל מקפת קרנות פנסיה וקופות גמל בע"מ</t>
  </si>
  <si>
    <t xml:space="preserve">מקפת אישית - אפיק לזכאים קיימים לפנסיה 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</si>
  <si>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</si>
  <si>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</si>
  <si>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</si>
  <si>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</si>
  <si>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</si>
  <si>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</si>
  <si>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</si>
  <si>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</si>
  <si>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</si>
  <si>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</si>
  <si>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</si>
  <si>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</si>
  <si>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</si>
  <si>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</si>
  <si>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</si>
  <si>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</si>
  <si>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</si>
  <si>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</si>
  <si>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</si>
  <si>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418</t>
  </si>
  <si>
    <t>1108927</t>
  </si>
  <si>
    <t>ממשלתי צמוד 545</t>
  </si>
  <si>
    <t>1134865</t>
  </si>
  <si>
    <t>ממשלתי צמוד 922</t>
  </si>
  <si>
    <t>1124056</t>
  </si>
  <si>
    <t>ממשלתי שקלי 0324</t>
  </si>
  <si>
    <t>1130848</t>
  </si>
  <si>
    <t>ממשלתי שקלי 142</t>
  </si>
  <si>
    <t>1125400</t>
  </si>
  <si>
    <t>אלה פקדונות</t>
  </si>
  <si>
    <t>1142215</t>
  </si>
  <si>
    <t>מגמה</t>
  </si>
  <si>
    <t>515666881</t>
  </si>
  <si>
    <t>שרותים פיננסים</t>
  </si>
  <si>
    <t>AAA.IL</t>
  </si>
  <si>
    <t>מעלות S&amp;P</t>
  </si>
  <si>
    <t>מזרחי 43</t>
  </si>
  <si>
    <t>2310191</t>
  </si>
  <si>
    <t>520000522</t>
  </si>
  <si>
    <t>בנקים</t>
  </si>
  <si>
    <t>מזרחי הנפקות 44</t>
  </si>
  <si>
    <t>2310209</t>
  </si>
  <si>
    <t>מזרחי הנפקות 45</t>
  </si>
  <si>
    <t>2310217</t>
  </si>
  <si>
    <t>מזרחי הנפקות אגח 42</t>
  </si>
  <si>
    <t>2310183</t>
  </si>
  <si>
    <t>מזרחי טפחות 35</t>
  </si>
  <si>
    <t>2310118</t>
  </si>
  <si>
    <t>מזרחי טפחות 38</t>
  </si>
  <si>
    <t>2310142</t>
  </si>
  <si>
    <t>מזרחי טפחות 39</t>
  </si>
  <si>
    <t>2310159</t>
  </si>
  <si>
    <t>פועלים הנפקות אגח 31</t>
  </si>
  <si>
    <t>1940527</t>
  </si>
  <si>
    <t>520000118</t>
  </si>
  <si>
    <t>פועלים הנפקות אגח 32</t>
  </si>
  <si>
    <t>1940535</t>
  </si>
  <si>
    <t>פועלים הנפקות אגח 34</t>
  </si>
  <si>
    <t>1940576</t>
  </si>
  <si>
    <t>בינל הנפקות שה 3</t>
  </si>
  <si>
    <t>1093681</t>
  </si>
  <si>
    <t>513141879</t>
  </si>
  <si>
    <t>AA+.IL</t>
  </si>
  <si>
    <t>הבינלאומי סדרה ט</t>
  </si>
  <si>
    <t>1135177</t>
  </si>
  <si>
    <t>לאומי מימון הת יד</t>
  </si>
  <si>
    <t>6040299</t>
  </si>
  <si>
    <t>520018078</t>
  </si>
  <si>
    <t>מזרחי טפחות הנפקות הת 31</t>
  </si>
  <si>
    <t>2310076</t>
  </si>
  <si>
    <t>עזריאלי אגח ב</t>
  </si>
  <si>
    <t>1134436</t>
  </si>
  <si>
    <t>510960719</t>
  </si>
  <si>
    <t>נדלן ובינוי</t>
  </si>
  <si>
    <t>עזריאלי אגח ג</t>
  </si>
  <si>
    <t>1136324</t>
  </si>
  <si>
    <t>עזריאלי אגח ד</t>
  </si>
  <si>
    <t>1138650</t>
  </si>
  <si>
    <t>פועלים הנפקות התח אגח י</t>
  </si>
  <si>
    <t>1940402</t>
  </si>
  <si>
    <t>פועלים הנפקות התח אגח יד</t>
  </si>
  <si>
    <t>1940501</t>
  </si>
  <si>
    <t>אירפורט אגח ד</t>
  </si>
  <si>
    <t>1130426</t>
  </si>
  <si>
    <t>511659401</t>
  </si>
  <si>
    <t>AA.IL</t>
  </si>
  <si>
    <t>אירפורט אגח ה</t>
  </si>
  <si>
    <t>1133487</t>
  </si>
  <si>
    <t>אירפורט אגח ז</t>
  </si>
  <si>
    <t>1140110</t>
  </si>
  <si>
    <t>אמות אגח א</t>
  </si>
  <si>
    <t>1097385</t>
  </si>
  <si>
    <t>520026683</t>
  </si>
  <si>
    <t>אמות אגח ב</t>
  </si>
  <si>
    <t>1126630</t>
  </si>
  <si>
    <t>אמות אגח ד</t>
  </si>
  <si>
    <t>1133149</t>
  </si>
  <si>
    <t>אמות ק. 3</t>
  </si>
  <si>
    <t>1117357</t>
  </si>
  <si>
    <t>בזק סדרה ו</t>
  </si>
  <si>
    <t>2300143</t>
  </si>
  <si>
    <t>520031931</t>
  </si>
  <si>
    <t>תקשורת מדיה</t>
  </si>
  <si>
    <t>בנק לאומי שה סדרה 200</t>
  </si>
  <si>
    <t>6040141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</si>
  <si>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</si>
  <si>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</si>
  <si>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</si>
  <si>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</si>
  <si>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</si>
  <si>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</si>
  <si>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</si>
  <si>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וילאר אג 6</t>
  </si>
  <si>
    <t>4160115</t>
  </si>
  <si>
    <t>520038910</t>
  </si>
  <si>
    <t>חשמל אגח 27</t>
  </si>
  <si>
    <t>6000210</t>
  </si>
  <si>
    <t>520000472</t>
  </si>
  <si>
    <t>שרותים</t>
  </si>
  <si>
    <t>חשמל אגח 29</t>
  </si>
  <si>
    <t>6000236</t>
  </si>
  <si>
    <t>למן.ק300</t>
  </si>
  <si>
    <t>6040257</t>
  </si>
  <si>
    <t>מנפיקים התח ב</t>
  </si>
  <si>
    <t>7480023</t>
  </si>
  <si>
    <t>520007030</t>
  </si>
  <si>
    <t>מנפיקים כ. התחי א 2009/2018</t>
  </si>
  <si>
    <t>7480015</t>
  </si>
  <si>
    <t>פועלים הנפקות שה 1</t>
  </si>
  <si>
    <t>1940444</t>
  </si>
  <si>
    <t>פניקס הון הת א</t>
  </si>
  <si>
    <t>1115104</t>
  </si>
  <si>
    <t>520017450</t>
  </si>
  <si>
    <t>ביטוח</t>
  </si>
  <si>
    <t>ריט 1 אגח 6*</t>
  </si>
  <si>
    <t>1138544</t>
  </si>
  <si>
    <t>513821488</t>
  </si>
  <si>
    <t>ריט1 אגח ד*</t>
  </si>
  <si>
    <t>1129899</t>
  </si>
  <si>
    <t>ריט1 אגח ה*</t>
  </si>
  <si>
    <t>1136753</t>
  </si>
  <si>
    <t>אדמה לשעבר מכתשים אגן ב</t>
  </si>
  <si>
    <t>1110915</t>
  </si>
  <si>
    <t>520043605</t>
  </si>
  <si>
    <t>כימיה גומי ופלסטיק</t>
  </si>
  <si>
    <t>AA-.IL</t>
  </si>
  <si>
    <t>בראק אן וי אגח א</t>
  </si>
  <si>
    <t>1122860</t>
  </si>
  <si>
    <t>34250659</t>
  </si>
  <si>
    <t>גב ים     ה*</t>
  </si>
  <si>
    <t>7590110</t>
  </si>
  <si>
    <t>520001736</t>
  </si>
  <si>
    <t>גב ים     ו*</t>
  </si>
  <si>
    <t>7590128</t>
  </si>
  <si>
    <t>גזית  גלובאגח 3 4.95%</t>
  </si>
  <si>
    <t>1260306</t>
  </si>
  <si>
    <t>520033234</t>
  </si>
  <si>
    <t>גזית גלוב אג10</t>
  </si>
  <si>
    <t>1260488</t>
  </si>
  <si>
    <t>הראל הנפקות 6</t>
  </si>
  <si>
    <t>1126069</t>
  </si>
  <si>
    <t>520033986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</si>
  <si>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</si>
  <si>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</si>
  <si>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</si>
  <si>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</si>
  <si>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</si>
  <si>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</si>
  <si>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כלל ביט מימון אגח ג</t>
  </si>
  <si>
    <t>1120120</t>
  </si>
  <si>
    <t>513754069</t>
  </si>
  <si>
    <t>כללביט אגח ט</t>
  </si>
  <si>
    <t>1136050</t>
  </si>
  <si>
    <t>מליסרון   אגח ה*</t>
  </si>
  <si>
    <t>3230091</t>
  </si>
  <si>
    <t>520037789</t>
  </si>
  <si>
    <t>מליסרון 7*</t>
  </si>
  <si>
    <t>3230141</t>
  </si>
  <si>
    <t>מליסרון 8*</t>
  </si>
  <si>
    <t>3230166</t>
  </si>
  <si>
    <t>מליסרון אגח ו*</t>
  </si>
  <si>
    <t>3230125</t>
  </si>
  <si>
    <t>מליסרון אגח טז*</t>
  </si>
  <si>
    <t>3230265</t>
  </si>
  <si>
    <t>מליסרון אגח י*</t>
  </si>
  <si>
    <t>3230190</t>
  </si>
  <si>
    <t>מליסרון אגח יא*</t>
  </si>
  <si>
    <t>3230208</t>
  </si>
  <si>
    <t>מליסרון אגח יב*</t>
  </si>
  <si>
    <t>3230216</t>
  </si>
  <si>
    <t>מליסרון אגח יג*</t>
  </si>
  <si>
    <t>3230224</t>
  </si>
  <si>
    <t>מליסרון אגח יד*</t>
  </si>
  <si>
    <t>3230232</t>
  </si>
  <si>
    <t>מנורה הון</t>
  </si>
  <si>
    <t>1103670</t>
  </si>
  <si>
    <t>520007469</t>
  </si>
  <si>
    <t>מנורה מב אג1</t>
  </si>
  <si>
    <t>5660048</t>
  </si>
  <si>
    <t>סלע קפיטל נדלן אגח ג</t>
  </si>
  <si>
    <t>1138973</t>
  </si>
  <si>
    <t>513992529</t>
  </si>
  <si>
    <t>סלע קפיטל נדלן ב</t>
  </si>
  <si>
    <t>1132927</t>
  </si>
  <si>
    <t>פז נפט סדרה ו*</t>
  </si>
  <si>
    <t>1139542</t>
  </si>
  <si>
    <t>510216054</t>
  </si>
  <si>
    <t>השקעה ואחזקות</t>
  </si>
  <si>
    <t>פניקס הון אגח ב</t>
  </si>
  <si>
    <t>1120799</t>
  </si>
  <si>
    <t>פניקס הון אגח ה</t>
  </si>
  <si>
    <t>1135417</t>
  </si>
  <si>
    <t>אגוד הנפקות  יט*</t>
  </si>
  <si>
    <t>1124080</t>
  </si>
  <si>
    <t>520018649</t>
  </si>
  <si>
    <t>A+.IL</t>
  </si>
  <si>
    <t>ביג 5</t>
  </si>
  <si>
    <t>1129279</t>
  </si>
  <si>
    <t>513623314</t>
  </si>
  <si>
    <t>ביג אגח ג</t>
  </si>
  <si>
    <t>1106947</t>
  </si>
  <si>
    <t>ביג אגח ד</t>
  </si>
  <si>
    <t>1118033</t>
  </si>
  <si>
    <t>ביג אגח ז</t>
  </si>
  <si>
    <t>1136084</t>
  </si>
  <si>
    <t>ביג אגח ח</t>
  </si>
  <si>
    <t>1138924</t>
  </si>
  <si>
    <t>בינל הנפק התח כב (COCO)</t>
  </si>
  <si>
    <t>1138585</t>
  </si>
  <si>
    <t>דיסקונט מנ שה</t>
  </si>
  <si>
    <t>7480098</t>
  </si>
  <si>
    <t>ישרס אגח טו</t>
  </si>
  <si>
    <t>6130207</t>
  </si>
  <si>
    <t>520017807</t>
  </si>
  <si>
    <t>מזרחי טפחות שטר הון 1</t>
  </si>
  <si>
    <t>6950083</t>
  </si>
  <si>
    <t>סלקום אגח ו</t>
  </si>
  <si>
    <t>1125996</t>
  </si>
  <si>
    <t>511930125</t>
  </si>
  <si>
    <t>פנקס.ק1</t>
  </si>
  <si>
    <t>7670102</t>
  </si>
  <si>
    <t>פרטנר     ג</t>
  </si>
  <si>
    <t>1118827</t>
  </si>
  <si>
    <t>520044314</t>
  </si>
  <si>
    <t>רבוע נדלן 4</t>
  </si>
  <si>
    <t>1119999</t>
  </si>
  <si>
    <t>513765859</t>
  </si>
  <si>
    <t>רבוע נדלן אגח ג</t>
  </si>
  <si>
    <t>1115724</t>
  </si>
  <si>
    <t>ריבוע נדלן ז</t>
  </si>
  <si>
    <t>1140615</t>
  </si>
  <si>
    <t>שפרסל.ק2</t>
  </si>
  <si>
    <t>7770142</t>
  </si>
  <si>
    <t>520022732</t>
  </si>
  <si>
    <t>אשטרום נכ אג7</t>
  </si>
  <si>
    <t>2510139</t>
  </si>
  <si>
    <t>520036617</t>
  </si>
  <si>
    <t>A.IL</t>
  </si>
  <si>
    <t>אשטרום נכ אג8</t>
  </si>
  <si>
    <t>2510162</t>
  </si>
  <si>
    <t>אשטרום נכסים אגח 10</t>
  </si>
  <si>
    <t>2510204</t>
  </si>
  <si>
    <t>גירון אגח ז</t>
  </si>
  <si>
    <t>1142629</t>
  </si>
  <si>
    <t>520044520</t>
  </si>
  <si>
    <t>דיסקונט שטר הון 1</t>
  </si>
  <si>
    <t>6910095</t>
  </si>
  <si>
    <t>מבנה תעשיה אגח ח</t>
  </si>
  <si>
    <t>2260131</t>
  </si>
  <si>
    <t>520024126</t>
  </si>
  <si>
    <t>מבני תעש אגח כ</t>
  </si>
  <si>
    <t>2260495</t>
  </si>
  <si>
    <t>מבני תעשיה אגח יז</t>
  </si>
  <si>
    <t>2260446</t>
  </si>
  <si>
    <t>מבני תעשיה אגח יח</t>
  </si>
  <si>
    <t>2260479</t>
  </si>
  <si>
    <t>מגה אור אגח ג</t>
  </si>
  <si>
    <t>1127323</t>
  </si>
  <si>
    <t>513257873</t>
  </si>
  <si>
    <t>שיכון ובינוי 6*</t>
  </si>
  <si>
    <t>1129733</t>
  </si>
  <si>
    <t>520036104</t>
  </si>
  <si>
    <t>אדגר.ק7</t>
  </si>
  <si>
    <t>1820158</t>
  </si>
  <si>
    <t>520035171</t>
  </si>
  <si>
    <t>A-.IL</t>
  </si>
  <si>
    <t>אלבר 13</t>
  </si>
  <si>
    <t>1127588</t>
  </si>
  <si>
    <t>512025891</t>
  </si>
  <si>
    <t>בזן.ק1</t>
  </si>
  <si>
    <t>2590255</t>
  </si>
  <si>
    <t>520036658</t>
  </si>
  <si>
    <t>דה לסר אגח ד</t>
  </si>
  <si>
    <t>1132059</t>
  </si>
  <si>
    <t>1427976</t>
  </si>
  <si>
    <t>ירושלים הנפקות נדחה אגח י</t>
  </si>
  <si>
    <t>1127414</t>
  </si>
  <si>
    <t>520025636</t>
  </si>
  <si>
    <t>כלכלית ירושלים אגח טו</t>
  </si>
  <si>
    <t>1980416</t>
  </si>
  <si>
    <t>520017070</t>
  </si>
  <si>
    <t>כלכלית ירושלים אגח יב</t>
  </si>
  <si>
    <t>1980358</t>
  </si>
  <si>
    <t>הכשרה ביטוח אגח 2</t>
  </si>
  <si>
    <t>1131218</t>
  </si>
  <si>
    <t>520042177</t>
  </si>
  <si>
    <t>BBB.IL</t>
  </si>
  <si>
    <t>קרדן אןוי אגח א</t>
  </si>
  <si>
    <t>1105535</t>
  </si>
  <si>
    <t>NV1239114</t>
  </si>
  <si>
    <t>CCC.IL</t>
  </si>
  <si>
    <t>קרדן אןוי אגח ב</t>
  </si>
  <si>
    <t>1113034</t>
  </si>
  <si>
    <t>לאומי אגח 178</t>
  </si>
  <si>
    <t>6040323</t>
  </si>
  <si>
    <t>פועלים הנפקות אגח 29</t>
  </si>
  <si>
    <t>1940485</t>
  </si>
  <si>
    <t>בינלאומי סדרה ח</t>
  </si>
  <si>
    <t>1134212</t>
  </si>
  <si>
    <t>מרכנתיל אגח ב</t>
  </si>
  <si>
    <t>1138205</t>
  </si>
  <si>
    <t>513686154</t>
  </si>
  <si>
    <t>אמות אגח ה</t>
  </si>
  <si>
    <t>1138114</t>
  </si>
  <si>
    <t>בזק סדרה ט</t>
  </si>
  <si>
    <t>2300176</t>
  </si>
  <si>
    <t>גב ים ח*</t>
  </si>
  <si>
    <t>7590151</t>
  </si>
  <si>
    <t>דיסקונט התחייבות יא</t>
  </si>
  <si>
    <t>6910137</t>
  </si>
  <si>
    <t>דקסיה ישראל הנפקות אגח יא</t>
  </si>
  <si>
    <t>1134154</t>
  </si>
  <si>
    <t>וילאר אג 5</t>
  </si>
  <si>
    <t>4160107</t>
  </si>
  <si>
    <t>חשמל אגח 26</t>
  </si>
  <si>
    <t>6000202</t>
  </si>
  <si>
    <t>לאומי מימון שטר הון סדרה 301</t>
  </si>
  <si>
    <t>6040265</t>
  </si>
  <si>
    <t>שטראוס אגח ה*</t>
  </si>
  <si>
    <t>7460389</t>
  </si>
  <si>
    <t>520003781</t>
  </si>
  <si>
    <t>מזון</t>
  </si>
  <si>
    <t>תעשיה אוירית אגח ד</t>
  </si>
  <si>
    <t>1133131</t>
  </si>
  <si>
    <t>520027194</t>
  </si>
  <si>
    <t>ביטחוניות</t>
  </si>
  <si>
    <t>דה זראסאי אגח ג</t>
  </si>
  <si>
    <t>1137975</t>
  </si>
  <si>
    <t>1744984</t>
  </si>
  <si>
    <t>הפניקס אגח ח</t>
  </si>
  <si>
    <t>1139815</t>
  </si>
  <si>
    <t>הראל הנפקות יב</t>
  </si>
  <si>
    <t>1138163</t>
  </si>
  <si>
    <t>הראל הנפקות יג</t>
  </si>
  <si>
    <t>1138171</t>
  </si>
  <si>
    <t>וורטון אגח א</t>
  </si>
  <si>
    <t>1140169</t>
  </si>
  <si>
    <t>1866231</t>
  </si>
  <si>
    <t>כללביט אגח י</t>
  </si>
  <si>
    <t>1136068</t>
  </si>
  <si>
    <t>פז נפט ד*</t>
  </si>
  <si>
    <t>1132505</t>
  </si>
  <si>
    <t>פז נפט ה*</t>
  </si>
  <si>
    <t>1139534</t>
  </si>
  <si>
    <t>ביג אג"ח סדרה ו</t>
  </si>
  <si>
    <t>1132521</t>
  </si>
  <si>
    <t>טמפו משק  אגח א</t>
  </si>
  <si>
    <t>1118306</t>
  </si>
  <si>
    <t>520032848</t>
  </si>
  <si>
    <t>לייטסטון אגח א</t>
  </si>
  <si>
    <t>1133891</t>
  </si>
  <si>
    <t>1838682</t>
  </si>
  <si>
    <t>מויניאן אגח א</t>
  </si>
  <si>
    <t>1135656</t>
  </si>
  <si>
    <t>1858676</t>
  </si>
  <si>
    <t>Real Estate</t>
  </si>
  <si>
    <t>ממן אגח ב</t>
  </si>
  <si>
    <t>2380046</t>
  </si>
  <si>
    <t>520036435</t>
  </si>
  <si>
    <t>קרסו אגח ב</t>
  </si>
  <si>
    <t>1139591</t>
  </si>
  <si>
    <t>514065283</t>
  </si>
  <si>
    <t>רילייטד אגח א</t>
  </si>
  <si>
    <t>1134923</t>
  </si>
  <si>
    <t>1849766</t>
  </si>
  <si>
    <t>שפיר הנדסה אגח א</t>
  </si>
  <si>
    <t>1136134</t>
  </si>
  <si>
    <t>514892801</t>
  </si>
  <si>
    <t>אגוד הנפקות שה נד 2*</t>
  </si>
  <si>
    <t>1115286</t>
  </si>
  <si>
    <t>אזורים סדרה 11*</t>
  </si>
  <si>
    <t>7150352</t>
  </si>
  <si>
    <t>520025990</t>
  </si>
  <si>
    <t>יוניברסל אגח ב</t>
  </si>
  <si>
    <t>1141647</t>
  </si>
  <si>
    <t>511809071</t>
  </si>
  <si>
    <t>Automobiles &amp; Components</t>
  </si>
  <si>
    <t>מגה אור אגח ה</t>
  </si>
  <si>
    <t>1132687</t>
  </si>
  <si>
    <t>או.פי.סי אגח א*</t>
  </si>
  <si>
    <t>1141589</t>
  </si>
  <si>
    <t>514401702</t>
  </si>
  <si>
    <t>ENERGY</t>
  </si>
  <si>
    <t>אלבר 14</t>
  </si>
  <si>
    <t>1132562</t>
  </si>
  <si>
    <t>בזן 4</t>
  </si>
  <si>
    <t>2590362</t>
  </si>
  <si>
    <t>בזן אגח ה</t>
  </si>
  <si>
    <t>2590388</t>
  </si>
  <si>
    <t>דה לסר אגח ה</t>
  </si>
  <si>
    <t>1135664</t>
  </si>
  <si>
    <t>דלשה קפיטל אגח ב</t>
  </si>
  <si>
    <t>1137314</t>
  </si>
  <si>
    <t>1888119</t>
  </si>
  <si>
    <t>אלדן סדרה א</t>
  </si>
  <si>
    <t>1134840</t>
  </si>
  <si>
    <t>510454333</t>
  </si>
  <si>
    <t>BBB+.IL</t>
  </si>
  <si>
    <t>אלדן סדרה ב</t>
  </si>
  <si>
    <t>1138254</t>
  </si>
  <si>
    <t>טן דלק ג</t>
  </si>
  <si>
    <t>1131457</t>
  </si>
  <si>
    <t>511540809</t>
  </si>
  <si>
    <t>ישראמקו א*</t>
  </si>
  <si>
    <t>2320174</t>
  </si>
  <si>
    <t>550010003</t>
  </si>
  <si>
    <t>חיפוש נפט וגז</t>
  </si>
  <si>
    <t>בזן אגח ו</t>
  </si>
  <si>
    <t>2590396</t>
  </si>
  <si>
    <t>סה"כ תל אביב 35</t>
  </si>
  <si>
    <t>אורמת טכנולוגיות*</t>
  </si>
  <si>
    <t>1134402</t>
  </si>
  <si>
    <t>520036716</t>
  </si>
  <si>
    <t>UTILITIES</t>
  </si>
  <si>
    <t>אלוני חץ</t>
  </si>
  <si>
    <t>390013</t>
  </si>
  <si>
    <t>520038506</t>
  </si>
  <si>
    <t>דלק קדוחים</t>
  </si>
  <si>
    <t>475020</t>
  </si>
  <si>
    <t>550013098</t>
  </si>
  <si>
    <t>טאואר</t>
  </si>
  <si>
    <t>1082379</t>
  </si>
  <si>
    <t>520041997</t>
  </si>
  <si>
    <t>מוליכים למחצה</t>
  </si>
  <si>
    <t>ישראמקו*</t>
  </si>
  <si>
    <t>232017</t>
  </si>
  <si>
    <t>מליסרון*</t>
  </si>
  <si>
    <t>323014</t>
  </si>
  <si>
    <t>שטראוס גרופ*</t>
  </si>
  <si>
    <t>746016</t>
  </si>
  <si>
    <t>סה"כ תל אביב 90</t>
  </si>
  <si>
    <t>נפטא*</t>
  </si>
  <si>
    <t>643015</t>
  </si>
  <si>
    <t>520020942</t>
  </si>
  <si>
    <t>רציו יהש</t>
  </si>
  <si>
    <t>394015</t>
  </si>
  <si>
    <t>550012777</t>
  </si>
  <si>
    <t>אבוגן*</t>
  </si>
  <si>
    <t>1105055</t>
  </si>
  <si>
    <t>512838723</t>
  </si>
  <si>
    <t>ביוטכנולוגיה</t>
  </si>
  <si>
    <t>אייסקיור מדיקל</t>
  </si>
  <si>
    <t>1122415</t>
  </si>
  <si>
    <t>513787804</t>
  </si>
  <si>
    <t>מכשור רפואי</t>
  </si>
  <si>
    <t>איתמר מדיקל*</t>
  </si>
  <si>
    <t>1102458</t>
  </si>
  <si>
    <t>512434218</t>
  </si>
  <si>
    <t>גולן פלסטיק*</t>
  </si>
  <si>
    <t>1091933</t>
  </si>
  <si>
    <t>513029975</t>
  </si>
  <si>
    <t>מדיגוס</t>
  </si>
  <si>
    <t>1096171</t>
  </si>
  <si>
    <t>512866971</t>
  </si>
  <si>
    <t>מדיקל קומפרישין סיסטם*</t>
  </si>
  <si>
    <t>1096890</t>
  </si>
  <si>
    <t>512565730</t>
  </si>
  <si>
    <t>פלאזה סנטרס</t>
  </si>
  <si>
    <t>1109917</t>
  </si>
  <si>
    <t>33248324</t>
  </si>
  <si>
    <t>AFI DEVELOPMENT GDR REG S</t>
  </si>
  <si>
    <t>US00106J2006</t>
  </si>
  <si>
    <t>בלומברג</t>
  </si>
  <si>
    <t>הראל סל תא 125</t>
  </si>
  <si>
    <t>1113232</t>
  </si>
  <si>
    <t>514103811</t>
  </si>
  <si>
    <t>מניות</t>
  </si>
  <si>
    <t>קסם תא125</t>
  </si>
  <si>
    <t>1117266</t>
  </si>
  <si>
    <t>520041989</t>
  </si>
  <si>
    <t>DAIWA NIKKEI 225</t>
  </si>
  <si>
    <t>JP3027640006</t>
  </si>
  <si>
    <t>HORIZONS S&amp;P/TSX 60 INDEX</t>
  </si>
  <si>
    <t>CA44049A1241</t>
  </si>
  <si>
    <t>ISHARES CRNCY HEDGD MSCI EM</t>
  </si>
  <si>
    <t>US46434G5099</t>
  </si>
  <si>
    <t>NYSE</t>
  </si>
  <si>
    <t>ISHARES CURR HEDGED MSCI JAPAN</t>
  </si>
  <si>
    <t>US46434V8862</t>
  </si>
  <si>
    <t>SOURCE S&amp;P 500 UCITS ETF</t>
  </si>
  <si>
    <t>IE00B3YCGJ38</t>
  </si>
  <si>
    <t>SOURCE STOXX EUROPE 600</t>
  </si>
  <si>
    <t>IE00B60SWW18</t>
  </si>
  <si>
    <t>VANGUARD AUST SHARES IDX ETF</t>
  </si>
  <si>
    <t>AU000000VAS1</t>
  </si>
  <si>
    <t>Vanguard MSCI emerging markets</t>
  </si>
  <si>
    <t>US9220428588</t>
  </si>
  <si>
    <t>VANGUARD S&amp;P 500 ETF</t>
  </si>
  <si>
    <t>US9229083632</t>
  </si>
  <si>
    <t>XTRACKERS MSCI EUROPE HEDGED E</t>
  </si>
  <si>
    <t>US2330518539</t>
  </si>
  <si>
    <t>כתבי אופציה בישראל</t>
  </si>
  <si>
    <t>איתמר אופציה 4*</t>
  </si>
  <si>
    <t>1137017</t>
  </si>
  <si>
    <t>ערד   4.8%   סדרה  8730</t>
  </si>
  <si>
    <t>8287302</t>
  </si>
  <si>
    <t>ערד   4.8%   סדרה  8731</t>
  </si>
  <si>
    <t>8287310</t>
  </si>
  <si>
    <t>ערד   4.8%   סדרה  8733</t>
  </si>
  <si>
    <t>8287336</t>
  </si>
  <si>
    <t>ערד  8701 % 4.8  2018</t>
  </si>
  <si>
    <t>98710000</t>
  </si>
  <si>
    <t>ערד  8702 % 4.8  2018</t>
  </si>
  <si>
    <t>98720000</t>
  </si>
  <si>
    <t>ערד 2024 סדרה 8761</t>
  </si>
  <si>
    <t>8287617</t>
  </si>
  <si>
    <t>ערד 2025 סדרה 8765</t>
  </si>
  <si>
    <t>8287658</t>
  </si>
  <si>
    <t>ערד 2025 סדרה 8769</t>
  </si>
  <si>
    <t>8287690</t>
  </si>
  <si>
    <t>ערד 8691 %4.8 2018</t>
  </si>
  <si>
    <t>98691000</t>
  </si>
  <si>
    <t>ערד 8692 %4.8  2018</t>
  </si>
  <si>
    <t>98692000</t>
  </si>
  <si>
    <t>ערד 8693 %4.8  2018</t>
  </si>
  <si>
    <t>98693000</t>
  </si>
  <si>
    <t>ערד 8694 %4.8  2018</t>
  </si>
  <si>
    <t>98694000</t>
  </si>
  <si>
    <t>ערד 8695 %4.8  2018</t>
  </si>
  <si>
    <t>98695000</t>
  </si>
  <si>
    <t>ערד 8696 %4.8  2018</t>
  </si>
  <si>
    <t>98696000</t>
  </si>
  <si>
    <t>ערד 8697 %4.8  2018</t>
  </si>
  <si>
    <t>98697000</t>
  </si>
  <si>
    <t>ערד 8698%4.8  2018</t>
  </si>
  <si>
    <t>98698000</t>
  </si>
  <si>
    <t>ערד 8699 % 4.8  2018</t>
  </si>
  <si>
    <t>98699000</t>
  </si>
  <si>
    <t>ערד 8700 % 4.8  2018</t>
  </si>
  <si>
    <t>98700000</t>
  </si>
  <si>
    <t>ערד 8786_1/2027</t>
  </si>
  <si>
    <t>71116487</t>
  </si>
  <si>
    <t>ערד 8796</t>
  </si>
  <si>
    <t>98796000</t>
  </si>
  <si>
    <t>ערד 8798</t>
  </si>
  <si>
    <t>98798000</t>
  </si>
  <si>
    <t>ערד 8800</t>
  </si>
  <si>
    <t>98800000</t>
  </si>
  <si>
    <t>ערד 8802</t>
  </si>
  <si>
    <t>ערד 8803</t>
  </si>
  <si>
    <t>71121057</t>
  </si>
  <si>
    <t>ערד 8805</t>
  </si>
  <si>
    <t>ערד 8807</t>
  </si>
  <si>
    <t>3236000</t>
  </si>
  <si>
    <t>ערד 8808</t>
  </si>
  <si>
    <t>3275000</t>
  </si>
  <si>
    <t>ערד 8809</t>
  </si>
  <si>
    <t>3322000</t>
  </si>
  <si>
    <t>ערד 8812</t>
  </si>
  <si>
    <t>98812000</t>
  </si>
  <si>
    <t>ערד 8813</t>
  </si>
  <si>
    <t>98813000</t>
  </si>
  <si>
    <t>ערד 8815</t>
  </si>
  <si>
    <t>98815000</t>
  </si>
  <si>
    <t>ערד 8820</t>
  </si>
  <si>
    <t>98820000</t>
  </si>
  <si>
    <t>ערד 8821</t>
  </si>
  <si>
    <t>98821000</t>
  </si>
  <si>
    <t>ערד 8823</t>
  </si>
  <si>
    <t>9882300</t>
  </si>
  <si>
    <t>ערד 8824</t>
  </si>
  <si>
    <t>9882500</t>
  </si>
  <si>
    <t>ערד 8825</t>
  </si>
  <si>
    <t>9882600</t>
  </si>
  <si>
    <t>ערד 8827</t>
  </si>
  <si>
    <t>9882800</t>
  </si>
  <si>
    <t>ערד 8833</t>
  </si>
  <si>
    <t>8833000</t>
  </si>
  <si>
    <t>ערד 8834</t>
  </si>
  <si>
    <t>8834000</t>
  </si>
  <si>
    <t>ערד 8837</t>
  </si>
  <si>
    <t>8837000</t>
  </si>
  <si>
    <t>ערד 8839</t>
  </si>
  <si>
    <t>8839000</t>
  </si>
  <si>
    <t>ערד 8840</t>
  </si>
  <si>
    <t>8840000</t>
  </si>
  <si>
    <t>ערד 8841</t>
  </si>
  <si>
    <t>8841000</t>
  </si>
  <si>
    <t>ערד 8845</t>
  </si>
  <si>
    <t>8845000</t>
  </si>
  <si>
    <t>ערד 8846</t>
  </si>
  <si>
    <t>8846000</t>
  </si>
  <si>
    <t>ערד 8847</t>
  </si>
  <si>
    <t>8847000</t>
  </si>
  <si>
    <t>ערד 8848</t>
  </si>
  <si>
    <t>8848000</t>
  </si>
  <si>
    <t>ערד 8849</t>
  </si>
  <si>
    <t>8849000</t>
  </si>
  <si>
    <t>ערד 8850</t>
  </si>
  <si>
    <t>8850000</t>
  </si>
  <si>
    <t>ערד 8852</t>
  </si>
  <si>
    <t>8852000</t>
  </si>
  <si>
    <t>ערד 8853</t>
  </si>
  <si>
    <t>8853000</t>
  </si>
  <si>
    <t>ערד סדרה 8744  4.8%  2023</t>
  </si>
  <si>
    <t>8287443</t>
  </si>
  <si>
    <t>ערד סדרה 8753 2024 4.8%</t>
  </si>
  <si>
    <t>8287534</t>
  </si>
  <si>
    <t>ערד סדרה 8755 2024 4.8%</t>
  </si>
  <si>
    <t>8287559</t>
  </si>
  <si>
    <t>ערד סדרה 8757 2024 4.8%</t>
  </si>
  <si>
    <t>8287575</t>
  </si>
  <si>
    <t>ערד סדרה 8764 %4.8 2025</t>
  </si>
  <si>
    <t>8287641</t>
  </si>
  <si>
    <t>ערד סדרה 8770   2025   4.8%</t>
  </si>
  <si>
    <t>8287708</t>
  </si>
  <si>
    <t>ערד סדרה 8773 4.8% 2025</t>
  </si>
  <si>
    <t>8287732</t>
  </si>
  <si>
    <t>ערד סדרה 8774 2026 4.8%</t>
  </si>
  <si>
    <t>8287740</t>
  </si>
  <si>
    <t>ערד סדרה 8775 2026 4.8%</t>
  </si>
  <si>
    <t>8287757</t>
  </si>
  <si>
    <t>ערד סדרה 8776 2026 4.8%</t>
  </si>
  <si>
    <t>8287765</t>
  </si>
  <si>
    <t>ערד סדרה 8777 2026 4.8%</t>
  </si>
  <si>
    <t>8287773</t>
  </si>
  <si>
    <t>ערד סדרה 8778 2026 4.8%</t>
  </si>
  <si>
    <t>8287781</t>
  </si>
  <si>
    <t>ערד סדרה 8781 2026 4.8%</t>
  </si>
  <si>
    <t>8287815</t>
  </si>
  <si>
    <t>ערד סדרה 8784  4.8%  2026</t>
  </si>
  <si>
    <t>8287849</t>
  </si>
  <si>
    <t>ערד סדרה 8787 4.8% 2027</t>
  </si>
  <si>
    <t>8287872</t>
  </si>
  <si>
    <t>ערד סדרה 8789 2027 4.8%</t>
  </si>
  <si>
    <t>ערד סדרה 8810 2029 4.8%</t>
  </si>
  <si>
    <t>71121438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</si>
  <si>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</si>
  <si>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</si>
  <si>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</si>
  <si>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</si>
  <si>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</si>
  <si>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</si>
  <si>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עירית רעננה 5% 2021</t>
  </si>
  <si>
    <t>1098698</t>
  </si>
  <si>
    <t>500287008</t>
  </si>
  <si>
    <t>חשמל צמוד 2020   אגח ל.ס</t>
  </si>
  <si>
    <t>6000111</t>
  </si>
  <si>
    <t>אגח ל.ס חשמל 2022</t>
  </si>
  <si>
    <t>6000129</t>
  </si>
  <si>
    <t>נתיבי גז  סדרה א ל.ס 5.6%</t>
  </si>
  <si>
    <t>1103084</t>
  </si>
  <si>
    <t>513436394</t>
  </si>
  <si>
    <t>שטרהון נדחה פועלים ג ל.ס 5.75%</t>
  </si>
  <si>
    <t>6620280</t>
  </si>
  <si>
    <t>אלון  חברה לדלק ל.ס</t>
  </si>
  <si>
    <t>1101567</t>
  </si>
  <si>
    <t>520041690</t>
  </si>
  <si>
    <t>NR</t>
  </si>
  <si>
    <t>מתמ אגח א'  רמ</t>
  </si>
  <si>
    <t>1138999</t>
  </si>
  <si>
    <t>510687403</t>
  </si>
  <si>
    <t>אורמת אגח 2*</t>
  </si>
  <si>
    <t>1139161</t>
  </si>
  <si>
    <t>אורמת אגח 3*</t>
  </si>
  <si>
    <t>1139179</t>
  </si>
  <si>
    <t>צים note 1</t>
  </si>
  <si>
    <t>6510044</t>
  </si>
  <si>
    <t>520015041</t>
  </si>
  <si>
    <t>צים אג"ח סדרה ד רצף מוסדיים</t>
  </si>
  <si>
    <t>6510069</t>
  </si>
  <si>
    <t>RUBY PIPELINE 6 04/22</t>
  </si>
  <si>
    <t>USU7501KAB71</t>
  </si>
  <si>
    <t>BBB-</t>
  </si>
  <si>
    <t>FITCH</t>
  </si>
  <si>
    <t>אלון דלק מניה לא סחירה</t>
  </si>
  <si>
    <t>ל.ר.</t>
  </si>
  <si>
    <t>צים מניה</t>
  </si>
  <si>
    <t>347283</t>
  </si>
  <si>
    <t>סה"כ כתבי אופציה בישראל:</t>
  </si>
  <si>
    <t>אפריקה תעשיות הלוואה אופציה לא סחירה*</t>
  </si>
  <si>
    <t>3153001</t>
  </si>
  <si>
    <t>מתכת ומוצרי בניה</t>
  </si>
  <si>
    <t>₪ / מט"ח</t>
  </si>
  <si>
    <t>+ILS/-USD 3.483 13-03-18 (10) --110.5</t>
  </si>
  <si>
    <t>10000723</t>
  </si>
  <si>
    <t>+ILS/-USD 3.4882 04-01-18 (26) --88</t>
  </si>
  <si>
    <t>10000708</t>
  </si>
  <si>
    <t>+ILS/-USD 3.5153 22-03-18 (10) --147</t>
  </si>
  <si>
    <t>10000717</t>
  </si>
  <si>
    <t>+USD/-EUR 1.1909 14-03-18 (10) +69</t>
  </si>
  <si>
    <t>10000719</t>
  </si>
  <si>
    <t>+USD/-EUR 1.1955 14-03-18 (10) +67</t>
  </si>
  <si>
    <t>10000721</t>
  </si>
  <si>
    <t/>
  </si>
  <si>
    <t>פרנק שווצרי</t>
  </si>
  <si>
    <t>דולר ניו-זילנד</t>
  </si>
  <si>
    <t>כתר נורבגי</t>
  </si>
  <si>
    <t>בנק הפועלים בע"מ</t>
  </si>
  <si>
    <t>34112000</t>
  </si>
  <si>
    <t>בנק לאומי לישראל בע"מ</t>
  </si>
  <si>
    <t>30110000</t>
  </si>
  <si>
    <t>יו בנק</t>
  </si>
  <si>
    <t>30026000</t>
  </si>
  <si>
    <t>פועלים סהר</t>
  </si>
  <si>
    <t>30395000</t>
  </si>
  <si>
    <t>32012000</t>
  </si>
  <si>
    <t>30312000</t>
  </si>
  <si>
    <t>30210000</t>
  </si>
  <si>
    <t>31726000</t>
  </si>
  <si>
    <t>30326000</t>
  </si>
  <si>
    <t>31126000</t>
  </si>
  <si>
    <t>32026000</t>
  </si>
  <si>
    <t>35195000</t>
  </si>
  <si>
    <t>כן</t>
  </si>
  <si>
    <t>90148620</t>
  </si>
  <si>
    <t>90148621</t>
  </si>
  <si>
    <t>90148622</t>
  </si>
  <si>
    <t>90148623</t>
  </si>
  <si>
    <t>90148624</t>
  </si>
  <si>
    <t>90150400</t>
  </si>
  <si>
    <t>90150520</t>
  </si>
  <si>
    <t>92321020</t>
  </si>
  <si>
    <t>לא</t>
  </si>
  <si>
    <t>14811160</t>
  </si>
  <si>
    <t>AA</t>
  </si>
  <si>
    <t>14760843</t>
  </si>
  <si>
    <t>472710</t>
  </si>
  <si>
    <t>AA-</t>
  </si>
  <si>
    <t>454099</t>
  </si>
  <si>
    <t>90145563</t>
  </si>
  <si>
    <t>90145980</t>
  </si>
  <si>
    <t>90143221</t>
  </si>
  <si>
    <t>95350502</t>
  </si>
  <si>
    <t>95350101</t>
  </si>
  <si>
    <t>95350102</t>
  </si>
  <si>
    <t>95350202</t>
  </si>
  <si>
    <t>95350201</t>
  </si>
  <si>
    <t>95350301</t>
  </si>
  <si>
    <t>95350302</t>
  </si>
  <si>
    <t>95350401</t>
  </si>
  <si>
    <t>95350402</t>
  </si>
  <si>
    <t>95350501</t>
  </si>
  <si>
    <t>90135664</t>
  </si>
  <si>
    <t>A+</t>
  </si>
  <si>
    <t>90135667</t>
  </si>
  <si>
    <t>90135663</t>
  </si>
  <si>
    <t>90135666</t>
  </si>
  <si>
    <t>90135661</t>
  </si>
  <si>
    <t>469284</t>
  </si>
  <si>
    <t>469285</t>
  </si>
  <si>
    <t>40999</t>
  </si>
  <si>
    <t>14760844</t>
  </si>
  <si>
    <t>90839511</t>
  </si>
  <si>
    <t>90839541</t>
  </si>
  <si>
    <t>90839542</t>
  </si>
  <si>
    <t>90839544</t>
  </si>
  <si>
    <t>90839545</t>
  </si>
  <si>
    <t>90839546</t>
  </si>
  <si>
    <t>90839547</t>
  </si>
  <si>
    <t>90839512</t>
  </si>
  <si>
    <t>90839513</t>
  </si>
  <si>
    <t>90839515</t>
  </si>
  <si>
    <t>90839516</t>
  </si>
  <si>
    <t>90839517</t>
  </si>
  <si>
    <t>90839518</t>
  </si>
  <si>
    <t>90839519</t>
  </si>
  <si>
    <t>90839520</t>
  </si>
  <si>
    <t>91102799</t>
  </si>
  <si>
    <t>A</t>
  </si>
  <si>
    <t>91102798</t>
  </si>
  <si>
    <t>414968</t>
  </si>
  <si>
    <t>487742</t>
  </si>
  <si>
    <t>90240690</t>
  </si>
  <si>
    <t>90240692</t>
  </si>
  <si>
    <t>90240693</t>
  </si>
  <si>
    <t>90240694</t>
  </si>
  <si>
    <t>90240695</t>
  </si>
  <si>
    <t>90240696</t>
  </si>
  <si>
    <t>90240790</t>
  </si>
  <si>
    <t>90240792</t>
  </si>
  <si>
    <t>90240793</t>
  </si>
  <si>
    <t>90240794</t>
  </si>
  <si>
    <t>90240795</t>
  </si>
  <si>
    <t>90240796</t>
  </si>
  <si>
    <t>90141407</t>
  </si>
  <si>
    <t>90800100</t>
  </si>
  <si>
    <t>D</t>
  </si>
  <si>
    <t>A-</t>
  </si>
  <si>
    <t>Moodys</t>
  </si>
  <si>
    <t>487557</t>
  </si>
  <si>
    <t>487556</t>
  </si>
  <si>
    <t>474437</t>
  </si>
  <si>
    <t>474436</t>
  </si>
  <si>
    <t>אלון דלק אגח א רמ חש 01/17</t>
  </si>
  <si>
    <t>1139930</t>
  </si>
  <si>
    <t>דירוג פנימי</t>
  </si>
  <si>
    <t>סה"כ יתרות התחייבות להשקעה</t>
  </si>
  <si>
    <t>בבטחונות אחרים - גורם 84</t>
  </si>
  <si>
    <t>בבטחונות אחרים - גורם 86</t>
  </si>
  <si>
    <t>בבטחונות אחרים - גורם 79</t>
  </si>
  <si>
    <t>בשיעבוד כלי רכב - גורם 68</t>
  </si>
  <si>
    <t>בשיעבוד כלי רכב - גורם 01</t>
  </si>
  <si>
    <t>בבטחונות אחרים - גורם 80</t>
  </si>
  <si>
    <t>בבטחונות אחרים - גורם 7</t>
  </si>
  <si>
    <t>בבטחונות אחרים - גורם 28*</t>
  </si>
  <si>
    <t>בבטחונות אחרים - גורם 29</t>
  </si>
  <si>
    <t>בבטחונות אחרים - גורם 69</t>
  </si>
  <si>
    <t>בבטחונות אחרים - גורם 37</t>
  </si>
  <si>
    <t>בבטחונות אחרים - גורם 30</t>
  </si>
  <si>
    <t>בבטחונות אחרים - גורם 81</t>
  </si>
  <si>
    <t>בבטחונות אחרים - גורם 35</t>
  </si>
  <si>
    <t>בבטחונות אחרים - גורם 63</t>
  </si>
  <si>
    <t>בבטחונות אחרים - גורם 33</t>
  </si>
  <si>
    <t>בבטחונות אחרים - גורם 61</t>
  </si>
  <si>
    <t>בבטחונות אחרים - גורם 62</t>
  </si>
  <si>
    <t>בבטחונות אחרים - גורם 64</t>
  </si>
  <si>
    <t>בבטחונות אחרים - גורם 43</t>
  </si>
  <si>
    <t>בבטחונות אחרים - גורם 41</t>
  </si>
  <si>
    <t>בבטחונות אחרים-גורם 38</t>
  </si>
  <si>
    <t>בבטחונות אחרים - גורם 76</t>
  </si>
  <si>
    <t>בבטחונות אחרים - גורם 47</t>
  </si>
  <si>
    <t>בבטחונות אחרים - גורם 78</t>
  </si>
  <si>
    <t>בבטחונות אחרים - גורם 77</t>
  </si>
  <si>
    <t>בבטחונות אחרים - גורם 67</t>
  </si>
  <si>
    <t>בבטחונות אחרים - גורם 70</t>
  </si>
  <si>
    <t>בבטחונות אחרים - גורם 14*</t>
  </si>
  <si>
    <t>גורם 80</t>
  </si>
  <si>
    <t>גורם 77</t>
  </si>
  <si>
    <t>גורם 67</t>
  </si>
  <si>
    <t>גורם 49</t>
  </si>
  <si>
    <t>יתרת מזומנים לקבל/לשלם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</si>
</sst>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,##0.00%"/>
    <numFmt numFmtId="168" formatCode="#,##0.0000"/>
    <numFmt numFmtId="169" formatCode="0.0000"/>
    <numFmt numFmtId="170" formatCode="_-* #,##0.00\ _D_M_-;\-* #,##0.00\ _D_M_-;_-* &quot;-&quot;??\ _D_M_-;_-@_-"/>
    <numFmt numFmtId="171" formatCode="_-&quot;€&quot;\ * #,##0.00_-;\-&quot;€&quot;\ * #,##0.00_-;_-&quot;€&quot;\ * &quot;-&quot;??_-;_-@_-"/>
  </numFmts>
  <fonts count="90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0"/>
      <name val="Arial"/>
      <family val="2"/>
    </font>
    <font>
      <b/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indexed="8"/>
      <name val="Arial"/>
      <family val="2"/>
      <charset val="177"/>
    </font>
    <font>
      <sz val="11"/>
      <color indexed="9"/>
      <name val="Arial"/>
      <family val="2"/>
      <charset val="177"/>
    </font>
    <font>
      <sz val="11"/>
      <color indexed="20"/>
      <name val="Arial"/>
      <family val="2"/>
      <charset val="177"/>
    </font>
    <font>
      <b/>
      <sz val="11"/>
      <color indexed="52"/>
      <name val="Arial"/>
      <family val="2"/>
      <charset val="177"/>
    </font>
    <font>
      <b/>
      <sz val="11"/>
      <color indexed="9"/>
      <name val="Arial"/>
      <family val="2"/>
      <charset val="177"/>
    </font>
    <font>
      <i/>
      <sz val="11"/>
      <color indexed="23"/>
      <name val="Arial"/>
      <family val="2"/>
      <charset val="177"/>
    </font>
    <font>
      <sz val="11"/>
      <color indexed="17"/>
      <name val="Arial"/>
      <family val="2"/>
      <charset val="177"/>
    </font>
    <font>
      <b/>
      <sz val="15"/>
      <color indexed="56"/>
      <name val="Arial"/>
      <family val="2"/>
      <charset val="177"/>
    </font>
    <font>
      <b/>
      <sz val="13"/>
      <color indexed="56"/>
      <name val="Arial"/>
      <family val="2"/>
      <charset val="177"/>
    </font>
    <font>
      <b/>
      <sz val="11"/>
      <color indexed="56"/>
      <name val="Arial"/>
      <family val="2"/>
      <charset val="177"/>
    </font>
    <font>
      <sz val="11"/>
      <color indexed="62"/>
      <name val="Arial"/>
      <family val="2"/>
      <charset val="177"/>
    </font>
    <font>
      <sz val="11"/>
      <color indexed="52"/>
      <name val="Arial"/>
      <family val="2"/>
      <charset val="177"/>
    </font>
    <font>
      <sz val="11"/>
      <color indexed="60"/>
      <name val="Arial"/>
      <family val="2"/>
      <charset val="177"/>
    </font>
    <font>
      <b/>
      <sz val="11"/>
      <color indexed="63"/>
      <name val="Arial"/>
      <family val="2"/>
      <charset val="177"/>
    </font>
    <font>
      <b/>
      <sz val="18"/>
      <color indexed="56"/>
      <name val="Times New Roman"/>
      <family val="2"/>
      <charset val="177"/>
    </font>
    <font>
      <b/>
      <sz val="11"/>
      <color indexed="8"/>
      <name val="Arial"/>
      <family val="2"/>
      <charset val="177"/>
    </font>
    <font>
      <sz val="11"/>
      <color indexed="10"/>
      <name val="Arial"/>
      <family val="2"/>
      <charset val="177"/>
    </font>
    <font>
      <sz val="10"/>
      <color indexed="9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16"/>
      <name val="Calibri"/>
      <family val="2"/>
    </font>
    <font>
      <b/>
      <sz val="11"/>
      <color indexed="53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i/>
      <sz val="10"/>
      <color indexed="23"/>
      <name val="Arial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48"/>
      <name val="Calibri"/>
      <family val="2"/>
    </font>
    <font>
      <sz val="11"/>
      <color indexed="53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</fonts>
  <fills count="9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0"/>
      </patternFill>
    </fill>
    <fill>
      <patternFill patternType="solid">
        <fgColor indexed="9"/>
      </patternFill>
    </fill>
    <fill>
      <patternFill patternType="solid">
        <fgColor indexed="54"/>
      </patternFill>
    </fill>
    <fill>
      <patternFill patternType="solid">
        <fgColor indexed="48"/>
        <bgColor indexed="48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25"/>
        <bgColor indexed="25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23"/>
        <bgColor indexed="23"/>
      </patternFill>
    </fill>
    <fill>
      <patternFill patternType="solid">
        <fgColor indexed="49"/>
        <bgColor indexed="49"/>
      </patternFill>
    </fill>
    <fill>
      <patternFill patternType="solid">
        <fgColor indexed="52"/>
        <bgColor indexed="52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42"/>
        <bgColor indexed="42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15"/>
      </patternFill>
    </fill>
  </fills>
  <borders count="57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5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double">
        <color indexed="48"/>
      </bottom>
      <diagonal/>
    </border>
  </borders>
  <cellStyleXfs count="717">
    <xf numFmtId="0" fontId="0" fillId="0" borderId="0"/>
    <xf numFmtId="164" fontId="25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5" fillId="0" borderId="0"/>
    <xf numFmtId="0" fontId="17" fillId="0" borderId="0"/>
    <xf numFmtId="0" fontId="25" fillId="0" borderId="0"/>
    <xf numFmtId="0" fontId="2" fillId="0" borderId="0"/>
    <xf numFmtId="9" fontId="25" fillId="0" borderId="0" applyFont="0" applyFill="0" applyBorder="0" applyAlignment="0" applyProtection="0"/>
    <xf numFmtId="166" fontId="13" fillId="0" borderId="0" applyFill="0" applyBorder="0" applyProtection="0">
      <alignment horizontal="right"/>
    </xf>
    <xf numFmtId="166" fontId="14" fillId="0" borderId="0" applyFill="0" applyBorder="0" applyProtection="0"/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/>
    <xf numFmtId="164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" fillId="0" borderId="0"/>
    <xf numFmtId="0" fontId="32" fillId="0" borderId="0" applyNumberFormat="0" applyFill="0" applyBorder="0" applyAlignment="0" applyProtection="0"/>
    <xf numFmtId="0" fontId="33" fillId="0" borderId="33" applyNumberFormat="0" applyFill="0" applyAlignment="0" applyProtection="0"/>
    <xf numFmtId="0" fontId="34" fillId="0" borderId="34" applyNumberFormat="0" applyFill="0" applyAlignment="0" applyProtection="0"/>
    <xf numFmtId="0" fontId="35" fillId="0" borderId="35" applyNumberFormat="0" applyFill="0" applyAlignment="0" applyProtection="0"/>
    <xf numFmtId="0" fontId="35" fillId="0" borderId="0" applyNumberFormat="0" applyFill="0" applyBorder="0" applyAlignment="0" applyProtection="0"/>
    <xf numFmtId="0" fontId="36" fillId="9" borderId="0" applyNumberFormat="0" applyBorder="0" applyAlignment="0" applyProtection="0"/>
    <xf numFmtId="0" fontId="37" fillId="10" borderId="0" applyNumberFormat="0" applyBorder="0" applyAlignment="0" applyProtection="0"/>
    <xf numFmtId="0" fontId="38" fillId="11" borderId="0" applyNumberFormat="0" applyBorder="0" applyAlignment="0" applyProtection="0"/>
    <xf numFmtId="0" fontId="39" fillId="12" borderId="36" applyNumberFormat="0" applyAlignment="0" applyProtection="0"/>
    <xf numFmtId="0" fontId="40" fillId="13" borderId="37" applyNumberFormat="0" applyAlignment="0" applyProtection="0"/>
    <xf numFmtId="0" fontId="41" fillId="13" borderId="36" applyNumberFormat="0" applyAlignment="0" applyProtection="0"/>
    <xf numFmtId="0" fontId="42" fillId="0" borderId="38" applyNumberFormat="0" applyFill="0" applyAlignment="0" applyProtection="0"/>
    <xf numFmtId="0" fontId="43" fillId="14" borderId="39" applyNumberFormat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41" applyNumberFormat="0" applyFill="0" applyAlignment="0" applyProtection="0"/>
    <xf numFmtId="0" fontId="47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47" fillId="39" borderId="0" applyNumberFormat="0" applyBorder="0" applyAlignment="0" applyProtection="0"/>
    <xf numFmtId="0" fontId="1" fillId="0" borderId="0"/>
    <xf numFmtId="164" fontId="2" fillId="0" borderId="0" applyFont="0" applyFill="0" applyBorder="0" applyAlignment="0" applyProtection="0"/>
    <xf numFmtId="0" fontId="2" fillId="0" borderId="0"/>
    <xf numFmtId="0" fontId="50" fillId="40" borderId="0" applyNumberFormat="0" applyBorder="0" applyAlignment="0" applyProtection="0"/>
    <xf numFmtId="0" fontId="50" fillId="41" borderId="0" applyNumberFormat="0" applyBorder="0" applyAlignment="0" applyProtection="0"/>
    <xf numFmtId="0" fontId="50" fillId="42" borderId="0" applyNumberFormat="0" applyBorder="0" applyAlignment="0" applyProtection="0"/>
    <xf numFmtId="0" fontId="50" fillId="43" borderId="0" applyNumberFormat="0" applyBorder="0" applyAlignment="0" applyProtection="0"/>
    <xf numFmtId="0" fontId="50" fillId="44" borderId="0" applyNumberFormat="0" applyBorder="0" applyAlignment="0" applyProtection="0"/>
    <xf numFmtId="0" fontId="50" fillId="45" borderId="0" applyNumberFormat="0" applyBorder="0" applyAlignment="0" applyProtection="0"/>
    <xf numFmtId="0" fontId="50" fillId="46" borderId="0" applyNumberFormat="0" applyBorder="0" applyAlignment="0" applyProtection="0"/>
    <xf numFmtId="0" fontId="50" fillId="47" borderId="0" applyNumberFormat="0" applyBorder="0" applyAlignment="0" applyProtection="0"/>
    <xf numFmtId="0" fontId="50" fillId="48" borderId="0" applyNumberFormat="0" applyBorder="0" applyAlignment="0" applyProtection="0"/>
    <xf numFmtId="0" fontId="50" fillId="43" borderId="0" applyNumberFormat="0" applyBorder="0" applyAlignment="0" applyProtection="0"/>
    <xf numFmtId="0" fontId="50" fillId="46" borderId="0" applyNumberFormat="0" applyBorder="0" applyAlignment="0" applyProtection="0"/>
    <xf numFmtId="0" fontId="50" fillId="49" borderId="0" applyNumberFormat="0" applyBorder="0" applyAlignment="0" applyProtection="0"/>
    <xf numFmtId="0" fontId="51" fillId="50" borderId="0" applyNumberFormat="0" applyBorder="0" applyAlignment="0" applyProtection="0"/>
    <xf numFmtId="0" fontId="51" fillId="47" borderId="0" applyNumberFormat="0" applyBorder="0" applyAlignment="0" applyProtection="0"/>
    <xf numFmtId="0" fontId="51" fillId="48" borderId="0" applyNumberFormat="0" applyBorder="0" applyAlignment="0" applyProtection="0"/>
    <xf numFmtId="0" fontId="51" fillId="51" borderId="0" applyNumberFormat="0" applyBorder="0" applyAlignment="0" applyProtection="0"/>
    <xf numFmtId="0" fontId="51" fillId="52" borderId="0" applyNumberFormat="0" applyBorder="0" applyAlignment="0" applyProtection="0"/>
    <xf numFmtId="0" fontId="51" fillId="53" borderId="0" applyNumberFormat="0" applyBorder="0" applyAlignment="0" applyProtection="0"/>
    <xf numFmtId="0" fontId="51" fillId="54" borderId="0" applyNumberFormat="0" applyBorder="0" applyAlignment="0" applyProtection="0"/>
    <xf numFmtId="0" fontId="51" fillId="55" borderId="0" applyNumberFormat="0" applyBorder="0" applyAlignment="0" applyProtection="0"/>
    <xf numFmtId="0" fontId="51" fillId="56" borderId="0" applyNumberFormat="0" applyBorder="0" applyAlignment="0" applyProtection="0"/>
    <xf numFmtId="0" fontId="51" fillId="51" borderId="0" applyNumberFormat="0" applyBorder="0" applyAlignment="0" applyProtection="0"/>
    <xf numFmtId="0" fontId="51" fillId="52" borderId="0" applyNumberFormat="0" applyBorder="0" applyAlignment="0" applyProtection="0"/>
    <xf numFmtId="0" fontId="51" fillId="57" borderId="0" applyNumberFormat="0" applyBorder="0" applyAlignment="0" applyProtection="0"/>
    <xf numFmtId="0" fontId="52" fillId="41" borderId="0" applyNumberFormat="0" applyBorder="0" applyAlignment="0" applyProtection="0"/>
    <xf numFmtId="0" fontId="53" fillId="58" borderId="42" applyNumberFormat="0" applyAlignment="0" applyProtection="0"/>
    <xf numFmtId="0" fontId="54" fillId="59" borderId="43" applyNumberFormat="0" applyAlignment="0" applyProtection="0"/>
    <xf numFmtId="164" fontId="2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42" borderId="0" applyNumberFormat="0" applyBorder="0" applyAlignment="0" applyProtection="0"/>
    <xf numFmtId="0" fontId="57" fillId="0" borderId="44" applyNumberFormat="0" applyFill="0" applyAlignment="0" applyProtection="0"/>
    <xf numFmtId="0" fontId="58" fillId="0" borderId="45" applyNumberFormat="0" applyFill="0" applyAlignment="0" applyProtection="0"/>
    <xf numFmtId="0" fontId="59" fillId="0" borderId="46" applyNumberFormat="0" applyFill="0" applyAlignment="0" applyProtection="0"/>
    <xf numFmtId="0" fontId="59" fillId="0" borderId="0" applyNumberFormat="0" applyFill="0" applyBorder="0" applyAlignment="0" applyProtection="0"/>
    <xf numFmtId="0" fontId="60" fillId="45" borderId="42" applyNumberFormat="0" applyAlignment="0" applyProtection="0"/>
    <xf numFmtId="0" fontId="61" fillId="0" borderId="47" applyNumberFormat="0" applyFill="0" applyAlignment="0" applyProtection="0"/>
    <xf numFmtId="0" fontId="62" fillId="60" borderId="0" applyNumberFormat="0" applyBorder="0" applyAlignment="0" applyProtection="0"/>
    <xf numFmtId="0" fontId="2" fillId="61" borderId="48" applyNumberFormat="0" applyFont="0" applyAlignment="0" applyProtection="0"/>
    <xf numFmtId="0" fontId="63" fillId="58" borderId="49" applyNumberFormat="0" applyAlignment="0" applyProtection="0"/>
    <xf numFmtId="0" fontId="64" fillId="0" borderId="0" applyNumberFormat="0" applyFill="0" applyBorder="0" applyAlignment="0" applyProtection="0"/>
    <xf numFmtId="0" fontId="65" fillId="0" borderId="50" applyNumberFormat="0" applyFill="0" applyAlignment="0" applyProtection="0"/>
    <xf numFmtId="0" fontId="66" fillId="0" borderId="0" applyNumberFormat="0" applyFill="0" applyBorder="0" applyAlignment="0" applyProtection="0"/>
    <xf numFmtId="0" fontId="2" fillId="0" borderId="0"/>
    <xf numFmtId="0" fontId="48" fillId="62" borderId="0" applyNumberFormat="0" applyBorder="0" applyAlignment="0" applyProtection="0"/>
    <xf numFmtId="0" fontId="48" fillId="47" borderId="0" applyNumberFormat="0" applyBorder="0" applyAlignment="0" applyProtection="0"/>
    <xf numFmtId="0" fontId="48" fillId="61" borderId="0" applyNumberFormat="0" applyBorder="0" applyAlignment="0" applyProtection="0"/>
    <xf numFmtId="0" fontId="48" fillId="63" borderId="0" applyNumberFormat="0" applyBorder="0" applyAlignment="0" applyProtection="0"/>
    <xf numFmtId="0" fontId="48" fillId="46" borderId="0" applyNumberFormat="0" applyBorder="0" applyAlignment="0" applyProtection="0"/>
    <xf numFmtId="0" fontId="48" fillId="41" borderId="0" applyNumberFormat="0" applyBorder="0" applyAlignment="0" applyProtection="0"/>
    <xf numFmtId="0" fontId="48" fillId="64" borderId="0" applyNumberFormat="0" applyBorder="0" applyAlignment="0" applyProtection="0"/>
    <xf numFmtId="0" fontId="48" fillId="47" borderId="0" applyNumberFormat="0" applyBorder="0" applyAlignment="0" applyProtection="0"/>
    <xf numFmtId="0" fontId="48" fillId="56" borderId="0" applyNumberFormat="0" applyBorder="0" applyAlignment="0" applyProtection="0"/>
    <xf numFmtId="0" fontId="48" fillId="58" borderId="0" applyNumberFormat="0" applyBorder="0" applyAlignment="0" applyProtection="0"/>
    <xf numFmtId="0" fontId="48" fillId="64" borderId="0" applyNumberFormat="0" applyBorder="0" applyAlignment="0" applyProtection="0"/>
    <xf numFmtId="0" fontId="48" fillId="45" borderId="0" applyNumberFormat="0" applyBorder="0" applyAlignment="0" applyProtection="0"/>
    <xf numFmtId="0" fontId="67" fillId="64" borderId="0" applyNumberFormat="0" applyBorder="0" applyAlignment="0" applyProtection="0"/>
    <xf numFmtId="0" fontId="67" fillId="47" borderId="0" applyNumberFormat="0" applyBorder="0" applyAlignment="0" applyProtection="0"/>
    <xf numFmtId="0" fontId="67" fillId="56" borderId="0" applyNumberFormat="0" applyBorder="0" applyAlignment="0" applyProtection="0"/>
    <xf numFmtId="0" fontId="67" fillId="58" borderId="0" applyNumberFormat="0" applyBorder="0" applyAlignment="0" applyProtection="0"/>
    <xf numFmtId="0" fontId="67" fillId="64" borderId="0" applyNumberFormat="0" applyBorder="0" applyAlignment="0" applyProtection="0"/>
    <xf numFmtId="0" fontId="67" fillId="45" borderId="0" applyNumberFormat="0" applyBorder="0" applyAlignment="0" applyProtection="0"/>
    <xf numFmtId="0" fontId="68" fillId="65" borderId="0" applyNumberFormat="0" applyBorder="0" applyAlignment="0" applyProtection="0"/>
    <xf numFmtId="0" fontId="69" fillId="66" borderId="0" applyNumberFormat="0" applyBorder="0" applyAlignment="0" applyProtection="0"/>
    <xf numFmtId="0" fontId="69" fillId="67" borderId="0" applyNumberFormat="0" applyBorder="0" applyAlignment="0" applyProtection="0"/>
    <xf numFmtId="0" fontId="68" fillId="68" borderId="0" applyNumberFormat="0" applyBorder="0" applyAlignment="0" applyProtection="0"/>
    <xf numFmtId="0" fontId="68" fillId="69" borderId="0" applyNumberFormat="0" applyBorder="0" applyAlignment="0" applyProtection="0"/>
    <xf numFmtId="0" fontId="69" fillId="70" borderId="0" applyNumberFormat="0" applyBorder="0" applyAlignment="0" applyProtection="0"/>
    <xf numFmtId="0" fontId="69" fillId="71" borderId="0" applyNumberFormat="0" applyBorder="0" applyAlignment="0" applyProtection="0"/>
    <xf numFmtId="0" fontId="68" fillId="72" borderId="0" applyNumberFormat="0" applyBorder="0" applyAlignment="0" applyProtection="0"/>
    <xf numFmtId="0" fontId="68" fillId="72" borderId="0" applyNumberFormat="0" applyBorder="0" applyAlignment="0" applyProtection="0"/>
    <xf numFmtId="0" fontId="69" fillId="73" borderId="0" applyNumberFormat="0" applyBorder="0" applyAlignment="0" applyProtection="0"/>
    <xf numFmtId="0" fontId="69" fillId="74" borderId="0" applyNumberFormat="0" applyBorder="0" applyAlignment="0" applyProtection="0"/>
    <xf numFmtId="0" fontId="68" fillId="75" borderId="0" applyNumberFormat="0" applyBorder="0" applyAlignment="0" applyProtection="0"/>
    <xf numFmtId="0" fontId="68" fillId="76" borderId="0" applyNumberFormat="0" applyBorder="0" applyAlignment="0" applyProtection="0"/>
    <xf numFmtId="0" fontId="69" fillId="74" borderId="0" applyNumberFormat="0" applyBorder="0" applyAlignment="0" applyProtection="0"/>
    <xf numFmtId="0" fontId="69" fillId="75" borderId="0" applyNumberFormat="0" applyBorder="0" applyAlignment="0" applyProtection="0"/>
    <xf numFmtId="0" fontId="68" fillId="75" borderId="0" applyNumberFormat="0" applyBorder="0" applyAlignment="0" applyProtection="0"/>
    <xf numFmtId="0" fontId="68" fillId="77" borderId="0" applyNumberFormat="0" applyBorder="0" applyAlignment="0" applyProtection="0"/>
    <xf numFmtId="0" fontId="69" fillId="66" borderId="0" applyNumberFormat="0" applyBorder="0" applyAlignment="0" applyProtection="0"/>
    <xf numFmtId="0" fontId="69" fillId="67" borderId="0" applyNumberFormat="0" applyBorder="0" applyAlignment="0" applyProtection="0"/>
    <xf numFmtId="0" fontId="68" fillId="67" borderId="0" applyNumberFormat="0" applyBorder="0" applyAlignment="0" applyProtection="0"/>
    <xf numFmtId="0" fontId="68" fillId="78" borderId="0" applyNumberFormat="0" applyBorder="0" applyAlignment="0" applyProtection="0"/>
    <xf numFmtId="0" fontId="69" fillId="79" borderId="0" applyNumberFormat="0" applyBorder="0" applyAlignment="0" applyProtection="0"/>
    <xf numFmtId="0" fontId="69" fillId="71" borderId="0" applyNumberFormat="0" applyBorder="0" applyAlignment="0" applyProtection="0"/>
    <xf numFmtId="0" fontId="68" fillId="80" borderId="0" applyNumberFormat="0" applyBorder="0" applyAlignment="0" applyProtection="0"/>
    <xf numFmtId="0" fontId="70" fillId="71" borderId="0" applyNumberFormat="0" applyBorder="0" applyAlignment="0" applyProtection="0"/>
    <xf numFmtId="0" fontId="71" fillId="81" borderId="42" applyNumberFormat="0" applyAlignment="0" applyProtection="0"/>
    <xf numFmtId="0" fontId="72" fillId="72" borderId="43" applyNumberFormat="0" applyAlignment="0" applyProtection="0"/>
    <xf numFmtId="170" fontId="2" fillId="0" borderId="0" applyFont="0" applyFill="0" applyBorder="0" applyAlignment="0" applyProtection="0"/>
    <xf numFmtId="0" fontId="73" fillId="82" borderId="0" applyNumberFormat="0" applyBorder="0" applyAlignment="0" applyProtection="0"/>
    <xf numFmtId="0" fontId="73" fillId="83" borderId="0" applyNumberFormat="0" applyBorder="0" applyAlignment="0" applyProtection="0"/>
    <xf numFmtId="0" fontId="73" fillId="84" borderId="0" applyNumberFormat="0" applyBorder="0" applyAlignment="0" applyProtection="0"/>
    <xf numFmtId="0" fontId="74" fillId="0" borderId="0" applyNumberFormat="0" applyFill="0" applyBorder="0" applyAlignment="0" applyProtection="0"/>
    <xf numFmtId="0" fontId="75" fillId="85" borderId="0" applyNumberFormat="0" applyBorder="0" applyAlignment="0" applyProtection="0"/>
    <xf numFmtId="0" fontId="76" fillId="0" borderId="51" applyNumberFormat="0" applyFill="0" applyAlignment="0" applyProtection="0"/>
    <xf numFmtId="0" fontId="77" fillId="0" borderId="45" applyNumberFormat="0" applyFill="0" applyAlignment="0" applyProtection="0"/>
    <xf numFmtId="0" fontId="78" fillId="0" borderId="52" applyNumberFormat="0" applyFill="0" applyAlignment="0" applyProtection="0"/>
    <xf numFmtId="0" fontId="78" fillId="0" borderId="0" applyNumberFormat="0" applyFill="0" applyBorder="0" applyAlignment="0" applyProtection="0"/>
    <xf numFmtId="0" fontId="79" fillId="80" borderId="42" applyNumberFormat="0" applyAlignment="0" applyProtection="0"/>
    <xf numFmtId="0" fontId="80" fillId="0" borderId="53" applyNumberFormat="0" applyFill="0" applyAlignment="0" applyProtection="0"/>
    <xf numFmtId="0" fontId="81" fillId="80" borderId="0" applyNumberFormat="0" applyBorder="0" applyAlignment="0" applyProtection="0"/>
    <xf numFmtId="0" fontId="2" fillId="0" borderId="0"/>
    <xf numFmtId="0" fontId="2" fillId="79" borderId="48" applyNumberFormat="0" applyFont="0" applyAlignment="0" applyProtection="0"/>
    <xf numFmtId="0" fontId="82" fillId="81" borderId="49" applyNumberFormat="0" applyAlignment="0" applyProtection="0"/>
    <xf numFmtId="4" fontId="49" fillId="60" borderId="54" applyNumberFormat="0" applyProtection="0">
      <alignment vertical="center"/>
    </xf>
    <xf numFmtId="4" fontId="83" fillId="60" borderId="54" applyNumberFormat="0" applyProtection="0">
      <alignment vertical="center"/>
    </xf>
    <xf numFmtId="4" fontId="49" fillId="60" borderId="54" applyNumberFormat="0" applyProtection="0">
      <alignment horizontal="left" vertical="center" indent="1"/>
    </xf>
    <xf numFmtId="0" fontId="49" fillId="60" borderId="54" applyNumberFormat="0" applyProtection="0">
      <alignment horizontal="left" vertical="top" indent="1"/>
    </xf>
    <xf numFmtId="4" fontId="49" fillId="62" borderId="0" applyNumberFormat="0" applyProtection="0">
      <alignment horizontal="left" vertical="center" indent="1"/>
    </xf>
    <xf numFmtId="4" fontId="48" fillId="41" borderId="54" applyNumberFormat="0" applyProtection="0">
      <alignment horizontal="right" vertical="center"/>
    </xf>
    <xf numFmtId="4" fontId="48" fillId="47" borderId="54" applyNumberFormat="0" applyProtection="0">
      <alignment horizontal="right" vertical="center"/>
    </xf>
    <xf numFmtId="4" fontId="48" fillId="55" borderId="54" applyNumberFormat="0" applyProtection="0">
      <alignment horizontal="right" vertical="center"/>
    </xf>
    <xf numFmtId="4" fontId="48" fillId="49" borderId="54" applyNumberFormat="0" applyProtection="0">
      <alignment horizontal="right" vertical="center"/>
    </xf>
    <xf numFmtId="4" fontId="48" fillId="53" borderId="54" applyNumberFormat="0" applyProtection="0">
      <alignment horizontal="right" vertical="center"/>
    </xf>
    <xf numFmtId="4" fontId="48" fillId="57" borderId="54" applyNumberFormat="0" applyProtection="0">
      <alignment horizontal="right" vertical="center"/>
    </xf>
    <xf numFmtId="4" fontId="48" fillId="56" borderId="54" applyNumberFormat="0" applyProtection="0">
      <alignment horizontal="right" vertical="center"/>
    </xf>
    <xf numFmtId="4" fontId="48" fillId="86" borderId="54" applyNumberFormat="0" applyProtection="0">
      <alignment horizontal="right" vertical="center"/>
    </xf>
    <xf numFmtId="4" fontId="48" fillId="48" borderId="54" applyNumberFormat="0" applyProtection="0">
      <alignment horizontal="right" vertical="center"/>
    </xf>
    <xf numFmtId="4" fontId="49" fillId="87" borderId="55" applyNumberFormat="0" applyProtection="0">
      <alignment horizontal="left" vertical="center" indent="1"/>
    </xf>
    <xf numFmtId="4" fontId="48" fillId="88" borderId="0" applyNumberFormat="0" applyProtection="0">
      <alignment horizontal="left" vertical="center" indent="1"/>
    </xf>
    <xf numFmtId="4" fontId="84" fillId="64" borderId="0" applyNumberFormat="0" applyProtection="0">
      <alignment horizontal="left" vertical="center" indent="1"/>
    </xf>
    <xf numFmtId="4" fontId="48" fillId="62" borderId="54" applyNumberFormat="0" applyProtection="0">
      <alignment horizontal="right" vertical="center"/>
    </xf>
    <xf numFmtId="4" fontId="48" fillId="88" borderId="0" applyNumberFormat="0" applyProtection="0">
      <alignment horizontal="left" vertical="center" indent="1"/>
    </xf>
    <xf numFmtId="4" fontId="48" fillId="62" borderId="0" applyNumberFormat="0" applyProtection="0">
      <alignment horizontal="left" vertical="center" indent="1"/>
    </xf>
    <xf numFmtId="0" fontId="2" fillId="64" borderId="54" applyNumberFormat="0" applyProtection="0">
      <alignment horizontal="left" vertical="center" indent="1"/>
    </xf>
    <xf numFmtId="0" fontId="2" fillId="64" borderId="54" applyNumberFormat="0" applyProtection="0">
      <alignment horizontal="left" vertical="top" indent="1"/>
    </xf>
    <xf numFmtId="0" fontId="2" fillId="62" borderId="54" applyNumberFormat="0" applyProtection="0">
      <alignment horizontal="left" vertical="center" indent="1"/>
    </xf>
    <xf numFmtId="0" fontId="2" fillId="62" borderId="54" applyNumberFormat="0" applyProtection="0">
      <alignment horizontal="left" vertical="top" indent="1"/>
    </xf>
    <xf numFmtId="0" fontId="2" fillId="46" borderId="54" applyNumberFormat="0" applyProtection="0">
      <alignment horizontal="left" vertical="center" indent="1"/>
    </xf>
    <xf numFmtId="0" fontId="2" fillId="46" borderId="54" applyNumberFormat="0" applyProtection="0">
      <alignment horizontal="left" vertical="top" indent="1"/>
    </xf>
    <xf numFmtId="0" fontId="2" fillId="88" borderId="54" applyNumberFormat="0" applyProtection="0">
      <alignment horizontal="left" vertical="center" indent="1"/>
    </xf>
    <xf numFmtId="0" fontId="2" fillId="88" borderId="54" applyNumberFormat="0" applyProtection="0">
      <alignment horizontal="left" vertical="top" indent="1"/>
    </xf>
    <xf numFmtId="0" fontId="2" fillId="63" borderId="32" applyNumberFormat="0">
      <protection locked="0"/>
    </xf>
    <xf numFmtId="4" fontId="48" fillId="61" borderId="54" applyNumberFormat="0" applyProtection="0">
      <alignment vertical="center"/>
    </xf>
    <xf numFmtId="4" fontId="85" fillId="61" borderId="54" applyNumberFormat="0" applyProtection="0">
      <alignment vertical="center"/>
    </xf>
    <xf numFmtId="4" fontId="48" fillId="61" borderId="54" applyNumberFormat="0" applyProtection="0">
      <alignment horizontal="left" vertical="center" indent="1"/>
    </xf>
    <xf numFmtId="0" fontId="48" fillId="61" borderId="54" applyNumberFormat="0" applyProtection="0">
      <alignment horizontal="left" vertical="top" indent="1"/>
    </xf>
    <xf numFmtId="4" fontId="48" fillId="88" borderId="54" applyNumberFormat="0" applyProtection="0">
      <alignment horizontal="right" vertical="center"/>
    </xf>
    <xf numFmtId="4" fontId="85" fillId="88" borderId="54" applyNumberFormat="0" applyProtection="0">
      <alignment horizontal="right" vertical="center"/>
    </xf>
    <xf numFmtId="4" fontId="48" fillId="62" borderId="54" applyNumberFormat="0" applyProtection="0">
      <alignment horizontal="left" vertical="center" indent="1"/>
    </xf>
    <xf numFmtId="0" fontId="48" fillId="62" borderId="54" applyNumberFormat="0" applyProtection="0">
      <alignment horizontal="left" vertical="top" indent="1"/>
    </xf>
    <xf numFmtId="4" fontId="86" fillId="89" borderId="0" applyNumberFormat="0" applyProtection="0">
      <alignment horizontal="left" vertical="center" indent="1"/>
    </xf>
    <xf numFmtId="4" fontId="87" fillId="88" borderId="54" applyNumberFormat="0" applyProtection="0">
      <alignment horizontal="right" vertical="center"/>
    </xf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73" fillId="0" borderId="56" applyNumberFormat="0" applyFill="0" applyAlignment="0" applyProtection="0"/>
    <xf numFmtId="0" fontId="89" fillId="0" borderId="0" applyNumberFormat="0" applyFill="0" applyBorder="0" applyAlignment="0" applyProtection="0"/>
    <xf numFmtId="0" fontId="68" fillId="65" borderId="0" applyNumberFormat="0" applyBorder="0" applyAlignment="0" applyProtection="0"/>
    <xf numFmtId="0" fontId="68" fillId="69" borderId="0" applyNumberFormat="0" applyBorder="0" applyAlignment="0" applyProtection="0"/>
    <xf numFmtId="0" fontId="68" fillId="72" borderId="0" applyNumberFormat="0" applyBorder="0" applyAlignment="0" applyProtection="0"/>
    <xf numFmtId="0" fontId="68" fillId="76" borderId="0" applyNumberFormat="0" applyBorder="0" applyAlignment="0" applyProtection="0"/>
    <xf numFmtId="0" fontId="68" fillId="77" borderId="0" applyNumberFormat="0" applyBorder="0" applyAlignment="0" applyProtection="0"/>
    <xf numFmtId="0" fontId="68" fillId="78" borderId="0" applyNumberFormat="0" applyBorder="0" applyAlignment="0" applyProtection="0"/>
    <xf numFmtId="9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4" fillId="0" borderId="0" applyFill="0" applyBorder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68" fillId="78" borderId="0" applyNumberFormat="0" applyBorder="0" applyAlignment="0" applyProtection="0"/>
    <xf numFmtId="0" fontId="68" fillId="65" borderId="0" applyNumberFormat="0" applyBorder="0" applyAlignment="0" applyProtection="0"/>
    <xf numFmtId="0" fontId="68" fillId="69" borderId="0" applyNumberFormat="0" applyBorder="0" applyAlignment="0" applyProtection="0"/>
    <xf numFmtId="0" fontId="68" fillId="72" borderId="0" applyNumberFormat="0" applyBorder="0" applyAlignment="0" applyProtection="0"/>
    <xf numFmtId="0" fontId="68" fillId="76" borderId="0" applyNumberFormat="0" applyBorder="0" applyAlignment="0" applyProtection="0"/>
    <xf numFmtId="0" fontId="68" fillId="72" borderId="0" applyNumberFormat="0" applyBorder="0" applyAlignment="0" applyProtection="0"/>
    <xf numFmtId="0" fontId="68" fillId="77" borderId="0" applyNumberFormat="0" applyBorder="0" applyAlignment="0" applyProtection="0"/>
    <xf numFmtId="0" fontId="1" fillId="0" borderId="0"/>
    <xf numFmtId="0" fontId="68" fillId="65" borderId="0" applyNumberFormat="0" applyBorder="0" applyAlignment="0" applyProtection="0"/>
    <xf numFmtId="0" fontId="68" fillId="69" borderId="0" applyNumberFormat="0" applyBorder="0" applyAlignment="0" applyProtection="0"/>
    <xf numFmtId="0" fontId="68" fillId="78" borderId="0" applyNumberFormat="0" applyBorder="0" applyAlignment="0" applyProtection="0"/>
    <xf numFmtId="0" fontId="68" fillId="76" borderId="0" applyNumberFormat="0" applyBorder="0" applyAlignment="0" applyProtection="0"/>
    <xf numFmtId="0" fontId="68" fillId="77" borderId="0" applyNumberFormat="0" applyBorder="0" applyAlignment="0" applyProtection="0"/>
    <xf numFmtId="9" fontId="2" fillId="0" borderId="0" applyFont="0" applyFill="0" applyBorder="0" applyAlignment="0" applyProtection="0"/>
    <xf numFmtId="0" fontId="68" fillId="72" borderId="0" applyNumberFormat="0" applyBorder="0" applyAlignment="0" applyProtection="0"/>
    <xf numFmtId="0" fontId="68" fillId="78" borderId="0" applyNumberFormat="0" applyBorder="0" applyAlignment="0" applyProtection="0"/>
    <xf numFmtId="0" fontId="68" fillId="77" borderId="0" applyNumberFormat="0" applyBorder="0" applyAlignment="0" applyProtection="0"/>
    <xf numFmtId="0" fontId="68" fillId="76" borderId="0" applyNumberFormat="0" applyBorder="0" applyAlignment="0" applyProtection="0"/>
    <xf numFmtId="0" fontId="68" fillId="69" borderId="0" applyNumberFormat="0" applyBorder="0" applyAlignment="0" applyProtection="0"/>
    <xf numFmtId="0" fontId="68" fillId="65" borderId="0" applyNumberFormat="0" applyBorder="0" applyAlignment="0" applyProtection="0"/>
    <xf numFmtId="0" fontId="2" fillId="0" borderId="0"/>
    <xf numFmtId="0" fontId="68" fillId="65" borderId="0" applyNumberFormat="0" applyBorder="0" applyAlignment="0" applyProtection="0"/>
    <xf numFmtId="0" fontId="68" fillId="69" borderId="0" applyNumberFormat="0" applyBorder="0" applyAlignment="0" applyProtection="0"/>
    <xf numFmtId="0" fontId="68" fillId="72" borderId="0" applyNumberFormat="0" applyBorder="0" applyAlignment="0" applyProtection="0"/>
    <xf numFmtId="0" fontId="68" fillId="76" borderId="0" applyNumberFormat="0" applyBorder="0" applyAlignment="0" applyProtection="0"/>
    <xf numFmtId="0" fontId="68" fillId="77" borderId="0" applyNumberFormat="0" applyBorder="0" applyAlignment="0" applyProtection="0"/>
    <xf numFmtId="0" fontId="68" fillId="78" borderId="0" applyNumberFormat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170" fontId="2" fillId="0" borderId="0" applyFont="0" applyFill="0" applyBorder="0" applyAlignment="0" applyProtection="0"/>
    <xf numFmtId="0" fontId="47" fillId="19" borderId="0" applyNumberFormat="0" applyBorder="0" applyAlignment="0" applyProtection="0"/>
    <xf numFmtId="0" fontId="47" fillId="23" borderId="0" applyNumberFormat="0" applyBorder="0" applyAlignment="0" applyProtection="0"/>
    <xf numFmtId="0" fontId="47" fillId="27" borderId="0" applyNumberFormat="0" applyBorder="0" applyAlignment="0" applyProtection="0"/>
    <xf numFmtId="0" fontId="47" fillId="31" borderId="0" applyNumberFormat="0" applyBorder="0" applyAlignment="0" applyProtection="0"/>
    <xf numFmtId="0" fontId="47" fillId="35" borderId="0" applyNumberFormat="0" applyBorder="0" applyAlignment="0" applyProtection="0"/>
    <xf numFmtId="0" fontId="47" fillId="39" borderId="0" applyNumberFormat="0" applyBorder="0" applyAlignment="0" applyProtection="0"/>
    <xf numFmtId="0" fontId="53" fillId="58" borderId="42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60" fillId="45" borderId="42" applyNumberFormat="0" applyAlignment="0" applyProtection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61" borderId="48" applyNumberFormat="0" applyFont="0" applyAlignment="0" applyProtection="0"/>
    <xf numFmtId="0" fontId="63" fillId="58" borderId="49" applyNumberFormat="0" applyAlignment="0" applyProtection="0"/>
    <xf numFmtId="0" fontId="65" fillId="0" borderId="50" applyNumberFormat="0" applyFill="0" applyAlignment="0" applyProtection="0"/>
    <xf numFmtId="0" fontId="47" fillId="16" borderId="0" applyNumberFormat="0" applyBorder="0" applyAlignment="0" applyProtection="0"/>
    <xf numFmtId="0" fontId="47" fillId="20" borderId="0" applyNumberFormat="0" applyBorder="0" applyAlignment="0" applyProtection="0"/>
    <xf numFmtId="0" fontId="47" fillId="24" borderId="0" applyNumberFormat="0" applyBorder="0" applyAlignment="0" applyProtection="0"/>
    <xf numFmtId="0" fontId="47" fillId="28" borderId="0" applyNumberFormat="0" applyBorder="0" applyAlignment="0" applyProtection="0"/>
    <xf numFmtId="0" fontId="47" fillId="32" borderId="0" applyNumberFormat="0" applyBorder="0" applyAlignment="0" applyProtection="0"/>
    <xf numFmtId="0" fontId="47" fillId="36" borderId="0" applyNumberFormat="0" applyBorder="0" applyAlignment="0" applyProtection="0"/>
    <xf numFmtId="0" fontId="1" fillId="15" borderId="40" applyNumberFormat="0" applyFont="0" applyAlignment="0" applyProtection="0"/>
    <xf numFmtId="0" fontId="1" fillId="15" borderId="40" applyNumberFormat="0" applyFont="0" applyAlignment="0" applyProtection="0"/>
    <xf numFmtId="0" fontId="1" fillId="15" borderId="40" applyNumberFormat="0" applyFont="0" applyAlignment="0" applyProtection="0"/>
    <xf numFmtId="0" fontId="1" fillId="15" borderId="40" applyNumberFormat="0" applyFont="0" applyAlignment="0" applyProtection="0"/>
    <xf numFmtId="0" fontId="50" fillId="61" borderId="48" applyNumberFormat="0" applyFont="0" applyAlignment="0" applyProtection="0"/>
    <xf numFmtId="0" fontId="1" fillId="15" borderId="40" applyNumberFormat="0" applyFont="0" applyAlignment="0" applyProtection="0"/>
    <xf numFmtId="0" fontId="41" fillId="13" borderId="36" applyNumberFormat="0" applyAlignment="0" applyProtection="0"/>
    <xf numFmtId="0" fontId="53" fillId="58" borderId="42" applyNumberFormat="0" applyAlignment="0" applyProtection="0"/>
    <xf numFmtId="0" fontId="36" fillId="9" borderId="0" applyNumberFormat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33" fillId="0" borderId="33" applyNumberFormat="0" applyFill="0" applyAlignment="0" applyProtection="0"/>
    <xf numFmtId="0" fontId="34" fillId="0" borderId="34" applyNumberFormat="0" applyFill="0" applyAlignment="0" applyProtection="0"/>
    <xf numFmtId="0" fontId="35" fillId="0" borderId="35" applyNumberFormat="0" applyFill="0" applyAlignment="0" applyProtection="0"/>
    <xf numFmtId="0" fontId="3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8" fillId="11" borderId="0" applyNumberFormat="0" applyBorder="0" applyAlignment="0" applyProtection="0"/>
    <xf numFmtId="0" fontId="46" fillId="0" borderId="41" applyNumberFormat="0" applyFill="0" applyAlignment="0" applyProtection="0"/>
    <xf numFmtId="0" fontId="65" fillId="0" borderId="50" applyNumberFormat="0" applyFill="0" applyAlignment="0" applyProtection="0"/>
    <xf numFmtId="0" fontId="40" fillId="13" borderId="37" applyNumberFormat="0" applyAlignment="0" applyProtection="0"/>
    <xf numFmtId="0" fontId="63" fillId="58" borderId="49" applyNumberFormat="0" applyAlignment="0" applyProtection="0"/>
    <xf numFmtId="0" fontId="39" fillId="12" borderId="36" applyNumberFormat="0" applyAlignment="0" applyProtection="0"/>
    <xf numFmtId="0" fontId="60" fillId="45" borderId="42" applyNumberFormat="0" applyAlignment="0" applyProtection="0"/>
    <xf numFmtId="0" fontId="37" fillId="10" borderId="0" applyNumberFormat="0" applyBorder="0" applyAlignment="0" applyProtection="0"/>
    <xf numFmtId="0" fontId="43" fillId="14" borderId="39" applyNumberFormat="0" applyAlignment="0" applyProtection="0"/>
    <xf numFmtId="0" fontId="42" fillId="0" borderId="38" applyNumberFormat="0" applyFill="0" applyAlignment="0" applyProtection="0"/>
    <xf numFmtId="0" fontId="2" fillId="0" borderId="0"/>
    <xf numFmtId="0" fontId="2" fillId="15" borderId="40" applyNumberFormat="0" applyFont="0" applyAlignment="0" applyProtection="0"/>
    <xf numFmtId="0" fontId="1" fillId="0" borderId="0"/>
    <xf numFmtId="0" fontId="1" fillId="0" borderId="0"/>
    <xf numFmtId="0" fontId="2" fillId="0" borderId="0"/>
    <xf numFmtId="0" fontId="65" fillId="0" borderId="50" applyNumberFormat="0" applyFill="0" applyAlignment="0" applyProtection="0"/>
    <xf numFmtId="164" fontId="2" fillId="0" borderId="0" applyFont="0" applyFill="0" applyBorder="0" applyAlignment="0" applyProtection="0"/>
    <xf numFmtId="0" fontId="2" fillId="0" borderId="0"/>
    <xf numFmtId="164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68" fillId="65" borderId="0" applyNumberFormat="0" applyBorder="0" applyAlignment="0" applyProtection="0"/>
    <xf numFmtId="0" fontId="68" fillId="69" borderId="0" applyNumberFormat="0" applyBorder="0" applyAlignment="0" applyProtection="0"/>
    <xf numFmtId="0" fontId="68" fillId="72" borderId="0" applyNumberFormat="0" applyBorder="0" applyAlignment="0" applyProtection="0"/>
    <xf numFmtId="0" fontId="68" fillId="76" borderId="0" applyNumberFormat="0" applyBorder="0" applyAlignment="0" applyProtection="0"/>
    <xf numFmtId="0" fontId="68" fillId="77" borderId="0" applyNumberFormat="0" applyBorder="0" applyAlignment="0" applyProtection="0"/>
    <xf numFmtId="0" fontId="68" fillId="78" borderId="0" applyNumberFormat="0" applyBorder="0" applyAlignment="0" applyProtection="0"/>
    <xf numFmtId="0" fontId="52" fillId="41" borderId="0" applyNumberFormat="0" applyBorder="0" applyAlignment="0" applyProtection="0"/>
    <xf numFmtId="0" fontId="54" fillId="59" borderId="43" applyNumberFormat="0" applyAlignment="0" applyProtection="0"/>
    <xf numFmtId="0" fontId="68" fillId="65" borderId="0" applyNumberFormat="0" applyBorder="0" applyAlignment="0" applyProtection="0"/>
    <xf numFmtId="0" fontId="68" fillId="69" borderId="0" applyNumberFormat="0" applyBorder="0" applyAlignment="0" applyProtection="0"/>
    <xf numFmtId="0" fontId="68" fillId="76" borderId="0" applyNumberFormat="0" applyBorder="0" applyAlignment="0" applyProtection="0"/>
    <xf numFmtId="0" fontId="50" fillId="40" borderId="0" applyNumberFormat="0" applyBorder="0" applyAlignment="0" applyProtection="0"/>
    <xf numFmtId="0" fontId="50" fillId="42" borderId="0" applyNumberFormat="0" applyBorder="0" applyAlignment="0" applyProtection="0"/>
    <xf numFmtId="0" fontId="50" fillId="44" borderId="0" applyNumberFormat="0" applyBorder="0" applyAlignment="0" applyProtection="0"/>
    <xf numFmtId="0" fontId="50" fillId="48" borderId="0" applyNumberFormat="0" applyBorder="0" applyAlignment="0" applyProtection="0"/>
    <xf numFmtId="0" fontId="51" fillId="50" borderId="0" applyNumberFormat="0" applyBorder="0" applyAlignment="0" applyProtection="0"/>
    <xf numFmtId="0" fontId="51" fillId="52" borderId="0" applyNumberFormat="0" applyBorder="0" applyAlignment="0" applyProtection="0"/>
    <xf numFmtId="0" fontId="51" fillId="56" borderId="0" applyNumberFormat="0" applyBorder="0" applyAlignment="0" applyProtection="0"/>
    <xf numFmtId="0" fontId="59" fillId="0" borderId="0" applyNumberFormat="0" applyFill="0" applyBorder="0" applyAlignment="0" applyProtection="0"/>
    <xf numFmtId="0" fontId="2" fillId="61" borderId="48" applyNumberFormat="0" applyFont="0" applyAlignment="0" applyProtection="0"/>
    <xf numFmtId="0" fontId="63" fillId="58" borderId="49" applyNumberFormat="0" applyAlignment="0" applyProtection="0"/>
    <xf numFmtId="0" fontId="58" fillId="0" borderId="45" applyNumberFormat="0" applyFill="0" applyAlignment="0" applyProtection="0"/>
    <xf numFmtId="0" fontId="2" fillId="0" borderId="0"/>
    <xf numFmtId="0" fontId="68" fillId="72" borderId="0" applyNumberFormat="0" applyBorder="0" applyAlignment="0" applyProtection="0"/>
    <xf numFmtId="0" fontId="68" fillId="77" borderId="0" applyNumberFormat="0" applyBorder="0" applyAlignment="0" applyProtection="0"/>
    <xf numFmtId="0" fontId="68" fillId="78" borderId="0" applyNumberFormat="0" applyBorder="0" applyAlignment="0" applyProtection="0"/>
    <xf numFmtId="0" fontId="50" fillId="41" borderId="0" applyNumberFormat="0" applyBorder="0" applyAlignment="0" applyProtection="0"/>
    <xf numFmtId="0" fontId="50" fillId="46" borderId="0" applyNumberFormat="0" applyBorder="0" applyAlignment="0" applyProtection="0"/>
    <xf numFmtId="0" fontId="50" fillId="46" borderId="0" applyNumberFormat="0" applyBorder="0" applyAlignment="0" applyProtection="0"/>
    <xf numFmtId="0" fontId="51" fillId="48" borderId="0" applyNumberFormat="0" applyBorder="0" applyAlignment="0" applyProtection="0"/>
    <xf numFmtId="0" fontId="51" fillId="54" borderId="0" applyNumberFormat="0" applyBorder="0" applyAlignment="0" applyProtection="0"/>
    <xf numFmtId="0" fontId="51" fillId="52" borderId="0" applyNumberFormat="0" applyBorder="0" applyAlignment="0" applyProtection="0"/>
    <xf numFmtId="0" fontId="56" fillId="42" borderId="0" applyNumberFormat="0" applyBorder="0" applyAlignment="0" applyProtection="0"/>
    <xf numFmtId="0" fontId="61" fillId="0" borderId="47" applyNumberFormat="0" applyFill="0" applyAlignment="0" applyProtection="0"/>
    <xf numFmtId="0" fontId="64" fillId="0" borderId="0" applyNumberFormat="0" applyFill="0" applyBorder="0" applyAlignment="0" applyProtection="0"/>
    <xf numFmtId="0" fontId="50" fillId="43" borderId="0" applyNumberFormat="0" applyBorder="0" applyAlignment="0" applyProtection="0"/>
    <xf numFmtId="0" fontId="50" fillId="45" borderId="0" applyNumberFormat="0" applyBorder="0" applyAlignment="0" applyProtection="0"/>
    <xf numFmtId="0" fontId="50" fillId="47" borderId="0" applyNumberFormat="0" applyBorder="0" applyAlignment="0" applyProtection="0"/>
    <xf numFmtId="0" fontId="50" fillId="43" borderId="0" applyNumberFormat="0" applyBorder="0" applyAlignment="0" applyProtection="0"/>
    <xf numFmtId="0" fontId="50" fillId="49" borderId="0" applyNumberFormat="0" applyBorder="0" applyAlignment="0" applyProtection="0"/>
    <xf numFmtId="0" fontId="51" fillId="47" borderId="0" applyNumberFormat="0" applyBorder="0" applyAlignment="0" applyProtection="0"/>
    <xf numFmtId="0" fontId="51" fillId="51" borderId="0" applyNumberFormat="0" applyBorder="0" applyAlignment="0" applyProtection="0"/>
    <xf numFmtId="0" fontId="51" fillId="53" borderId="0" applyNumberFormat="0" applyBorder="0" applyAlignment="0" applyProtection="0"/>
    <xf numFmtId="0" fontId="51" fillId="55" borderId="0" applyNumberFormat="0" applyBorder="0" applyAlignment="0" applyProtection="0"/>
    <xf numFmtId="0" fontId="51" fillId="51" borderId="0" applyNumberFormat="0" applyBorder="0" applyAlignment="0" applyProtection="0"/>
    <xf numFmtId="0" fontId="51" fillId="57" borderId="0" applyNumberFormat="0" applyBorder="0" applyAlignment="0" applyProtection="0"/>
    <xf numFmtId="0" fontId="53" fillId="58" borderId="42" applyNumberFormat="0" applyAlignment="0" applyProtection="0"/>
    <xf numFmtId="0" fontId="55" fillId="0" borderId="0" applyNumberFormat="0" applyFill="0" applyBorder="0" applyAlignment="0" applyProtection="0"/>
    <xf numFmtId="0" fontId="57" fillId="0" borderId="44" applyNumberFormat="0" applyFill="0" applyAlignment="0" applyProtection="0"/>
    <xf numFmtId="0" fontId="59" fillId="0" borderId="46" applyNumberFormat="0" applyFill="0" applyAlignment="0" applyProtection="0"/>
    <xf numFmtId="0" fontId="60" fillId="45" borderId="42" applyNumberFormat="0" applyAlignment="0" applyProtection="0"/>
    <xf numFmtId="0" fontId="62" fillId="60" borderId="0" applyNumberFormat="0" applyBorder="0" applyAlignment="0" applyProtection="0"/>
    <xf numFmtId="0" fontId="65" fillId="0" borderId="50" applyNumberFormat="0" applyFill="0" applyAlignment="0" applyProtection="0"/>
    <xf numFmtId="0" fontId="66" fillId="0" borderId="0" applyNumberFormat="0" applyFill="0" applyBorder="0" applyAlignment="0" applyProtection="0"/>
    <xf numFmtId="170" fontId="2" fillId="0" borderId="0" applyFont="0" applyFill="0" applyBorder="0" applyAlignment="0" applyProtection="0"/>
    <xf numFmtId="0" fontId="51" fillId="54" borderId="0" applyNumberFormat="0" applyBorder="0" applyAlignment="0" applyProtection="0"/>
    <xf numFmtId="0" fontId="51" fillId="55" borderId="0" applyNumberFormat="0" applyBorder="0" applyAlignment="0" applyProtection="0"/>
    <xf numFmtId="0" fontId="51" fillId="56" borderId="0" applyNumberFormat="0" applyBorder="0" applyAlignment="0" applyProtection="0"/>
    <xf numFmtId="0" fontId="51" fillId="51" borderId="0" applyNumberFormat="0" applyBorder="0" applyAlignment="0" applyProtection="0"/>
    <xf numFmtId="0" fontId="51" fillId="52" borderId="0" applyNumberFormat="0" applyBorder="0" applyAlignment="0" applyProtection="0"/>
    <xf numFmtId="0" fontId="51" fillId="57" borderId="0" applyNumberFormat="0" applyBorder="0" applyAlignment="0" applyProtection="0"/>
    <xf numFmtId="0" fontId="68" fillId="77" borderId="0" applyNumberFormat="0" applyBorder="0" applyAlignment="0" applyProtection="0"/>
    <xf numFmtId="0" fontId="68" fillId="65" borderId="0" applyNumberFormat="0" applyBorder="0" applyAlignment="0" applyProtection="0"/>
    <xf numFmtId="0" fontId="68" fillId="69" borderId="0" applyNumberFormat="0" applyBorder="0" applyAlignment="0" applyProtection="0"/>
    <xf numFmtId="0" fontId="68" fillId="72" borderId="0" applyNumberFormat="0" applyBorder="0" applyAlignment="0" applyProtection="0"/>
    <xf numFmtId="0" fontId="68" fillId="65" borderId="0" applyNumberFormat="0" applyBorder="0" applyAlignment="0" applyProtection="0"/>
    <xf numFmtId="0" fontId="68" fillId="69" borderId="0" applyNumberFormat="0" applyBorder="0" applyAlignment="0" applyProtection="0"/>
    <xf numFmtId="0" fontId="68" fillId="76" borderId="0" applyNumberFormat="0" applyBorder="0" applyAlignment="0" applyProtection="0"/>
    <xf numFmtId="0" fontId="68" fillId="72" borderId="0" applyNumberFormat="0" applyBorder="0" applyAlignment="0" applyProtection="0"/>
    <xf numFmtId="0" fontId="68" fillId="65" borderId="0" applyNumberFormat="0" applyBorder="0" applyAlignment="0" applyProtection="0"/>
    <xf numFmtId="0" fontId="68" fillId="77" borderId="0" applyNumberFormat="0" applyBorder="0" applyAlignment="0" applyProtection="0"/>
    <xf numFmtId="0" fontId="68" fillId="76" borderId="0" applyNumberFormat="0" applyBorder="0" applyAlignment="0" applyProtection="0"/>
    <xf numFmtId="0" fontId="68" fillId="69" borderId="0" applyNumberFormat="0" applyBorder="0" applyAlignment="0" applyProtection="0"/>
    <xf numFmtId="0" fontId="68" fillId="77" borderId="0" applyNumberFormat="0" applyBorder="0" applyAlignment="0" applyProtection="0"/>
    <xf numFmtId="0" fontId="68" fillId="78" borderId="0" applyNumberFormat="0" applyBorder="0" applyAlignment="0" applyProtection="0"/>
    <xf numFmtId="0" fontId="68" fillId="72" borderId="0" applyNumberFormat="0" applyBorder="0" applyAlignment="0" applyProtection="0"/>
    <xf numFmtId="0" fontId="68" fillId="78" borderId="0" applyNumberFormat="0" applyBorder="0" applyAlignment="0" applyProtection="0"/>
    <xf numFmtId="0" fontId="68" fillId="76" borderId="0" applyNumberFormat="0" applyBorder="0" applyAlignment="0" applyProtection="0"/>
    <xf numFmtId="0" fontId="68" fillId="78" borderId="0" applyNumberFormat="0" applyBorder="0" applyAlignment="0" applyProtection="0"/>
    <xf numFmtId="0" fontId="68" fillId="78" borderId="0" applyNumberFormat="0" applyBorder="0" applyAlignment="0" applyProtection="0"/>
    <xf numFmtId="0" fontId="68" fillId="78" borderId="0" applyNumberFormat="0" applyBorder="0" applyAlignment="0" applyProtection="0"/>
    <xf numFmtId="0" fontId="68" fillId="69" borderId="0" applyNumberFormat="0" applyBorder="0" applyAlignment="0" applyProtection="0"/>
    <xf numFmtId="0" fontId="68" fillId="77" borderId="0" applyNumberFormat="0" applyBorder="0" applyAlignment="0" applyProtection="0"/>
    <xf numFmtId="0" fontId="68" fillId="65" borderId="0" applyNumberFormat="0" applyBorder="0" applyAlignment="0" applyProtection="0"/>
    <xf numFmtId="0" fontId="68" fillId="76" borderId="0" applyNumberFormat="0" applyBorder="0" applyAlignment="0" applyProtection="0"/>
    <xf numFmtId="0" fontId="68" fillId="72" borderId="0" applyNumberFormat="0" applyBorder="0" applyAlignment="0" applyProtection="0"/>
    <xf numFmtId="0" fontId="68" fillId="69" borderId="0" applyNumberFormat="0" applyBorder="0" applyAlignment="0" applyProtection="0"/>
    <xf numFmtId="0" fontId="68" fillId="65" borderId="0" applyNumberFormat="0" applyBorder="0" applyAlignment="0" applyProtection="0"/>
    <xf numFmtId="0" fontId="68" fillId="77" borderId="0" applyNumberFormat="0" applyBorder="0" applyAlignment="0" applyProtection="0"/>
    <xf numFmtId="0" fontId="68" fillId="76" borderId="0" applyNumberFormat="0" applyBorder="0" applyAlignment="0" applyProtection="0"/>
    <xf numFmtId="0" fontId="68" fillId="72" borderId="0" applyNumberFormat="0" applyBorder="0" applyAlignment="0" applyProtection="0"/>
    <xf numFmtId="0" fontId="2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0" fillId="40" borderId="0" applyNumberFormat="0" applyBorder="0" applyAlignment="0" applyProtection="0"/>
    <xf numFmtId="0" fontId="50" fillId="41" borderId="0" applyNumberFormat="0" applyBorder="0" applyAlignment="0" applyProtection="0"/>
    <xf numFmtId="0" fontId="50" fillId="42" borderId="0" applyNumberFormat="0" applyBorder="0" applyAlignment="0" applyProtection="0"/>
    <xf numFmtId="0" fontId="50" fillId="43" borderId="0" applyNumberFormat="0" applyBorder="0" applyAlignment="0" applyProtection="0"/>
    <xf numFmtId="0" fontId="50" fillId="44" borderId="0" applyNumberFormat="0" applyBorder="0" applyAlignment="0" applyProtection="0"/>
    <xf numFmtId="0" fontId="50" fillId="45" borderId="0" applyNumberFormat="0" applyBorder="0" applyAlignment="0" applyProtection="0"/>
    <xf numFmtId="0" fontId="50" fillId="46" borderId="0" applyNumberFormat="0" applyBorder="0" applyAlignment="0" applyProtection="0"/>
    <xf numFmtId="0" fontId="50" fillId="47" borderId="0" applyNumberFormat="0" applyBorder="0" applyAlignment="0" applyProtection="0"/>
    <xf numFmtId="0" fontId="50" fillId="48" borderId="0" applyNumberFormat="0" applyBorder="0" applyAlignment="0" applyProtection="0"/>
    <xf numFmtId="0" fontId="50" fillId="43" borderId="0" applyNumberFormat="0" applyBorder="0" applyAlignment="0" applyProtection="0"/>
    <xf numFmtId="0" fontId="50" fillId="46" borderId="0" applyNumberFormat="0" applyBorder="0" applyAlignment="0" applyProtection="0"/>
    <xf numFmtId="0" fontId="50" fillId="49" borderId="0" applyNumberFormat="0" applyBorder="0" applyAlignment="0" applyProtection="0"/>
    <xf numFmtId="0" fontId="51" fillId="50" borderId="0" applyNumberFormat="0" applyBorder="0" applyAlignment="0" applyProtection="0"/>
    <xf numFmtId="0" fontId="51" fillId="47" borderId="0" applyNumberFormat="0" applyBorder="0" applyAlignment="0" applyProtection="0"/>
    <xf numFmtId="0" fontId="51" fillId="48" borderId="0" applyNumberFormat="0" applyBorder="0" applyAlignment="0" applyProtection="0"/>
    <xf numFmtId="0" fontId="51" fillId="51" borderId="0" applyNumberFormat="0" applyBorder="0" applyAlignment="0" applyProtection="0"/>
    <xf numFmtId="0" fontId="51" fillId="52" borderId="0" applyNumberFormat="0" applyBorder="0" applyAlignment="0" applyProtection="0"/>
    <xf numFmtId="0" fontId="51" fillId="53" borderId="0" applyNumberFormat="0" applyBorder="0" applyAlignment="0" applyProtection="0"/>
    <xf numFmtId="0" fontId="68" fillId="65" borderId="0" applyNumberFormat="0" applyBorder="0" applyAlignment="0" applyProtection="0"/>
    <xf numFmtId="0" fontId="68" fillId="69" borderId="0" applyNumberFormat="0" applyBorder="0" applyAlignment="0" applyProtection="0"/>
    <xf numFmtId="0" fontId="68" fillId="72" borderId="0" applyNumberFormat="0" applyBorder="0" applyAlignment="0" applyProtection="0"/>
    <xf numFmtId="0" fontId="68" fillId="76" borderId="0" applyNumberFormat="0" applyBorder="0" applyAlignment="0" applyProtection="0"/>
    <xf numFmtId="0" fontId="68" fillId="77" borderId="0" applyNumberFormat="0" applyBorder="0" applyAlignment="0" applyProtection="0"/>
    <xf numFmtId="0" fontId="68" fillId="78" borderId="0" applyNumberFormat="0" applyBorder="0" applyAlignment="0" applyProtection="0"/>
    <xf numFmtId="171" fontId="2" fillId="0" borderId="0" applyFont="0" applyFill="0" applyBorder="0" applyAlignment="0" applyProtection="0"/>
    <xf numFmtId="0" fontId="68" fillId="78" borderId="0" applyNumberFormat="0" applyBorder="0" applyAlignment="0" applyProtection="0"/>
    <xf numFmtId="0" fontId="68" fillId="77" borderId="0" applyNumberFormat="0" applyBorder="0" applyAlignment="0" applyProtection="0"/>
    <xf numFmtId="0" fontId="68" fillId="76" borderId="0" applyNumberFormat="0" applyBorder="0" applyAlignment="0" applyProtection="0"/>
    <xf numFmtId="0" fontId="68" fillId="72" borderId="0" applyNumberFormat="0" applyBorder="0" applyAlignment="0" applyProtection="0"/>
    <xf numFmtId="0" fontId="51" fillId="54" borderId="0" applyNumberFormat="0" applyBorder="0" applyAlignment="0" applyProtection="0"/>
    <xf numFmtId="0" fontId="51" fillId="55" borderId="0" applyNumberFormat="0" applyBorder="0" applyAlignment="0" applyProtection="0"/>
    <xf numFmtId="0" fontId="51" fillId="56" borderId="0" applyNumberFormat="0" applyBorder="0" applyAlignment="0" applyProtection="0"/>
    <xf numFmtId="0" fontId="51" fillId="51" borderId="0" applyNumberFormat="0" applyBorder="0" applyAlignment="0" applyProtection="0"/>
    <xf numFmtId="0" fontId="51" fillId="52" borderId="0" applyNumberFormat="0" applyBorder="0" applyAlignment="0" applyProtection="0"/>
    <xf numFmtId="0" fontId="51" fillId="57" borderId="0" applyNumberFormat="0" applyBorder="0" applyAlignment="0" applyProtection="0"/>
    <xf numFmtId="0" fontId="68" fillId="65" borderId="0" applyNumberFormat="0" applyBorder="0" applyAlignment="0" applyProtection="0"/>
    <xf numFmtId="0" fontId="56" fillId="42" borderId="0" applyNumberFormat="0" applyBorder="0" applyAlignment="0" applyProtection="0"/>
    <xf numFmtId="0" fontId="66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57" fillId="0" borderId="44" applyNumberFormat="0" applyFill="0" applyAlignment="0" applyProtection="0"/>
    <xf numFmtId="0" fontId="58" fillId="0" borderId="45" applyNumberFormat="0" applyFill="0" applyAlignment="0" applyProtection="0"/>
    <xf numFmtId="0" fontId="59" fillId="0" borderId="46" applyNumberFormat="0" applyFill="0" applyAlignment="0" applyProtection="0"/>
    <xf numFmtId="0" fontId="59" fillId="0" borderId="0" applyNumberFormat="0" applyFill="0" applyBorder="0" applyAlignment="0" applyProtection="0"/>
    <xf numFmtId="0" fontId="62" fillId="60" borderId="0" applyNumberFormat="0" applyBorder="0" applyAlignment="0" applyProtection="0"/>
    <xf numFmtId="0" fontId="52" fillId="41" borderId="0" applyNumberFormat="0" applyBorder="0" applyAlignment="0" applyProtection="0"/>
    <xf numFmtId="0" fontId="54" fillId="59" borderId="43" applyNumberFormat="0" applyAlignment="0" applyProtection="0"/>
    <xf numFmtId="0" fontId="61" fillId="0" borderId="47" applyNumberFormat="0" applyFill="0" applyAlignment="0" applyProtection="0"/>
    <xf numFmtId="170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4" fontId="48" fillId="88" borderId="0" applyNumberFormat="0" applyProtection="0">
      <alignment horizontal="left" vertical="center" indent="1"/>
    </xf>
    <xf numFmtId="4" fontId="48" fillId="62" borderId="0" applyNumberFormat="0" applyProtection="0">
      <alignment horizontal="left" vertical="center" indent="1"/>
    </xf>
    <xf numFmtId="0" fontId="2" fillId="64" borderId="54" applyNumberFormat="0" applyProtection="0">
      <alignment horizontal="left" vertical="center" indent="1"/>
    </xf>
    <xf numFmtId="0" fontId="2" fillId="64" borderId="54" applyNumberFormat="0" applyProtection="0">
      <alignment horizontal="left" vertical="top" indent="1"/>
    </xf>
    <xf numFmtId="0" fontId="2" fillId="62" borderId="54" applyNumberFormat="0" applyProtection="0">
      <alignment horizontal="left" vertical="center" indent="1"/>
    </xf>
    <xf numFmtId="0" fontId="2" fillId="62" borderId="54" applyNumberFormat="0" applyProtection="0">
      <alignment horizontal="left" vertical="top" indent="1"/>
    </xf>
    <xf numFmtId="0" fontId="2" fillId="46" borderId="54" applyNumberFormat="0" applyProtection="0">
      <alignment horizontal="left" vertical="center" indent="1"/>
    </xf>
    <xf numFmtId="0" fontId="2" fillId="46" borderId="54" applyNumberFormat="0" applyProtection="0">
      <alignment horizontal="left" vertical="top" indent="1"/>
    </xf>
    <xf numFmtId="0" fontId="2" fillId="88" borderId="54" applyNumberFormat="0" applyProtection="0">
      <alignment horizontal="left" vertical="center" indent="1"/>
    </xf>
    <xf numFmtId="0" fontId="2" fillId="88" borderId="54" applyNumberFormat="0" applyProtection="0">
      <alignment horizontal="left" vertical="top" indent="1"/>
    </xf>
    <xf numFmtId="0" fontId="2" fillId="63" borderId="32" applyNumberFormat="0">
      <protection locked="0"/>
    </xf>
    <xf numFmtId="0" fontId="68" fillId="69" borderId="0" applyNumberFormat="0" applyBorder="0" applyAlignment="0" applyProtection="0"/>
    <xf numFmtId="0" fontId="68" fillId="65" borderId="0" applyNumberFormat="0" applyBorder="0" applyAlignment="0" applyProtection="0"/>
    <xf numFmtId="0" fontId="68" fillId="69" borderId="0" applyNumberFormat="0" applyBorder="0" applyAlignment="0" applyProtection="0"/>
    <xf numFmtId="0" fontId="68" fillId="72" borderId="0" applyNumberFormat="0" applyBorder="0" applyAlignment="0" applyProtection="0"/>
    <xf numFmtId="0" fontId="68" fillId="76" borderId="0" applyNumberFormat="0" applyBorder="0" applyAlignment="0" applyProtection="0"/>
    <xf numFmtId="0" fontId="68" fillId="77" borderId="0" applyNumberFormat="0" applyBorder="0" applyAlignment="0" applyProtection="0"/>
    <xf numFmtId="0" fontId="68" fillId="78" borderId="0" applyNumberFormat="0" applyBorder="0" applyAlignment="0" applyProtection="0"/>
    <xf numFmtId="0" fontId="68" fillId="78" borderId="0" applyNumberFormat="0" applyBorder="0" applyAlignment="0" applyProtection="0"/>
    <xf numFmtId="0" fontId="68" fillId="77" borderId="0" applyNumberFormat="0" applyBorder="0" applyAlignment="0" applyProtection="0"/>
    <xf numFmtId="0" fontId="68" fillId="76" borderId="0" applyNumberFormat="0" applyBorder="0" applyAlignment="0" applyProtection="0"/>
    <xf numFmtId="0" fontId="68" fillId="72" borderId="0" applyNumberFormat="0" applyBorder="0" applyAlignment="0" applyProtection="0"/>
    <xf numFmtId="0" fontId="68" fillId="69" borderId="0" applyNumberFormat="0" applyBorder="0" applyAlignment="0" applyProtection="0"/>
    <xf numFmtId="0" fontId="68" fillId="65" borderId="0" applyNumberFormat="0" applyBorder="0" applyAlignment="0" applyProtection="0"/>
    <xf numFmtId="170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8" fillId="65" borderId="0" applyNumberFormat="0" applyBorder="0" applyAlignment="0" applyProtection="0"/>
    <xf numFmtId="0" fontId="68" fillId="69" borderId="0" applyNumberFormat="0" applyBorder="0" applyAlignment="0" applyProtection="0"/>
    <xf numFmtId="0" fontId="68" fillId="72" borderId="0" applyNumberFormat="0" applyBorder="0" applyAlignment="0" applyProtection="0"/>
    <xf numFmtId="0" fontId="1" fillId="0" borderId="0"/>
    <xf numFmtId="0" fontId="68" fillId="76" borderId="0" applyNumberFormat="0" applyBorder="0" applyAlignment="0" applyProtection="0"/>
    <xf numFmtId="0" fontId="68" fillId="77" borderId="0" applyNumberFormat="0" applyBorder="0" applyAlignment="0" applyProtection="0"/>
    <xf numFmtId="0" fontId="68" fillId="78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2" fillId="0" borderId="0"/>
    <xf numFmtId="0" fontId="2" fillId="0" borderId="0"/>
    <xf numFmtId="0" fontId="68" fillId="78" borderId="0" applyNumberFormat="0" applyBorder="0" applyAlignment="0" applyProtection="0"/>
    <xf numFmtId="0" fontId="68" fillId="77" borderId="0" applyNumberFormat="0" applyBorder="0" applyAlignment="0" applyProtection="0"/>
    <xf numFmtId="0" fontId="68" fillId="76" borderId="0" applyNumberFormat="0" applyBorder="0" applyAlignment="0" applyProtection="0"/>
    <xf numFmtId="0" fontId="2" fillId="0" borderId="0"/>
    <xf numFmtId="0" fontId="68" fillId="72" borderId="0" applyNumberFormat="0" applyBorder="0" applyAlignment="0" applyProtection="0"/>
    <xf numFmtId="0" fontId="68" fillId="69" borderId="0" applyNumberFormat="0" applyBorder="0" applyAlignment="0" applyProtection="0"/>
    <xf numFmtId="9" fontId="2" fillId="0" borderId="0" applyFont="0" applyFill="0" applyBorder="0" applyAlignment="0" applyProtection="0"/>
    <xf numFmtId="0" fontId="68" fillId="65" borderId="0" applyNumberFormat="0" applyBorder="0" applyAlignment="0" applyProtection="0"/>
    <xf numFmtId="164" fontId="2" fillId="0" borderId="0" applyFont="0" applyFill="0" applyBorder="0" applyAlignment="0" applyProtection="0"/>
    <xf numFmtId="0" fontId="65" fillId="0" borderId="50" applyNumberFormat="0" applyFill="0" applyAlignment="0" applyProtection="0"/>
    <xf numFmtId="0" fontId="2" fillId="0" borderId="0"/>
    <xf numFmtId="0" fontId="1" fillId="0" borderId="0"/>
    <xf numFmtId="0" fontId="2" fillId="0" borderId="0"/>
    <xf numFmtId="0" fontId="2" fillId="0" borderId="0"/>
    <xf numFmtId="0" fontId="65" fillId="0" borderId="50" applyNumberFormat="0" applyFill="0" applyAlignment="0" applyProtection="0"/>
    <xf numFmtId="0" fontId="2" fillId="0" borderId="0"/>
    <xf numFmtId="164" fontId="1" fillId="0" borderId="0" applyFont="0" applyFill="0" applyBorder="0" applyAlignment="0" applyProtection="0"/>
    <xf numFmtId="0" fontId="1" fillId="0" borderId="0"/>
    <xf numFmtId="9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68" fillId="65" borderId="0" applyNumberFormat="0" applyBorder="0" applyAlignment="0" applyProtection="0"/>
    <xf numFmtId="0" fontId="68" fillId="69" borderId="0" applyNumberFormat="0" applyBorder="0" applyAlignment="0" applyProtection="0"/>
    <xf numFmtId="0" fontId="68" fillId="72" borderId="0" applyNumberFormat="0" applyBorder="0" applyAlignment="0" applyProtection="0"/>
    <xf numFmtId="0" fontId="68" fillId="76" borderId="0" applyNumberFormat="0" applyBorder="0" applyAlignment="0" applyProtection="0"/>
    <xf numFmtId="0" fontId="68" fillId="77" borderId="0" applyNumberFormat="0" applyBorder="0" applyAlignment="0" applyProtection="0"/>
    <xf numFmtId="0" fontId="68" fillId="78" borderId="0" applyNumberFormat="0" applyBorder="0" applyAlignment="0" applyProtection="0"/>
    <xf numFmtId="0" fontId="68" fillId="65" borderId="0" applyNumberFormat="0" applyBorder="0" applyAlignment="0" applyProtection="0"/>
    <xf numFmtId="0" fontId="68" fillId="69" borderId="0" applyNumberFormat="0" applyBorder="0" applyAlignment="0" applyProtection="0"/>
    <xf numFmtId="0" fontId="68" fillId="72" borderId="0" applyNumberFormat="0" applyBorder="0" applyAlignment="0" applyProtection="0"/>
    <xf numFmtId="0" fontId="68" fillId="76" borderId="0" applyNumberFormat="0" applyBorder="0" applyAlignment="0" applyProtection="0"/>
    <xf numFmtId="0" fontId="68" fillId="77" borderId="0" applyNumberFormat="0" applyBorder="0" applyAlignment="0" applyProtection="0"/>
    <xf numFmtId="0" fontId="68" fillId="78" borderId="0" applyNumberFormat="0" applyBorder="0" applyAlignment="0" applyProtection="0"/>
    <xf numFmtId="0" fontId="68" fillId="65" borderId="0" applyNumberFormat="0" applyBorder="0" applyAlignment="0" applyProtection="0"/>
    <xf numFmtId="0" fontId="68" fillId="65" borderId="0" applyNumberFormat="0" applyBorder="0" applyAlignment="0" applyProtection="0"/>
    <xf numFmtId="0" fontId="68" fillId="69" borderId="0" applyNumberFormat="0" applyBorder="0" applyAlignment="0" applyProtection="0"/>
    <xf numFmtId="0" fontId="68" fillId="69" borderId="0" applyNumberFormat="0" applyBorder="0" applyAlignment="0" applyProtection="0"/>
    <xf numFmtId="0" fontId="68" fillId="72" borderId="0" applyNumberFormat="0" applyBorder="0" applyAlignment="0" applyProtection="0"/>
    <xf numFmtId="0" fontId="68" fillId="72" borderId="0" applyNumberFormat="0" applyBorder="0" applyAlignment="0" applyProtection="0"/>
    <xf numFmtId="0" fontId="68" fillId="76" borderId="0" applyNumberFormat="0" applyBorder="0" applyAlignment="0" applyProtection="0"/>
    <xf numFmtId="0" fontId="68" fillId="77" borderId="0" applyNumberFormat="0" applyBorder="0" applyAlignment="0" applyProtection="0"/>
    <xf numFmtId="0" fontId="68" fillId="78" borderId="0" applyNumberFormat="0" applyBorder="0" applyAlignment="0" applyProtection="0"/>
    <xf numFmtId="0" fontId="68" fillId="78" borderId="0" applyNumberFormat="0" applyBorder="0" applyAlignment="0" applyProtection="0"/>
    <xf numFmtId="0" fontId="68" fillId="77" borderId="0" applyNumberFormat="0" applyBorder="0" applyAlignment="0" applyProtection="0"/>
    <xf numFmtId="0" fontId="68" fillId="76" borderId="0" applyNumberFormat="0" applyBorder="0" applyAlignment="0" applyProtection="0"/>
    <xf numFmtId="0" fontId="68" fillId="78" borderId="0" applyNumberFormat="0" applyBorder="0" applyAlignment="0" applyProtection="0"/>
    <xf numFmtId="0" fontId="68" fillId="77" borderId="0" applyNumberFormat="0" applyBorder="0" applyAlignment="0" applyProtection="0"/>
    <xf numFmtId="0" fontId="68" fillId="77" borderId="0" applyNumberFormat="0" applyBorder="0" applyAlignment="0" applyProtection="0"/>
    <xf numFmtId="0" fontId="68" fillId="76" borderId="0" applyNumberFormat="0" applyBorder="0" applyAlignment="0" applyProtection="0"/>
    <xf numFmtId="0" fontId="68" fillId="72" borderId="0" applyNumberFormat="0" applyBorder="0" applyAlignment="0" applyProtection="0"/>
    <xf numFmtId="0" fontId="68" fillId="69" borderId="0" applyNumberFormat="0" applyBorder="0" applyAlignment="0" applyProtection="0"/>
    <xf numFmtId="0" fontId="68" fillId="72" borderId="0" applyNumberFormat="0" applyBorder="0" applyAlignment="0" applyProtection="0"/>
    <xf numFmtId="0" fontId="68" fillId="65" borderId="0" applyNumberFormat="0" applyBorder="0" applyAlignment="0" applyProtection="0"/>
    <xf numFmtId="0" fontId="68" fillId="65" borderId="0" applyNumberFormat="0" applyBorder="0" applyAlignment="0" applyProtection="0"/>
    <xf numFmtId="0" fontId="68" fillId="76" borderId="0" applyNumberFormat="0" applyBorder="0" applyAlignment="0" applyProtection="0"/>
    <xf numFmtId="0" fontId="68" fillId="77" borderId="0" applyNumberFormat="0" applyBorder="0" applyAlignment="0" applyProtection="0"/>
    <xf numFmtId="0" fontId="68" fillId="65" borderId="0" applyNumberFormat="0" applyBorder="0" applyAlignment="0" applyProtection="0"/>
    <xf numFmtId="0" fontId="68" fillId="69" borderId="0" applyNumberFormat="0" applyBorder="0" applyAlignment="0" applyProtection="0"/>
    <xf numFmtId="0" fontId="68" fillId="76" borderId="0" applyNumberFormat="0" applyBorder="0" applyAlignment="0" applyProtection="0"/>
    <xf numFmtId="0" fontId="68" fillId="69" borderId="0" applyNumberFormat="0" applyBorder="0" applyAlignment="0" applyProtection="0"/>
    <xf numFmtId="0" fontId="68" fillId="78" borderId="0" applyNumberFormat="0" applyBorder="0" applyAlignment="0" applyProtection="0"/>
    <xf numFmtId="0" fontId="68" fillId="72" borderId="0" applyNumberFormat="0" applyBorder="0" applyAlignment="0" applyProtection="0"/>
    <xf numFmtId="0" fontId="68" fillId="78" borderId="0" applyNumberFormat="0" applyBorder="0" applyAlignment="0" applyProtection="0"/>
    <xf numFmtId="0" fontId="68" fillId="65" borderId="0" applyNumberFormat="0" applyBorder="0" applyAlignment="0" applyProtection="0"/>
    <xf numFmtId="0" fontId="68" fillId="69" borderId="0" applyNumberFormat="0" applyBorder="0" applyAlignment="0" applyProtection="0"/>
    <xf numFmtId="0" fontId="68" fillId="72" borderId="0" applyNumberFormat="0" applyBorder="0" applyAlignment="0" applyProtection="0"/>
    <xf numFmtId="0" fontId="68" fillId="76" borderId="0" applyNumberFormat="0" applyBorder="0" applyAlignment="0" applyProtection="0"/>
    <xf numFmtId="0" fontId="68" fillId="77" borderId="0" applyNumberFormat="0" applyBorder="0" applyAlignment="0" applyProtection="0"/>
    <xf numFmtId="0" fontId="68" fillId="78" borderId="0" applyNumberFormat="0" applyBorder="0" applyAlignment="0" applyProtection="0"/>
    <xf numFmtId="0" fontId="68" fillId="65" borderId="0" applyNumberFormat="0" applyBorder="0" applyAlignment="0" applyProtection="0"/>
    <xf numFmtId="0" fontId="68" fillId="69" borderId="0" applyNumberFormat="0" applyBorder="0" applyAlignment="0" applyProtection="0"/>
    <xf numFmtId="0" fontId="68" fillId="65" borderId="0" applyNumberFormat="0" applyBorder="0" applyAlignment="0" applyProtection="0"/>
    <xf numFmtId="0" fontId="68" fillId="69" borderId="0" applyNumberFormat="0" applyBorder="0" applyAlignment="0" applyProtection="0"/>
    <xf numFmtId="0" fontId="68" fillId="72" borderId="0" applyNumberFormat="0" applyBorder="0" applyAlignment="0" applyProtection="0"/>
    <xf numFmtId="0" fontId="68" fillId="72" borderId="0" applyNumberFormat="0" applyBorder="0" applyAlignment="0" applyProtection="0"/>
    <xf numFmtId="0" fontId="68" fillId="76" borderId="0" applyNumberFormat="0" applyBorder="0" applyAlignment="0" applyProtection="0"/>
    <xf numFmtId="0" fontId="68" fillId="76" borderId="0" applyNumberFormat="0" applyBorder="0" applyAlignment="0" applyProtection="0"/>
    <xf numFmtId="0" fontId="68" fillId="77" borderId="0" applyNumberFormat="0" applyBorder="0" applyAlignment="0" applyProtection="0"/>
    <xf numFmtId="0" fontId="68" fillId="77" borderId="0" applyNumberFormat="0" applyBorder="0" applyAlignment="0" applyProtection="0"/>
    <xf numFmtId="0" fontId="68" fillId="78" borderId="0" applyNumberFormat="0" applyBorder="0" applyAlignment="0" applyProtection="0"/>
    <xf numFmtId="0" fontId="68" fillId="78" borderId="0" applyNumberFormat="0" applyBorder="0" applyAlignment="0" applyProtection="0"/>
    <xf numFmtId="0" fontId="68" fillId="78" borderId="0" applyNumberFormat="0" applyBorder="0" applyAlignment="0" applyProtection="0"/>
    <xf numFmtId="0" fontId="68" fillId="77" borderId="0" applyNumberFormat="0" applyBorder="0" applyAlignment="0" applyProtection="0"/>
    <xf numFmtId="0" fontId="2" fillId="0" borderId="0"/>
    <xf numFmtId="0" fontId="68" fillId="76" borderId="0" applyNumberFormat="0" applyBorder="0" applyAlignment="0" applyProtection="0"/>
    <xf numFmtId="9" fontId="2" fillId="0" borderId="0" applyFont="0" applyFill="0" applyBorder="0" applyAlignment="0" applyProtection="0"/>
    <xf numFmtId="0" fontId="68" fillId="72" borderId="0" applyNumberFormat="0" applyBorder="0" applyAlignment="0" applyProtection="0"/>
    <xf numFmtId="0" fontId="68" fillId="69" borderId="0" applyNumberFormat="0" applyBorder="0" applyAlignment="0" applyProtection="0"/>
    <xf numFmtId="0" fontId="68" fillId="65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1" fillId="0" borderId="0"/>
    <xf numFmtId="0" fontId="68" fillId="65" borderId="0" applyNumberFormat="0" applyBorder="0" applyAlignment="0" applyProtection="0"/>
    <xf numFmtId="0" fontId="68" fillId="69" borderId="0" applyNumberFormat="0" applyBorder="0" applyAlignment="0" applyProtection="0"/>
    <xf numFmtId="0" fontId="68" fillId="65" borderId="0" applyNumberFormat="0" applyBorder="0" applyAlignment="0" applyProtection="0"/>
    <xf numFmtId="0" fontId="68" fillId="72" borderId="0" applyNumberFormat="0" applyBorder="0" applyAlignment="0" applyProtection="0"/>
    <xf numFmtId="0" fontId="68" fillId="69" borderId="0" applyNumberFormat="0" applyBorder="0" applyAlignment="0" applyProtection="0"/>
    <xf numFmtId="0" fontId="68" fillId="76" borderId="0" applyNumberFormat="0" applyBorder="0" applyAlignment="0" applyProtection="0"/>
    <xf numFmtId="0" fontId="68" fillId="72" borderId="0" applyNumberFormat="0" applyBorder="0" applyAlignment="0" applyProtection="0"/>
    <xf numFmtId="0" fontId="68" fillId="77" borderId="0" applyNumberFormat="0" applyBorder="0" applyAlignment="0" applyProtection="0"/>
    <xf numFmtId="0" fontId="68" fillId="78" borderId="0" applyNumberFormat="0" applyBorder="0" applyAlignment="0" applyProtection="0"/>
    <xf numFmtId="0" fontId="68" fillId="76" borderId="0" applyNumberFormat="0" applyBorder="0" applyAlignment="0" applyProtection="0"/>
    <xf numFmtId="0" fontId="68" fillId="77" borderId="0" applyNumberFormat="0" applyBorder="0" applyAlignment="0" applyProtection="0"/>
    <xf numFmtId="164" fontId="2" fillId="0" borderId="0" applyFont="0" applyFill="0" applyBorder="0" applyAlignment="0" applyProtection="0"/>
    <xf numFmtId="0" fontId="68" fillId="78" borderId="0" applyNumberFormat="0" applyBorder="0" applyAlignment="0" applyProtection="0"/>
    <xf numFmtId="0" fontId="68" fillId="78" borderId="0" applyNumberFormat="0" applyBorder="0" applyAlignment="0" applyProtection="0"/>
    <xf numFmtId="0" fontId="68" fillId="77" borderId="0" applyNumberFormat="0" applyBorder="0" applyAlignment="0" applyProtection="0"/>
    <xf numFmtId="0" fontId="68" fillId="76" borderId="0" applyNumberFormat="0" applyBorder="0" applyAlignment="0" applyProtection="0"/>
    <xf numFmtId="0" fontId="68" fillId="72" borderId="0" applyNumberFormat="0" applyBorder="0" applyAlignment="0" applyProtection="0"/>
    <xf numFmtId="0" fontId="68" fillId="69" borderId="0" applyNumberFormat="0" applyBorder="0" applyAlignment="0" applyProtection="0"/>
    <xf numFmtId="0" fontId="68" fillId="65" borderId="0" applyNumberFormat="0" applyBorder="0" applyAlignment="0" applyProtection="0"/>
    <xf numFmtId="164" fontId="2" fillId="0" borderId="0" applyFont="0" applyFill="0" applyBorder="0" applyAlignment="0" applyProtection="0"/>
  </cellStyleXfs>
  <cellXfs count="161"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11" fillId="0" borderId="0" xfId="0" applyFont="1" applyAlignment="1">
      <alignment horizontal="right" readingOrder="2"/>
    </xf>
    <xf numFmtId="0" fontId="5" fillId="0" borderId="0" xfId="0" applyFont="1" applyAlignment="1">
      <alignment horizontal="center" readingOrder="2"/>
    </xf>
    <xf numFmtId="0" fontId="5" fillId="0" borderId="0" xfId="7" applyFont="1" applyAlignment="1">
      <alignment horizontal="right"/>
    </xf>
    <xf numFmtId="0" fontId="5" fillId="0" borderId="0" xfId="7" applyFont="1" applyAlignment="1">
      <alignment horizontal="center"/>
    </xf>
    <xf numFmtId="0" fontId="7" fillId="0" borderId="0" xfId="7" applyFont="1" applyAlignment="1">
      <alignment horizontal="center" vertical="center" wrapText="1"/>
    </xf>
    <xf numFmtId="0" fontId="9" fillId="0" borderId="0" xfId="7" applyFont="1" applyAlignment="1">
      <alignment horizontal="center" wrapText="1"/>
    </xf>
    <xf numFmtId="0" fontId="16" fillId="0" borderId="0" xfId="7" applyFont="1" applyAlignment="1">
      <alignment horizontal="justify" readingOrder="2"/>
    </xf>
    <xf numFmtId="0" fontId="12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2" xfId="0" applyNumberFormat="1" applyFont="1" applyFill="1" applyBorder="1" applyAlignment="1">
      <alignment horizontal="center" wrapText="1"/>
    </xf>
    <xf numFmtId="49" fontId="6" fillId="2" borderId="3" xfId="0" applyNumberFormat="1" applyFont="1" applyFill="1" applyBorder="1" applyAlignment="1">
      <alignment horizontal="center" wrapText="1"/>
    </xf>
    <xf numFmtId="0" fontId="10" fillId="0" borderId="2" xfId="0" applyFont="1" applyBorder="1" applyAlignment="1">
      <alignment horizontal="center"/>
    </xf>
    <xf numFmtId="49" fontId="15" fillId="2" borderId="1" xfId="7" applyNumberFormat="1" applyFont="1" applyFill="1" applyBorder="1" applyAlignment="1">
      <alignment horizontal="center" vertical="center" wrapText="1" readingOrder="2"/>
    </xf>
    <xf numFmtId="0" fontId="6" fillId="2" borderId="2" xfId="7" applyFont="1" applyFill="1" applyBorder="1" applyAlignment="1">
      <alignment horizontal="center" vertical="center" wrapText="1"/>
    </xf>
    <xf numFmtId="0" fontId="6" fillId="2" borderId="3" xfId="7" applyFont="1" applyFill="1" applyBorder="1" applyAlignment="1">
      <alignment horizontal="center" vertical="center" wrapText="1"/>
    </xf>
    <xf numFmtId="0" fontId="10" fillId="2" borderId="2" xfId="7" applyFont="1" applyFill="1" applyBorder="1" applyAlignment="1">
      <alignment horizontal="center" vertical="center" wrapText="1"/>
    </xf>
    <xf numFmtId="0" fontId="10" fillId="2" borderId="3" xfId="7" applyFont="1" applyFill="1" applyBorder="1" applyAlignment="1">
      <alignment horizontal="center" vertical="center" wrapText="1"/>
    </xf>
    <xf numFmtId="49" fontId="6" fillId="2" borderId="3" xfId="7" applyNumberFormat="1" applyFont="1" applyFill="1" applyBorder="1" applyAlignment="1">
      <alignment horizontal="center" wrapText="1"/>
    </xf>
    <xf numFmtId="0" fontId="15" fillId="2" borderId="1" xfId="7" applyNumberFormat="1" applyFont="1" applyFill="1" applyBorder="1" applyAlignment="1">
      <alignment horizontal="right" vertical="center" wrapText="1" indent="1"/>
    </xf>
    <xf numFmtId="49" fontId="15" fillId="2" borderId="1" xfId="7" applyNumberFormat="1" applyFont="1" applyFill="1" applyBorder="1" applyAlignment="1">
      <alignment horizontal="right" vertical="center" wrapText="1" indent="3" readingOrder="2"/>
    </xf>
    <xf numFmtId="3" fontId="6" fillId="2" borderId="2" xfId="0" applyNumberFormat="1" applyFont="1" applyFill="1" applyBorder="1" applyAlignment="1">
      <alignment horizontal="center" vertical="center" wrapText="1"/>
    </xf>
    <xf numFmtId="3" fontId="6" fillId="2" borderId="3" xfId="0" applyNumberFormat="1" applyFont="1" applyFill="1" applyBorder="1" applyAlignment="1">
      <alignment horizontal="center" vertical="center" wrapText="1"/>
    </xf>
    <xf numFmtId="3" fontId="10" fillId="2" borderId="2" xfId="0" applyNumberFormat="1" applyFont="1" applyFill="1" applyBorder="1" applyAlignment="1">
      <alignment horizontal="center" vertical="center" wrapText="1"/>
    </xf>
    <xf numFmtId="3" fontId="10" fillId="2" borderId="3" xfId="0" applyNumberFormat="1" applyFont="1" applyFill="1" applyBorder="1" applyAlignment="1">
      <alignment horizontal="center" vertical="center" wrapText="1"/>
    </xf>
    <xf numFmtId="3" fontId="6" fillId="2" borderId="2" xfId="0" applyNumberFormat="1" applyFont="1" applyFill="1" applyBorder="1" applyAlignment="1">
      <alignment horizontal="center" wrapText="1"/>
    </xf>
    <xf numFmtId="0" fontId="6" fillId="2" borderId="4" xfId="7" applyFont="1" applyFill="1" applyBorder="1" applyAlignment="1">
      <alignment horizontal="center" vertical="center" wrapText="1"/>
    </xf>
    <xf numFmtId="49" fontId="15" fillId="2" borderId="5" xfId="7" applyNumberFormat="1" applyFont="1" applyFill="1" applyBorder="1" applyAlignment="1">
      <alignment horizontal="center" vertical="center" wrapText="1" readingOrder="2"/>
    </xf>
    <xf numFmtId="49" fontId="15" fillId="2" borderId="7" xfId="7" applyNumberFormat="1" applyFont="1" applyFill="1" applyBorder="1" applyAlignment="1">
      <alignment horizontal="center" vertical="center" wrapText="1" readingOrder="2"/>
    </xf>
    <xf numFmtId="0" fontId="6" fillId="2" borderId="8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49" fontId="6" fillId="2" borderId="7" xfId="0" applyNumberFormat="1" applyFont="1" applyFill="1" applyBorder="1" applyAlignment="1">
      <alignment horizontal="center" wrapText="1"/>
    </xf>
    <xf numFmtId="0" fontId="18" fillId="2" borderId="2" xfId="0" applyFont="1" applyFill="1" applyBorder="1" applyAlignment="1">
      <alignment horizontal="center" vertical="center" wrapText="1"/>
    </xf>
    <xf numFmtId="49" fontId="18" fillId="2" borderId="2" xfId="0" applyNumberFormat="1" applyFont="1" applyFill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20" fillId="0" borderId="0" xfId="11" applyFont="1" applyFill="1" applyBorder="1" applyAlignment="1" applyProtection="1">
      <alignment horizontal="center" readingOrder="2"/>
    </xf>
    <xf numFmtId="49" fontId="6" fillId="2" borderId="6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center" vertical="center" wrapText="1"/>
    </xf>
    <xf numFmtId="0" fontId="21" fillId="3" borderId="9" xfId="0" applyFont="1" applyFill="1" applyBorder="1" applyAlignment="1">
      <alignment horizontal="right" vertical="center" wrapText="1" indent="2" readingOrder="2"/>
    </xf>
    <xf numFmtId="0" fontId="23" fillId="3" borderId="0" xfId="0" applyFont="1" applyFill="1" applyAlignment="1">
      <alignment horizontal="right" indent="2" readingOrder="2"/>
    </xf>
    <xf numFmtId="3" fontId="6" fillId="4" borderId="2" xfId="0" applyNumberFormat="1" applyFont="1" applyFill="1" applyBorder="1" applyAlignment="1">
      <alignment horizontal="center" vertical="center" wrapText="1"/>
    </xf>
    <xf numFmtId="3" fontId="6" fillId="4" borderId="0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7" fillId="5" borderId="0" xfId="0" applyFont="1" applyFill="1"/>
    <xf numFmtId="0" fontId="22" fillId="6" borderId="0" xfId="0" applyFont="1" applyFill="1" applyAlignment="1">
      <alignment horizontal="center"/>
    </xf>
    <xf numFmtId="0" fontId="3" fillId="0" borderId="0" xfId="11" applyFill="1" applyBorder="1" applyAlignment="1" applyProtection="1">
      <alignment horizontal="center" readingOrder="2"/>
    </xf>
    <xf numFmtId="0" fontId="15" fillId="2" borderId="5" xfId="7" applyNumberFormat="1" applyFont="1" applyFill="1" applyBorder="1" applyAlignment="1">
      <alignment horizontal="right" vertical="center" wrapText="1" indent="1"/>
    </xf>
    <xf numFmtId="0" fontId="24" fillId="0" borderId="0" xfId="7" applyFont="1" applyAlignment="1">
      <alignment horizontal="right"/>
    </xf>
    <xf numFmtId="0" fontId="10" fillId="2" borderId="10" xfId="0" applyFont="1" applyFill="1" applyBorder="1" applyAlignment="1">
      <alignment horizontal="center" vertical="center" wrapText="1"/>
    </xf>
    <xf numFmtId="49" fontId="6" fillId="2" borderId="12" xfId="0" applyNumberFormat="1" applyFont="1" applyFill="1" applyBorder="1" applyAlignment="1">
      <alignment horizontal="center" wrapText="1"/>
    </xf>
    <xf numFmtId="49" fontId="15" fillId="2" borderId="13" xfId="7" applyNumberFormat="1" applyFont="1" applyFill="1" applyBorder="1" applyAlignment="1">
      <alignment horizontal="center" vertical="center" wrapText="1" readingOrder="2"/>
    </xf>
    <xf numFmtId="3" fontId="6" fillId="2" borderId="14" xfId="0" applyNumberFormat="1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3" fontId="6" fillId="2" borderId="11" xfId="0" applyNumberFormat="1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49" fontId="15" fillId="2" borderId="5" xfId="7" applyNumberFormat="1" applyFont="1" applyFill="1" applyBorder="1" applyAlignment="1">
      <alignment horizontal="right" vertical="center" wrapText="1" readingOrder="2"/>
    </xf>
    <xf numFmtId="0" fontId="15" fillId="2" borderId="1" xfId="7" applyNumberFormat="1" applyFont="1" applyFill="1" applyBorder="1" applyAlignment="1">
      <alignment horizontal="right" vertical="center" wrapText="1" readingOrder="2"/>
    </xf>
    <xf numFmtId="0" fontId="15" fillId="2" borderId="5" xfId="7" applyNumberFormat="1" applyFont="1" applyFill="1" applyBorder="1" applyAlignment="1">
      <alignment horizontal="right" vertical="center" wrapText="1" indent="1" readingOrder="2"/>
    </xf>
    <xf numFmtId="0" fontId="10" fillId="2" borderId="26" xfId="0" applyFont="1" applyFill="1" applyBorder="1" applyAlignment="1">
      <alignment horizontal="center" vertical="center" wrapText="1"/>
    </xf>
    <xf numFmtId="3" fontId="6" fillId="7" borderId="2" xfId="0" applyNumberFormat="1" applyFont="1" applyFill="1" applyBorder="1" applyAlignment="1">
      <alignment horizontal="center" vertical="center" wrapText="1"/>
    </xf>
    <xf numFmtId="3" fontId="6" fillId="7" borderId="3" xfId="0" applyNumberFormat="1" applyFont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center"/>
    </xf>
    <xf numFmtId="0" fontId="10" fillId="2" borderId="27" xfId="0" applyFont="1" applyFill="1" applyBorder="1" applyAlignment="1">
      <alignment horizontal="center" vertical="center" wrapText="1"/>
    </xf>
    <xf numFmtId="0" fontId="6" fillId="2" borderId="17" xfId="7" applyFont="1" applyFill="1" applyBorder="1" applyAlignment="1">
      <alignment horizontal="center" vertical="center" wrapText="1"/>
    </xf>
    <xf numFmtId="0" fontId="6" fillId="2" borderId="1" xfId="7" applyFont="1" applyFill="1" applyBorder="1" applyAlignment="1">
      <alignment horizontal="center" vertical="center" wrapText="1"/>
    </xf>
    <xf numFmtId="0" fontId="6" fillId="7" borderId="11" xfId="0" applyFont="1" applyFill="1" applyBorder="1" applyAlignment="1">
      <alignment horizontal="center" vertical="center" wrapText="1"/>
    </xf>
    <xf numFmtId="0" fontId="24" fillId="0" borderId="0" xfId="7" applyFont="1" applyFill="1" applyBorder="1" applyAlignment="1">
      <alignment horizontal="right"/>
    </xf>
    <xf numFmtId="0" fontId="28" fillId="0" borderId="0" xfId="0" applyFont="1" applyFill="1" applyBorder="1" applyAlignment="1">
      <alignment horizontal="right"/>
    </xf>
    <xf numFmtId="0" fontId="28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9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Font="1" applyFill="1" applyBorder="1" applyAlignment="1">
      <alignment horizontal="right" indent="3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7" fontId="28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center"/>
    </xf>
    <xf numFmtId="0" fontId="29" fillId="0" borderId="28" xfId="0" applyFont="1" applyFill="1" applyBorder="1" applyAlignment="1">
      <alignment horizontal="right"/>
    </xf>
    <xf numFmtId="0" fontId="29" fillId="0" borderId="28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4" fontId="29" fillId="0" borderId="28" xfId="0" applyNumberFormat="1" applyFont="1" applyFill="1" applyBorder="1" applyAlignment="1">
      <alignment horizontal="right"/>
    </xf>
    <xf numFmtId="167" fontId="29" fillId="0" borderId="28" xfId="0" applyNumberFormat="1" applyFont="1" applyFill="1" applyBorder="1" applyAlignment="1">
      <alignment horizontal="right"/>
    </xf>
    <xf numFmtId="2" fontId="29" fillId="0" borderId="28" xfId="0" applyNumberFormat="1" applyFont="1" applyFill="1" applyBorder="1" applyAlignment="1">
      <alignment horizontal="right"/>
    </xf>
    <xf numFmtId="10" fontId="29" fillId="0" borderId="28" xfId="0" applyNumberFormat="1" applyFont="1" applyFill="1" applyBorder="1" applyAlignment="1">
      <alignment horizontal="right"/>
    </xf>
    <xf numFmtId="167" fontId="29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14" fontId="28" fillId="0" borderId="0" xfId="0" applyNumberFormat="1" applyFont="1" applyFill="1" applyBorder="1" applyAlignment="1">
      <alignment horizontal="right"/>
    </xf>
    <xf numFmtId="168" fontId="28" fillId="0" borderId="0" xfId="0" applyNumberFormat="1" applyFont="1" applyFill="1" applyBorder="1" applyAlignment="1">
      <alignment horizontal="right"/>
    </xf>
    <xf numFmtId="0" fontId="28" fillId="0" borderId="29" xfId="0" applyFont="1" applyFill="1" applyBorder="1" applyAlignment="1">
      <alignment horizontal="right"/>
    </xf>
    <xf numFmtId="0" fontId="28" fillId="0" borderId="30" xfId="0" applyFont="1" applyFill="1" applyBorder="1" applyAlignment="1">
      <alignment horizontal="right" indent="2"/>
    </xf>
    <xf numFmtId="0" fontId="28" fillId="0" borderId="25" xfId="0" applyNumberFormat="1" applyFont="1" applyFill="1" applyBorder="1" applyAlignment="1">
      <alignment horizontal="right"/>
    </xf>
    <xf numFmtId="2" fontId="28" fillId="0" borderId="25" xfId="0" applyNumberFormat="1" applyFont="1" applyFill="1" applyBorder="1" applyAlignment="1">
      <alignment horizontal="right"/>
    </xf>
    <xf numFmtId="10" fontId="28" fillId="0" borderId="25" xfId="0" applyNumberFormat="1" applyFont="1" applyFill="1" applyBorder="1" applyAlignment="1">
      <alignment horizontal="right"/>
    </xf>
    <xf numFmtId="4" fontId="28" fillId="0" borderId="25" xfId="0" applyNumberFormat="1" applyFont="1" applyFill="1" applyBorder="1" applyAlignment="1">
      <alignment horizontal="right"/>
    </xf>
    <xf numFmtId="0" fontId="7" fillId="0" borderId="0" xfId="0" applyFont="1" applyAlignment="1">
      <alignment horizontal="right"/>
    </xf>
    <xf numFmtId="164" fontId="6" fillId="0" borderId="31" xfId="13" applyFont="1" applyBorder="1" applyAlignment="1">
      <alignment horizontal="right"/>
    </xf>
    <xf numFmtId="10" fontId="6" fillId="0" borderId="31" xfId="14" applyNumberFormat="1" applyFont="1" applyBorder="1" applyAlignment="1">
      <alignment horizontal="center"/>
    </xf>
    <xf numFmtId="2" fontId="6" fillId="0" borderId="31" xfId="7" applyNumberFormat="1" applyFont="1" applyBorder="1" applyAlignment="1">
      <alignment horizontal="right"/>
    </xf>
    <xf numFmtId="169" fontId="6" fillId="0" borderId="31" xfId="7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right"/>
    </xf>
    <xf numFmtId="0" fontId="30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1"/>
    </xf>
    <xf numFmtId="2" fontId="30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/>
    </xf>
    <xf numFmtId="10" fontId="29" fillId="8" borderId="28" xfId="0" applyNumberFormat="1" applyFont="1" applyFill="1" applyBorder="1" applyAlignment="1">
      <alignment horizontal="right"/>
    </xf>
    <xf numFmtId="4" fontId="29" fillId="8" borderId="28" xfId="0" applyNumberFormat="1" applyFont="1" applyFill="1" applyBorder="1" applyAlignment="1">
      <alignment horizontal="right"/>
    </xf>
    <xf numFmtId="0" fontId="29" fillId="0" borderId="29" xfId="0" applyFont="1" applyFill="1" applyBorder="1" applyAlignment="1">
      <alignment horizontal="right"/>
    </xf>
    <xf numFmtId="164" fontId="30" fillId="0" borderId="0" xfId="0" applyNumberFormat="1" applyFont="1" applyFill="1" applyBorder="1" applyAlignment="1">
      <alignment horizontal="right"/>
    </xf>
    <xf numFmtId="164" fontId="6" fillId="0" borderId="31" xfId="13" applyFont="1" applyFill="1" applyBorder="1" applyAlignment="1">
      <alignment horizontal="right"/>
    </xf>
    <xf numFmtId="0" fontId="9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right"/>
    </xf>
    <xf numFmtId="0" fontId="6" fillId="0" borderId="0" xfId="0" applyFont="1" applyFill="1" applyAlignment="1">
      <alignment horizontal="right" readingOrder="2"/>
    </xf>
    <xf numFmtId="0" fontId="28" fillId="0" borderId="0" xfId="15" applyFont="1" applyFill="1" applyBorder="1" applyAlignment="1">
      <alignment horizontal="right" indent="3"/>
    </xf>
    <xf numFmtId="0" fontId="0" fillId="0" borderId="32" xfId="0" applyFill="1" applyBorder="1" applyAlignment="1">
      <alignment horizontal="right"/>
    </xf>
    <xf numFmtId="164" fontId="0" fillId="0" borderId="0" xfId="0" applyNumberFormat="1" applyFill="1"/>
    <xf numFmtId="14" fontId="0" fillId="0" borderId="0" xfId="0" applyNumberFormat="1" applyFill="1"/>
    <xf numFmtId="0" fontId="2" fillId="0" borderId="0" xfId="0" applyFont="1" applyFill="1" applyBorder="1" applyAlignment="1">
      <alignment horizontal="right"/>
    </xf>
    <xf numFmtId="0" fontId="6" fillId="0" borderId="0" xfId="0" applyFont="1" applyFill="1" applyAlignment="1">
      <alignment horizontal="right" readingOrder="2"/>
    </xf>
    <xf numFmtId="10" fontId="28" fillId="0" borderId="0" xfId="14" applyNumberFormat="1" applyFont="1" applyFill="1" applyBorder="1" applyAlignment="1">
      <alignment horizontal="right"/>
    </xf>
    <xf numFmtId="0" fontId="8" fillId="2" borderId="17" xfId="7" applyFont="1" applyFill="1" applyBorder="1" applyAlignment="1">
      <alignment horizontal="center" vertical="center" wrapText="1"/>
    </xf>
    <xf numFmtId="0" fontId="8" fillId="2" borderId="18" xfId="7" applyFont="1" applyFill="1" applyBorder="1" applyAlignment="1">
      <alignment horizontal="center" vertical="center" wrapText="1"/>
    </xf>
    <xf numFmtId="0" fontId="8" fillId="2" borderId="4" xfId="7" applyFont="1" applyFill="1" applyBorder="1" applyAlignment="1">
      <alignment horizontal="center" vertical="center" wrapText="1"/>
    </xf>
    <xf numFmtId="0" fontId="8" fillId="2" borderId="24" xfId="0" applyFont="1" applyFill="1" applyBorder="1" applyAlignment="1">
      <alignment horizontal="center" vertical="center" wrapText="1" readingOrder="2"/>
    </xf>
    <xf numFmtId="0" fontId="8" fillId="2" borderId="25" xfId="0" applyFont="1" applyFill="1" applyBorder="1" applyAlignment="1">
      <alignment horizontal="center" vertical="center" wrapText="1" readingOrder="2"/>
    </xf>
    <xf numFmtId="0" fontId="21" fillId="2" borderId="19" xfId="0" applyFont="1" applyFill="1" applyBorder="1" applyAlignment="1">
      <alignment horizontal="center" vertical="center" wrapText="1" readingOrder="2"/>
    </xf>
    <xf numFmtId="0" fontId="17" fillId="0" borderId="20" xfId="0" applyFont="1" applyBorder="1" applyAlignment="1">
      <alignment horizontal="center" readingOrder="2"/>
    </xf>
    <xf numFmtId="0" fontId="17" fillId="0" borderId="16" xfId="0" applyFont="1" applyBorder="1" applyAlignment="1">
      <alignment horizontal="center" readingOrder="2"/>
    </xf>
    <xf numFmtId="0" fontId="21" fillId="2" borderId="21" xfId="0" applyFont="1" applyFill="1" applyBorder="1" applyAlignment="1">
      <alignment horizontal="center" vertical="center" wrapText="1" readingOrder="2"/>
    </xf>
    <xf numFmtId="0" fontId="17" fillId="0" borderId="22" xfId="0" applyFont="1" applyBorder="1" applyAlignment="1">
      <alignment horizontal="center" readingOrder="2"/>
    </xf>
    <xf numFmtId="0" fontId="17" fillId="0" borderId="23" xfId="0" applyFont="1" applyBorder="1" applyAlignment="1">
      <alignment horizontal="center" readingOrder="2"/>
    </xf>
    <xf numFmtId="0" fontId="6" fillId="0" borderId="0" xfId="0" applyFont="1" applyAlignment="1">
      <alignment horizontal="right" readingOrder="2"/>
    </xf>
    <xf numFmtId="0" fontId="21" fillId="2" borderId="22" xfId="0" applyFont="1" applyFill="1" applyBorder="1" applyAlignment="1">
      <alignment horizontal="center" vertical="center" wrapText="1" readingOrder="2"/>
    </xf>
    <xf numFmtId="0" fontId="21" fillId="2" borderId="23" xfId="0" applyFont="1" applyFill="1" applyBorder="1" applyAlignment="1">
      <alignment horizontal="center" vertical="center" wrapText="1" readingOrder="2"/>
    </xf>
    <xf numFmtId="0" fontId="8" fillId="2" borderId="21" xfId="0" applyFont="1" applyFill="1" applyBorder="1" applyAlignment="1">
      <alignment horizontal="center" vertical="center" wrapText="1" readingOrder="2"/>
    </xf>
    <xf numFmtId="0" fontId="8" fillId="2" borderId="22" xfId="0" applyFont="1" applyFill="1" applyBorder="1" applyAlignment="1">
      <alignment horizontal="center" vertical="center" wrapText="1" readingOrder="2"/>
    </xf>
    <xf numFmtId="0" fontId="8" fillId="2" borderId="23" xfId="0" applyFont="1" applyFill="1" applyBorder="1" applyAlignment="1">
      <alignment horizontal="center" vertical="center" wrapText="1" readingOrder="2"/>
    </xf>
    <xf numFmtId="0" fontId="6" fillId="0" borderId="0" xfId="0" applyFont="1" applyFill="1" applyAlignment="1">
      <alignment horizontal="right" readingOrder="2"/>
    </xf>
  </cellXfs>
  <cellStyles count="717">
    <cellStyle name="20% - Accent1" xfId="59"/>
    <cellStyle name="20% - Accent1 2" xfId="102"/>
    <cellStyle name="20% - Accent1 3" xfId="398"/>
    <cellStyle name="20% - Accent2" xfId="60"/>
    <cellStyle name="20% - Accent2 2" xfId="103"/>
    <cellStyle name="20% - Accent2 3" xfId="413"/>
    <cellStyle name="20% - Accent3" xfId="61"/>
    <cellStyle name="20% - Accent3 2" xfId="104"/>
    <cellStyle name="20% - Accent3 3" xfId="399"/>
    <cellStyle name="20% - Accent4" xfId="62"/>
    <cellStyle name="20% - Accent4 2" xfId="105"/>
    <cellStyle name="20% - Accent4 3" xfId="422"/>
    <cellStyle name="20% - Accent5" xfId="63"/>
    <cellStyle name="20% - Accent5 2" xfId="106"/>
    <cellStyle name="20% - Accent5 3" xfId="400"/>
    <cellStyle name="20% - Accent6" xfId="64"/>
    <cellStyle name="20% - Accent6 2" xfId="107"/>
    <cellStyle name="20% - Accent6 3" xfId="423"/>
    <cellStyle name="20% - הדגשה1" xfId="33" builtinId="30" customBuiltin="1"/>
    <cellStyle name="20% - הדגשה1 2" xfId="250"/>
    <cellStyle name="20% - הדגשה1 2 2" xfId="251"/>
    <cellStyle name="20% - הדגשה1 3" xfId="252"/>
    <cellStyle name="20% - הדגשה1 3 2" xfId="253"/>
    <cellStyle name="20% - הדגשה1 4" xfId="254"/>
    <cellStyle name="20% - הדגשה1 5" xfId="487"/>
    <cellStyle name="20% - הדגשה2" xfId="37" builtinId="34" customBuiltin="1"/>
    <cellStyle name="20% - הדגשה2 2" xfId="255"/>
    <cellStyle name="20% - הדגשה2 2 2" xfId="256"/>
    <cellStyle name="20% - הדגשה2 3" xfId="257"/>
    <cellStyle name="20% - הדגשה2 3 2" xfId="258"/>
    <cellStyle name="20% - הדגשה2 4" xfId="259"/>
    <cellStyle name="20% - הדגשה2 5" xfId="488"/>
    <cellStyle name="20% - הדגשה3" xfId="41" builtinId="38" customBuiltin="1"/>
    <cellStyle name="20% - הדגשה3 2" xfId="260"/>
    <cellStyle name="20% - הדגשה3 2 2" xfId="261"/>
    <cellStyle name="20% - הדגשה3 3" xfId="262"/>
    <cellStyle name="20% - הדגשה3 3 2" xfId="263"/>
    <cellStyle name="20% - הדגשה3 4" xfId="264"/>
    <cellStyle name="20% - הדגשה3 5" xfId="489"/>
    <cellStyle name="20% - הדגשה4" xfId="45" builtinId="42" customBuiltin="1"/>
    <cellStyle name="20% - הדגשה4 2" xfId="265"/>
    <cellStyle name="20% - הדגשה4 2 2" xfId="266"/>
    <cellStyle name="20% - הדגשה4 3" xfId="267"/>
    <cellStyle name="20% - הדגשה4 3 2" xfId="268"/>
    <cellStyle name="20% - הדגשה4 4" xfId="269"/>
    <cellStyle name="20% - הדגשה4 5" xfId="490"/>
    <cellStyle name="20% - הדגשה5" xfId="49" builtinId="46" customBuiltin="1"/>
    <cellStyle name="20% - הדגשה5 2" xfId="270"/>
    <cellStyle name="20% - הדגשה5 2 2" xfId="271"/>
    <cellStyle name="20% - הדגשה5 3" xfId="272"/>
    <cellStyle name="20% - הדגשה5 3 2" xfId="273"/>
    <cellStyle name="20% - הדגשה5 4" xfId="274"/>
    <cellStyle name="20% - הדגשה5 5" xfId="491"/>
    <cellStyle name="20% - הדגשה6" xfId="53" builtinId="50" customBuiltin="1"/>
    <cellStyle name="20% - הדגשה6 2" xfId="275"/>
    <cellStyle name="20% - הדגשה6 2 2" xfId="276"/>
    <cellStyle name="20% - הדגשה6 3" xfId="277"/>
    <cellStyle name="20% - הדגשה6 3 2" xfId="278"/>
    <cellStyle name="20% - הדגשה6 4" xfId="279"/>
    <cellStyle name="20% - הדגשה6 5" xfId="492"/>
    <cellStyle name="40% - Accent1" xfId="65"/>
    <cellStyle name="40% - Accent1 2" xfId="108"/>
    <cellStyle name="40% - Accent1 3" xfId="414"/>
    <cellStyle name="40% - Accent2" xfId="66"/>
    <cellStyle name="40% - Accent2 2" xfId="109"/>
    <cellStyle name="40% - Accent2 3" xfId="424"/>
    <cellStyle name="40% - Accent3" xfId="67"/>
    <cellStyle name="40% - Accent3 2" xfId="110"/>
    <cellStyle name="40% - Accent3 3" xfId="401"/>
    <cellStyle name="40% - Accent4" xfId="68"/>
    <cellStyle name="40% - Accent4 2" xfId="111"/>
    <cellStyle name="40% - Accent4 3" xfId="425"/>
    <cellStyle name="40% - Accent5" xfId="69"/>
    <cellStyle name="40% - Accent5 2" xfId="112"/>
    <cellStyle name="40% - Accent5 3" xfId="415"/>
    <cellStyle name="40% - Accent6" xfId="70"/>
    <cellStyle name="40% - Accent6 2" xfId="113"/>
    <cellStyle name="40% - Accent6 3" xfId="426"/>
    <cellStyle name="40% - הדגשה1" xfId="34" builtinId="31" customBuiltin="1"/>
    <cellStyle name="40% - הדגשה1 2" xfId="280"/>
    <cellStyle name="40% - הדגשה1 2 2" xfId="281"/>
    <cellStyle name="40% - הדגשה1 3" xfId="282"/>
    <cellStyle name="40% - הדגשה1 3 2" xfId="283"/>
    <cellStyle name="40% - הדגשה1 4" xfId="284"/>
    <cellStyle name="40% - הדגשה1 5" xfId="493"/>
    <cellStyle name="40% - הדגשה2" xfId="38" builtinId="35" customBuiltin="1"/>
    <cellStyle name="40% - הדגשה2 2" xfId="285"/>
    <cellStyle name="40% - הדגשה2 2 2" xfId="286"/>
    <cellStyle name="40% - הדגשה2 3" xfId="287"/>
    <cellStyle name="40% - הדגשה2 3 2" xfId="288"/>
    <cellStyle name="40% - הדגשה2 4" xfId="289"/>
    <cellStyle name="40% - הדגשה2 5" xfId="494"/>
    <cellStyle name="40% - הדגשה3" xfId="42" builtinId="39" customBuiltin="1"/>
    <cellStyle name="40% - הדגשה3 2" xfId="290"/>
    <cellStyle name="40% - הדגשה3 2 2" xfId="291"/>
    <cellStyle name="40% - הדגשה3 3" xfId="292"/>
    <cellStyle name="40% - הדגשה3 3 2" xfId="293"/>
    <cellStyle name="40% - הדגשה3 4" xfId="294"/>
    <cellStyle name="40% - הדגשה3 5" xfId="495"/>
    <cellStyle name="40% - הדגשה4" xfId="46" builtinId="43" customBuiltin="1"/>
    <cellStyle name="40% - הדגשה4 2" xfId="295"/>
    <cellStyle name="40% - הדגשה4 2 2" xfId="296"/>
    <cellStyle name="40% - הדגשה4 3" xfId="297"/>
    <cellStyle name="40% - הדגשה4 3 2" xfId="298"/>
    <cellStyle name="40% - הדגשה4 4" xfId="299"/>
    <cellStyle name="40% - הדגשה4 5" xfId="496"/>
    <cellStyle name="40% - הדגשה5" xfId="50" builtinId="47" customBuiltin="1"/>
    <cellStyle name="40% - הדגשה5 2" xfId="300"/>
    <cellStyle name="40% - הדגשה5 2 2" xfId="301"/>
    <cellStyle name="40% - הדגשה5 3" xfId="302"/>
    <cellStyle name="40% - הדגשה5 3 2" xfId="303"/>
    <cellStyle name="40% - הדגשה5 4" xfId="304"/>
    <cellStyle name="40% - הדגשה5 5" xfId="497"/>
    <cellStyle name="40% - הדגשה6" xfId="54" builtinId="51" customBuiltin="1"/>
    <cellStyle name="40% - הדגשה6 2" xfId="305"/>
    <cellStyle name="40% - הדגשה6 2 2" xfId="306"/>
    <cellStyle name="40% - הדגשה6 3" xfId="307"/>
    <cellStyle name="40% - הדגשה6 3 2" xfId="308"/>
    <cellStyle name="40% - הדגשה6 4" xfId="309"/>
    <cellStyle name="40% - הדגשה6 5" xfId="498"/>
    <cellStyle name="60% - Accent1" xfId="71"/>
    <cellStyle name="60% - Accent1 2" xfId="114"/>
    <cellStyle name="60% - Accent1 3" xfId="402"/>
    <cellStyle name="60% - Accent2" xfId="72"/>
    <cellStyle name="60% - Accent2 2" xfId="115"/>
    <cellStyle name="60% - Accent2 3" xfId="427"/>
    <cellStyle name="60% - Accent3" xfId="73"/>
    <cellStyle name="60% - Accent3 2" xfId="116"/>
    <cellStyle name="60% - Accent3 3" xfId="416"/>
    <cellStyle name="60% - Accent4" xfId="74"/>
    <cellStyle name="60% - Accent4 2" xfId="117"/>
    <cellStyle name="60% - Accent4 3" xfId="428"/>
    <cellStyle name="60% - Accent5" xfId="75"/>
    <cellStyle name="60% - Accent5 2" xfId="118"/>
    <cellStyle name="60% - Accent5 3" xfId="403"/>
    <cellStyle name="60% - Accent6" xfId="76"/>
    <cellStyle name="60% - Accent6 2" xfId="119"/>
    <cellStyle name="60% - Accent6 3" xfId="429"/>
    <cellStyle name="60% - הדגשה1" xfId="35" builtinId="32" customBuiltin="1"/>
    <cellStyle name="60% - הדגשה1 2" xfId="311"/>
    <cellStyle name="60% - הדגשה1 3" xfId="499"/>
    <cellStyle name="60% - הדגשה2" xfId="39" builtinId="36" customBuiltin="1"/>
    <cellStyle name="60% - הדגשה2 2" xfId="312"/>
    <cellStyle name="60% - הדגשה2 3" xfId="500"/>
    <cellStyle name="60% - הדגשה3" xfId="43" builtinId="40" customBuiltin="1"/>
    <cellStyle name="60% - הדגשה3 2" xfId="313"/>
    <cellStyle name="60% - הדגשה3 3" xfId="501"/>
    <cellStyle name="60% - הדגשה4" xfId="47" builtinId="44" customBuiltin="1"/>
    <cellStyle name="60% - הדגשה4 2" xfId="314"/>
    <cellStyle name="60% - הדגשה4 3" xfId="502"/>
    <cellStyle name="60% - הדגשה5" xfId="51" builtinId="48" customBuiltin="1"/>
    <cellStyle name="60% - הדגשה5 2" xfId="315"/>
    <cellStyle name="60% - הדגשה5 3" xfId="503"/>
    <cellStyle name="60% - הדגשה6" xfId="55" builtinId="52" customBuiltin="1"/>
    <cellStyle name="60% - הדגשה6 2" xfId="316"/>
    <cellStyle name="60% - הדגשה6 3" xfId="504"/>
    <cellStyle name="Accent1" xfId="77"/>
    <cellStyle name="Accent1 - 20%" xfId="121"/>
    <cellStyle name="Accent1 - 40%" xfId="122"/>
    <cellStyle name="Accent1 - 60%" xfId="123"/>
    <cellStyle name="Accent1 10" xfId="452"/>
    <cellStyle name="Accent1 11" xfId="474"/>
    <cellStyle name="Accent1 12" xfId="456"/>
    <cellStyle name="Accent1 13" xfId="470"/>
    <cellStyle name="Accent1 14" xfId="449"/>
    <cellStyle name="Accent1 15" xfId="505"/>
    <cellStyle name="Accent1 16" xfId="522"/>
    <cellStyle name="Accent1 17" xfId="550"/>
    <cellStyle name="Accent1 18" xfId="561"/>
    <cellStyle name="Accent1 19" xfId="565"/>
    <cellStyle name="Accent1 2" xfId="120"/>
    <cellStyle name="Accent1 20" xfId="583"/>
    <cellStyle name="Accent1 21" xfId="625"/>
    <cellStyle name="Accent1 22" xfId="631"/>
    <cellStyle name="Accent1 23" xfId="660"/>
    <cellStyle name="Accent1 24" xfId="638"/>
    <cellStyle name="Accent1 25" xfId="657"/>
    <cellStyle name="Accent1 26" xfId="637"/>
    <cellStyle name="Accent1 27" xfId="656"/>
    <cellStyle name="Accent1 28" xfId="667"/>
    <cellStyle name="Accent1 29" xfId="675"/>
    <cellStyle name="Accent1 3" xfId="206"/>
    <cellStyle name="Accent1 30" xfId="692"/>
    <cellStyle name="Accent1 31" xfId="673"/>
    <cellStyle name="Accent1 32" xfId="697"/>
    <cellStyle name="Accent1 33" xfId="715"/>
    <cellStyle name="Accent1 34" xfId="699"/>
    <cellStyle name="Accent1 4" xfId="222"/>
    <cellStyle name="Accent1 4 2" xfId="417"/>
    <cellStyle name="Accent1 5" xfId="240"/>
    <cellStyle name="Accent1 5 2" xfId="442"/>
    <cellStyle name="Accent1 6" xfId="229"/>
    <cellStyle name="Accent1 7" xfId="242"/>
    <cellStyle name="Accent1 8" xfId="387"/>
    <cellStyle name="Accent1 9" xfId="395"/>
    <cellStyle name="Accent2" xfId="78"/>
    <cellStyle name="Accent2 - 20%" xfId="125"/>
    <cellStyle name="Accent2 - 40%" xfId="126"/>
    <cellStyle name="Accent2 - 60%" xfId="127"/>
    <cellStyle name="Accent2 10" xfId="453"/>
    <cellStyle name="Accent2 11" xfId="473"/>
    <cellStyle name="Accent2 12" xfId="459"/>
    <cellStyle name="Accent2 13" xfId="468"/>
    <cellStyle name="Accent2 14" xfId="450"/>
    <cellStyle name="Accent2 15" xfId="506"/>
    <cellStyle name="Accent2 16" xfId="549"/>
    <cellStyle name="Accent2 17" xfId="551"/>
    <cellStyle name="Accent2 18" xfId="560"/>
    <cellStyle name="Accent2 19" xfId="566"/>
    <cellStyle name="Accent2 2" xfId="124"/>
    <cellStyle name="Accent2 20" xfId="581"/>
    <cellStyle name="Accent2 21" xfId="626"/>
    <cellStyle name="Accent2 22" xfId="632"/>
    <cellStyle name="Accent2 23" xfId="654"/>
    <cellStyle name="Accent2 24" xfId="640"/>
    <cellStyle name="Accent2 25" xfId="661"/>
    <cellStyle name="Accent2 26" xfId="639"/>
    <cellStyle name="Accent2 27" xfId="663"/>
    <cellStyle name="Accent2 28" xfId="668"/>
    <cellStyle name="Accent2 29" xfId="676"/>
    <cellStyle name="Accent2 3" xfId="207"/>
    <cellStyle name="Accent2 30" xfId="691"/>
    <cellStyle name="Accent2 31" xfId="674"/>
    <cellStyle name="Accent2 32" xfId="698"/>
    <cellStyle name="Accent2 33" xfId="714"/>
    <cellStyle name="Accent2 34" xfId="701"/>
    <cellStyle name="Accent2 4" xfId="223"/>
    <cellStyle name="Accent2 4 2" xfId="430"/>
    <cellStyle name="Accent2 5" xfId="239"/>
    <cellStyle name="Accent2 5 2" xfId="443"/>
    <cellStyle name="Accent2 6" xfId="230"/>
    <cellStyle name="Accent2 7" xfId="243"/>
    <cellStyle name="Accent2 8" xfId="388"/>
    <cellStyle name="Accent2 9" xfId="396"/>
    <cellStyle name="Accent3" xfId="79"/>
    <cellStyle name="Accent3 - 20%" xfId="129"/>
    <cellStyle name="Accent3 - 40%" xfId="130"/>
    <cellStyle name="Accent3 - 60%" xfId="131"/>
    <cellStyle name="Accent3 10" xfId="455"/>
    <cellStyle name="Accent3 11" xfId="472"/>
    <cellStyle name="Accent3 12" xfId="462"/>
    <cellStyle name="Accent3 13" xfId="477"/>
    <cellStyle name="Accent3 14" xfId="451"/>
    <cellStyle name="Accent3 15" xfId="507"/>
    <cellStyle name="Accent3 16" xfId="515"/>
    <cellStyle name="Accent3 17" xfId="552"/>
    <cellStyle name="Accent3 18" xfId="559"/>
    <cellStyle name="Accent3 19" xfId="567"/>
    <cellStyle name="Accent3 2" xfId="128"/>
    <cellStyle name="Accent3 20" xfId="580"/>
    <cellStyle name="Accent3 21" xfId="627"/>
    <cellStyle name="Accent3 22" xfId="633"/>
    <cellStyle name="Accent3 23" xfId="653"/>
    <cellStyle name="Accent3 24" xfId="642"/>
    <cellStyle name="Accent3 25" xfId="655"/>
    <cellStyle name="Accent3 26" xfId="641"/>
    <cellStyle name="Accent3 27" xfId="665"/>
    <cellStyle name="Accent3 28" xfId="669"/>
    <cellStyle name="Accent3 29" xfId="678"/>
    <cellStyle name="Accent3 3" xfId="208"/>
    <cellStyle name="Accent3 30" xfId="690"/>
    <cellStyle name="Accent3 31" xfId="677"/>
    <cellStyle name="Accent3 32" xfId="700"/>
    <cellStyle name="Accent3 33" xfId="713"/>
    <cellStyle name="Accent3 34" xfId="703"/>
    <cellStyle name="Accent3 4" xfId="224"/>
    <cellStyle name="Accent3 4 2" xfId="404"/>
    <cellStyle name="Accent3 5" xfId="235"/>
    <cellStyle name="Accent3 5 2" xfId="444"/>
    <cellStyle name="Accent3 6" xfId="226"/>
    <cellStyle name="Accent3 7" xfId="244"/>
    <cellStyle name="Accent3 8" xfId="389"/>
    <cellStyle name="Accent3 9" xfId="410"/>
    <cellStyle name="Accent4" xfId="80"/>
    <cellStyle name="Accent4 - 20%" xfId="133"/>
    <cellStyle name="Accent4 - 40%" xfId="134"/>
    <cellStyle name="Accent4 - 60%" xfId="135"/>
    <cellStyle name="Accent4 10" xfId="458"/>
    <cellStyle name="Accent4 11" xfId="471"/>
    <cellStyle name="Accent4 12" xfId="464"/>
    <cellStyle name="Accent4 13" xfId="476"/>
    <cellStyle name="Accent4 14" xfId="454"/>
    <cellStyle name="Accent4 15" xfId="508"/>
    <cellStyle name="Accent4 16" xfId="514"/>
    <cellStyle name="Accent4 17" xfId="553"/>
    <cellStyle name="Accent4 18" xfId="558"/>
    <cellStyle name="Accent4 19" xfId="569"/>
    <cellStyle name="Accent4 2" xfId="132"/>
    <cellStyle name="Accent4 20" xfId="578"/>
    <cellStyle name="Accent4 21" xfId="628"/>
    <cellStyle name="Accent4 22" xfId="634"/>
    <cellStyle name="Accent4 23" xfId="652"/>
    <cellStyle name="Accent4 24" xfId="643"/>
    <cellStyle name="Accent4 25" xfId="662"/>
    <cellStyle name="Accent4 26" xfId="658"/>
    <cellStyle name="Accent4 27" xfId="648"/>
    <cellStyle name="Accent4 28" xfId="670"/>
    <cellStyle name="Accent4 29" xfId="680"/>
    <cellStyle name="Accent4 3" xfId="209"/>
    <cellStyle name="Accent4 30" xfId="688"/>
    <cellStyle name="Accent4 31" xfId="679"/>
    <cellStyle name="Accent4 32" xfId="702"/>
    <cellStyle name="Accent4 33" xfId="712"/>
    <cellStyle name="Accent4 34" xfId="706"/>
    <cellStyle name="Accent4 4" xfId="225"/>
    <cellStyle name="Accent4 4 2" xfId="431"/>
    <cellStyle name="Accent4 5" xfId="238"/>
    <cellStyle name="Accent4 5 2" xfId="445"/>
    <cellStyle name="Accent4 6" xfId="232"/>
    <cellStyle name="Accent4 7" xfId="245"/>
    <cellStyle name="Accent4 8" xfId="390"/>
    <cellStyle name="Accent4 9" xfId="397"/>
    <cellStyle name="Accent5" xfId="81"/>
    <cellStyle name="Accent5 - 20%" xfId="137"/>
    <cellStyle name="Accent5 - 40%" xfId="138"/>
    <cellStyle name="Accent5 - 60%" xfId="139"/>
    <cellStyle name="Accent5 10" xfId="460"/>
    <cellStyle name="Accent5 11" xfId="469"/>
    <cellStyle name="Accent5 12" xfId="475"/>
    <cellStyle name="Accent5 13" xfId="448"/>
    <cellStyle name="Accent5 14" xfId="457"/>
    <cellStyle name="Accent5 15" xfId="509"/>
    <cellStyle name="Accent5 16" xfId="513"/>
    <cellStyle name="Accent5 17" xfId="554"/>
    <cellStyle name="Accent5 18" xfId="557"/>
    <cellStyle name="Accent5 19" xfId="570"/>
    <cellStyle name="Accent5 2" xfId="136"/>
    <cellStyle name="Accent5 20" xfId="577"/>
    <cellStyle name="Accent5 21" xfId="629"/>
    <cellStyle name="Accent5 22" xfId="635"/>
    <cellStyle name="Accent5 23" xfId="650"/>
    <cellStyle name="Accent5 24" xfId="644"/>
    <cellStyle name="Accent5 25" xfId="651"/>
    <cellStyle name="Accent5 26" xfId="659"/>
    <cellStyle name="Accent5 27" xfId="647"/>
    <cellStyle name="Accent5 28" xfId="671"/>
    <cellStyle name="Accent5 29" xfId="682"/>
    <cellStyle name="Accent5 3" xfId="210"/>
    <cellStyle name="Accent5 30" xfId="686"/>
    <cellStyle name="Accent5 31" xfId="681"/>
    <cellStyle name="Accent5 32" xfId="704"/>
    <cellStyle name="Accent5 33" xfId="711"/>
    <cellStyle name="Accent5 34" xfId="707"/>
    <cellStyle name="Accent5 4" xfId="227"/>
    <cellStyle name="Accent5 4 2" xfId="418"/>
    <cellStyle name="Accent5 5" xfId="237"/>
    <cellStyle name="Accent5 5 2" xfId="446"/>
    <cellStyle name="Accent5 6" xfId="233"/>
    <cellStyle name="Accent5 7" xfId="246"/>
    <cellStyle name="Accent5 8" xfId="391"/>
    <cellStyle name="Accent5 9" xfId="411"/>
    <cellStyle name="Accent6" xfId="82"/>
    <cellStyle name="Accent6 - 20%" xfId="141"/>
    <cellStyle name="Accent6 - 40%" xfId="142"/>
    <cellStyle name="Accent6 - 60%" xfId="143"/>
    <cellStyle name="Accent6 10" xfId="463"/>
    <cellStyle name="Accent6 11" xfId="467"/>
    <cellStyle name="Accent6 12" xfId="465"/>
    <cellStyle name="Accent6 13" xfId="466"/>
    <cellStyle name="Accent6 14" xfId="461"/>
    <cellStyle name="Accent6 15" xfId="510"/>
    <cellStyle name="Accent6 16" xfId="512"/>
    <cellStyle name="Accent6 17" xfId="555"/>
    <cellStyle name="Accent6 18" xfId="556"/>
    <cellStyle name="Accent6 19" xfId="571"/>
    <cellStyle name="Accent6 2" xfId="140"/>
    <cellStyle name="Accent6 20" xfId="576"/>
    <cellStyle name="Accent6 21" xfId="630"/>
    <cellStyle name="Accent6 22" xfId="636"/>
    <cellStyle name="Accent6 23" xfId="649"/>
    <cellStyle name="Accent6 24" xfId="645"/>
    <cellStyle name="Accent6 25" xfId="664"/>
    <cellStyle name="Accent6 26" xfId="646"/>
    <cellStyle name="Accent6 27" xfId="666"/>
    <cellStyle name="Accent6 28" xfId="672"/>
    <cellStyle name="Accent6 29" xfId="683"/>
    <cellStyle name="Accent6 3" xfId="211"/>
    <cellStyle name="Accent6 30" xfId="685"/>
    <cellStyle name="Accent6 31" xfId="684"/>
    <cellStyle name="Accent6 32" xfId="705"/>
    <cellStyle name="Accent6 33" xfId="710"/>
    <cellStyle name="Accent6 34" xfId="709"/>
    <cellStyle name="Accent6 4" xfId="231"/>
    <cellStyle name="Accent6 4 2" xfId="432"/>
    <cellStyle name="Accent6 5" xfId="236"/>
    <cellStyle name="Accent6 5 2" xfId="447"/>
    <cellStyle name="Accent6 6" xfId="221"/>
    <cellStyle name="Accent6 7" xfId="247"/>
    <cellStyle name="Accent6 8" xfId="392"/>
    <cellStyle name="Accent6 9" xfId="412"/>
    <cellStyle name="Bad" xfId="83"/>
    <cellStyle name="Bad 2" xfId="144"/>
    <cellStyle name="Bad 3" xfId="393"/>
    <cellStyle name="Calculation" xfId="84"/>
    <cellStyle name="Calculation 2" xfId="145"/>
    <cellStyle name="Calculation 2 2" xfId="317"/>
    <cellStyle name="Calculation 3" xfId="433"/>
    <cellStyle name="Check Cell" xfId="85"/>
    <cellStyle name="Check Cell 2" xfId="146"/>
    <cellStyle name="Check Cell 3" xfId="394"/>
    <cellStyle name="Comma" xfId="13" builtinId="3"/>
    <cellStyle name="Comma 10" xfId="708"/>
    <cellStyle name="Comma 11" xfId="695"/>
    <cellStyle name="Comma 2" xfId="1"/>
    <cellStyle name="Comma 2 2" xfId="213"/>
    <cellStyle name="Comma 2 2 2" xfId="319"/>
    <cellStyle name="Comma 2 2 2 2" xfId="480"/>
    <cellStyle name="Comma 2 2 2 3" xfId="616"/>
    <cellStyle name="Comma 2 2 3" xfId="609"/>
    <cellStyle name="Comma 2 2 4" xfId="605"/>
    <cellStyle name="Comma 2 3" xfId="318"/>
    <cellStyle name="Comma 2 3 2" xfId="479"/>
    <cellStyle name="Comma 2 3 3" xfId="615"/>
    <cellStyle name="Comma 2 4" xfId="378"/>
    <cellStyle name="Comma 2 4 2" xfId="604"/>
    <cellStyle name="Comma 2 4 3" xfId="621"/>
    <cellStyle name="Comma 2 5" xfId="535"/>
    <cellStyle name="Comma 2 6" xfId="584"/>
    <cellStyle name="Comma 2 7" xfId="622"/>
    <cellStyle name="Comma 2 8" xfId="716"/>
    <cellStyle name="Comma 2 9" xfId="86"/>
    <cellStyle name="Comma 3" xfId="147"/>
    <cellStyle name="Comma 3 2" xfId="220"/>
    <cellStyle name="Comma 3 2 2" xfId="441"/>
    <cellStyle name="Comma 3 3" xfId="310"/>
    <cellStyle name="Comma 3 4" xfId="536"/>
    <cellStyle name="Comma 3 5" xfId="562"/>
    <cellStyle name="Comma 4" xfId="57"/>
    <cellStyle name="Comma 5" xfId="218"/>
    <cellStyle name="Comma 5 2" xfId="385"/>
    <cellStyle name="Comma 5 3" xfId="383"/>
    <cellStyle name="Comma 6" xfId="248"/>
    <cellStyle name="Comma 7" xfId="380"/>
    <cellStyle name="Comma 8" xfId="573"/>
    <cellStyle name="Comma 9" xfId="592"/>
    <cellStyle name="Currency [0] _1" xfId="2"/>
    <cellStyle name="Emphasis 1" xfId="148"/>
    <cellStyle name="Emphasis 2" xfId="149"/>
    <cellStyle name="Emphasis 3" xfId="150"/>
    <cellStyle name="Euro" xfId="511"/>
    <cellStyle name="Euro 2" xfId="537"/>
    <cellStyle name="Explanatory Text" xfId="87"/>
    <cellStyle name="Explanatory Text 2" xfId="151"/>
    <cellStyle name="Explanatory Text 3" xfId="434"/>
    <cellStyle name="Good" xfId="88"/>
    <cellStyle name="Good 2" xfId="152"/>
    <cellStyle name="Good 3" xfId="419"/>
    <cellStyle name="Heading 1" xfId="89"/>
    <cellStyle name="Heading 1 2" xfId="153"/>
    <cellStyle name="Heading 1 3" xfId="435"/>
    <cellStyle name="Heading 2" xfId="90"/>
    <cellStyle name="Heading 2 2" xfId="154"/>
    <cellStyle name="Heading 2 3" xfId="408"/>
    <cellStyle name="Heading 3" xfId="91"/>
    <cellStyle name="Heading 3 2" xfId="155"/>
    <cellStyle name="Heading 3 3" xfId="436"/>
    <cellStyle name="Heading 4" xfId="92"/>
    <cellStyle name="Heading 4 2" xfId="156"/>
    <cellStyle name="Heading 4 3" xfId="405"/>
    <cellStyle name="Hyperlink 2" xfId="3"/>
    <cellStyle name="Input" xfId="93"/>
    <cellStyle name="Input 2" xfId="157"/>
    <cellStyle name="Input 2 2" xfId="320"/>
    <cellStyle name="Input 3" xfId="437"/>
    <cellStyle name="Linked Cell" xfId="94"/>
    <cellStyle name="Linked Cell 2" xfId="158"/>
    <cellStyle name="Linked Cell 3" xfId="420"/>
    <cellStyle name="Neutral" xfId="95"/>
    <cellStyle name="Neutral 2" xfId="159"/>
    <cellStyle name="Neutral 3" xfId="438"/>
    <cellStyle name="Normal" xfId="0" builtinId="0"/>
    <cellStyle name="Normal 10" xfId="321"/>
    <cellStyle name="Normal 10 2" xfId="322"/>
    <cellStyle name="Normal 11" xfId="4"/>
    <cellStyle name="Normal 11 2" xfId="228"/>
    <cellStyle name="Normal 11 2 2" xfId="482"/>
    <cellStyle name="Normal 11 2 2 2" xfId="602"/>
    <cellStyle name="Normal 11 2 3" xfId="620"/>
    <cellStyle name="Normal 11 2 4" xfId="611"/>
    <cellStyle name="Normal 11 3" xfId="323"/>
    <cellStyle name="Normal 11 3 2" xfId="481"/>
    <cellStyle name="Normal 11 3 3" xfId="588"/>
    <cellStyle name="Normal 11 4" xfId="382"/>
    <cellStyle name="Normal 11 4 2" xfId="603"/>
    <cellStyle name="Normal 11 5" xfId="596"/>
    <cellStyle name="Normal 11 6" xfId="595"/>
    <cellStyle name="Normal 11 7" xfId="214"/>
    <cellStyle name="Normal 12" xfId="324"/>
    <cellStyle name="Normal 13" xfId="372"/>
    <cellStyle name="Normal 14" xfId="375"/>
    <cellStyle name="Normal 15" xfId="15"/>
    <cellStyle name="Normal 15 2" xfId="374"/>
    <cellStyle name="Normal 16" xfId="386"/>
    <cellStyle name="Normal 16 2" xfId="610"/>
    <cellStyle name="Normal 17" xfId="572"/>
    <cellStyle name="Normal 18" xfId="593"/>
    <cellStyle name="Normal 19" xfId="696"/>
    <cellStyle name="Normal 2" xfId="5"/>
    <cellStyle name="Normal 2 2" xfId="160"/>
    <cellStyle name="Normal 2 2 2" xfId="325"/>
    <cellStyle name="Normal 2 3" xfId="379"/>
    <cellStyle name="Normal 2 4" xfId="575"/>
    <cellStyle name="Normal 2 5" xfId="693"/>
    <cellStyle name="Normal 2 6" xfId="58"/>
    <cellStyle name="Normal 20" xfId="56"/>
    <cellStyle name="Normal 3" xfId="6"/>
    <cellStyle name="Normal 3 2" xfId="215"/>
    <cellStyle name="Normal 3 2 2" xfId="484"/>
    <cellStyle name="Normal 3 2 2 2" xfId="601"/>
    <cellStyle name="Normal 3 2 3" xfId="568"/>
    <cellStyle name="Normal 3 2 4" xfId="587"/>
    <cellStyle name="Normal 3 3" xfId="376"/>
    <cellStyle name="Normal 3 3 2" xfId="483"/>
    <cellStyle name="Normal 3 3 3" xfId="579"/>
    <cellStyle name="Normal 3 4" xfId="586"/>
    <cellStyle name="Normal 3 4 2" xfId="623"/>
    <cellStyle name="Normal 3 4 3" xfId="608"/>
    <cellStyle name="Normal 3 5" xfId="589"/>
    <cellStyle name="Normal 3 6" xfId="101"/>
    <cellStyle name="Normal 4" xfId="12"/>
    <cellStyle name="Normal 4 2" xfId="241"/>
    <cellStyle name="Normal 4 2 2" xfId="326"/>
    <cellStyle name="Normal 4 3" xfId="249"/>
    <cellStyle name="Normal 4 4" xfId="574"/>
    <cellStyle name="Normal 4 5" xfId="591"/>
    <cellStyle name="Normal 5" xfId="327"/>
    <cellStyle name="Normal 5 2" xfId="328"/>
    <cellStyle name="Normal 5 2 2" xfId="687"/>
    <cellStyle name="Normal 5 3" xfId="409"/>
    <cellStyle name="Normal 5 3 2" xfId="613"/>
    <cellStyle name="Normal 5 4" xfId="478"/>
    <cellStyle name="Normal 5 5" xfId="612"/>
    <cellStyle name="Normal 6" xfId="329"/>
    <cellStyle name="Normal 6 2" xfId="330"/>
    <cellStyle name="Normal 6 2 2" xfId="597"/>
    <cellStyle name="Normal 6 3" xfId="619"/>
    <cellStyle name="Normal 6 4" xfId="599"/>
    <cellStyle name="Normal 7" xfId="331"/>
    <cellStyle name="Normal 7 2" xfId="332"/>
    <cellStyle name="Normal 7 2 2" xfId="598"/>
    <cellStyle name="Normal 7 3" xfId="607"/>
    <cellStyle name="Normal 7 4" xfId="614"/>
    <cellStyle name="Normal 8" xfId="333"/>
    <cellStyle name="Normal 8 2" xfId="334"/>
    <cellStyle name="Normal 9" xfId="335"/>
    <cellStyle name="Normal 9 2" xfId="336"/>
    <cellStyle name="Normal_2007-16618" xfId="7"/>
    <cellStyle name="Note" xfId="96"/>
    <cellStyle name="Note 2" xfId="161"/>
    <cellStyle name="Note 2 2" xfId="337"/>
    <cellStyle name="Note 3" xfId="406"/>
    <cellStyle name="Output" xfId="97"/>
    <cellStyle name="Output 2" xfId="162"/>
    <cellStyle name="Output 2 2" xfId="338"/>
    <cellStyle name="Output 3" xfId="407"/>
    <cellStyle name="Percent" xfId="14" builtinId="5"/>
    <cellStyle name="Percent 2" xfId="8"/>
    <cellStyle name="Percent 2 2" xfId="216"/>
    <cellStyle name="Percent 2 2 2" xfId="486"/>
    <cellStyle name="Percent 2 2 2 2" xfId="600"/>
    <cellStyle name="Percent 2 2 3" xfId="606"/>
    <cellStyle name="Percent 2 2 4" xfId="563"/>
    <cellStyle name="Percent 2 3" xfId="381"/>
    <cellStyle name="Percent 2 3 2" xfId="485"/>
    <cellStyle name="Percent 2 3 3" xfId="618"/>
    <cellStyle name="Percent 2 4" xfId="594"/>
    <cellStyle name="Percent 2 4 2" xfId="624"/>
    <cellStyle name="Percent 2 4 3" xfId="564"/>
    <cellStyle name="Percent 2 5" xfId="617"/>
    <cellStyle name="Percent 2 6" xfId="212"/>
    <cellStyle name="Percent 3" xfId="219"/>
    <cellStyle name="Percent 3 2" xfId="234"/>
    <cellStyle name="Percent 3 3" xfId="384"/>
    <cellStyle name="Percent 3 4" xfId="582"/>
    <cellStyle name="Percent 4" xfId="689"/>
    <cellStyle name="Percent 5" xfId="694"/>
    <cellStyle name="SAPBEXaggData" xfId="163"/>
    <cellStyle name="SAPBEXaggDataEmph" xfId="164"/>
    <cellStyle name="SAPBEXaggItem" xfId="165"/>
    <cellStyle name="SAPBEXaggItemX" xfId="166"/>
    <cellStyle name="SAPBEXchaText" xfId="167"/>
    <cellStyle name="SAPBEXexcBad7" xfId="168"/>
    <cellStyle name="SAPBEXexcBad8" xfId="169"/>
    <cellStyle name="SAPBEXexcBad9" xfId="170"/>
    <cellStyle name="SAPBEXexcCritical4" xfId="171"/>
    <cellStyle name="SAPBEXexcCritical5" xfId="172"/>
    <cellStyle name="SAPBEXexcCritical6" xfId="173"/>
    <cellStyle name="SAPBEXexcGood1" xfId="174"/>
    <cellStyle name="SAPBEXexcGood2" xfId="175"/>
    <cellStyle name="SAPBEXexcGood3" xfId="176"/>
    <cellStyle name="SAPBEXfilterDrill" xfId="177"/>
    <cellStyle name="SAPBEXfilterItem" xfId="178"/>
    <cellStyle name="SAPBEXfilterText" xfId="179"/>
    <cellStyle name="SAPBEXformats" xfId="180"/>
    <cellStyle name="SAPBEXheaderItem" xfId="181"/>
    <cellStyle name="SAPBEXheaderItem 2" xfId="538"/>
    <cellStyle name="SAPBEXheaderText" xfId="182"/>
    <cellStyle name="SAPBEXheaderText 2" xfId="539"/>
    <cellStyle name="SAPBEXHLevel0" xfId="183"/>
    <cellStyle name="SAPBEXHLevel0 2" xfId="540"/>
    <cellStyle name="SAPBEXHLevel0X" xfId="184"/>
    <cellStyle name="SAPBEXHLevel0X 2" xfId="541"/>
    <cellStyle name="SAPBEXHLevel1" xfId="185"/>
    <cellStyle name="SAPBEXHLevel1 2" xfId="542"/>
    <cellStyle name="SAPBEXHLevel1X" xfId="186"/>
    <cellStyle name="SAPBEXHLevel1X 2" xfId="543"/>
    <cellStyle name="SAPBEXHLevel2" xfId="187"/>
    <cellStyle name="SAPBEXHLevel2 2" xfId="544"/>
    <cellStyle name="SAPBEXHLevel2X" xfId="188"/>
    <cellStyle name="SAPBEXHLevel2X 2" xfId="545"/>
    <cellStyle name="SAPBEXHLevel3" xfId="189"/>
    <cellStyle name="SAPBEXHLevel3 2" xfId="546"/>
    <cellStyle name="SAPBEXHLevel3X" xfId="190"/>
    <cellStyle name="SAPBEXHLevel3X 2" xfId="547"/>
    <cellStyle name="SAPBEXinputData" xfId="191"/>
    <cellStyle name="SAPBEXinputData 2" xfId="548"/>
    <cellStyle name="SAPBEXresData" xfId="192"/>
    <cellStyle name="SAPBEXresDataEmph" xfId="193"/>
    <cellStyle name="SAPBEXresItem" xfId="194"/>
    <cellStyle name="SAPBEXresItemX" xfId="195"/>
    <cellStyle name="SAPBEXstdData" xfId="196"/>
    <cellStyle name="SAPBEXstdDataEmph" xfId="197"/>
    <cellStyle name="SAPBEXstdItem" xfId="198"/>
    <cellStyle name="SAPBEXstdItemX" xfId="199"/>
    <cellStyle name="SAPBEXtitle" xfId="200"/>
    <cellStyle name="SAPBEXundefined" xfId="201"/>
    <cellStyle name="Sheet Title" xfId="202"/>
    <cellStyle name="Text" xfId="9"/>
    <cellStyle name="Title" xfId="98"/>
    <cellStyle name="Title 2" xfId="203"/>
    <cellStyle name="Title 3" xfId="421"/>
    <cellStyle name="Total" xfId="10"/>
    <cellStyle name="Total 2" xfId="204"/>
    <cellStyle name="Total 2 2" xfId="339"/>
    <cellStyle name="Total 3" xfId="217"/>
    <cellStyle name="Total 3 2" xfId="439"/>
    <cellStyle name="Total 4" xfId="377"/>
    <cellStyle name="Total 5" xfId="585"/>
    <cellStyle name="Total 6" xfId="590"/>
    <cellStyle name="Total 7" xfId="99"/>
    <cellStyle name="Warning Text" xfId="100"/>
    <cellStyle name="Warning Text 2" xfId="205"/>
    <cellStyle name="Warning Text 3" xfId="440"/>
    <cellStyle name="הדגשה1" xfId="32" builtinId="29" customBuiltin="1"/>
    <cellStyle name="הדגשה1 2" xfId="340"/>
    <cellStyle name="הדגשה1 3" xfId="516"/>
    <cellStyle name="הדגשה2" xfId="36" builtinId="33" customBuiltin="1"/>
    <cellStyle name="הדגשה2 2" xfId="341"/>
    <cellStyle name="הדגשה2 3" xfId="517"/>
    <cellStyle name="הדגשה3" xfId="40" builtinId="37" customBuiltin="1"/>
    <cellStyle name="הדגשה3 2" xfId="342"/>
    <cellStyle name="הדגשה3 3" xfId="518"/>
    <cellStyle name="הדגשה4" xfId="44" builtinId="41" customBuiltin="1"/>
    <cellStyle name="הדגשה4 2" xfId="343"/>
    <cellStyle name="הדגשה4 3" xfId="519"/>
    <cellStyle name="הדגשה5" xfId="48" builtinId="45" customBuiltin="1"/>
    <cellStyle name="הדגשה5 2" xfId="344"/>
    <cellStyle name="הדגשה5 3" xfId="520"/>
    <cellStyle name="הדגשה6" xfId="52" builtinId="49" customBuiltin="1"/>
    <cellStyle name="הדגשה6 2" xfId="345"/>
    <cellStyle name="הדגשה6 3" xfId="521"/>
    <cellStyle name="היפר-קישור" xfId="11" builtinId="8"/>
    <cellStyle name="הערה 2" xfId="346"/>
    <cellStyle name="הערה 2 2" xfId="347"/>
    <cellStyle name="הערה 3" xfId="348"/>
    <cellStyle name="הערה 3 2" xfId="349"/>
    <cellStyle name="הערה 4" xfId="350"/>
    <cellStyle name="הערה 5" xfId="351"/>
    <cellStyle name="הערה 6" xfId="373"/>
    <cellStyle name="חישוב" xfId="26" builtinId="22" customBuiltin="1"/>
    <cellStyle name="חישוב 2" xfId="352"/>
    <cellStyle name="חישוב 3" xfId="353"/>
    <cellStyle name="טוב" xfId="21" builtinId="26" customBuiltin="1"/>
    <cellStyle name="טוב 2" xfId="354"/>
    <cellStyle name="טוב 3" xfId="523"/>
    <cellStyle name="טקסט אזהרה" xfId="29" builtinId="11" customBuiltin="1"/>
    <cellStyle name="טקסט אזהרה 2" xfId="355"/>
    <cellStyle name="טקסט אזהרה 3" xfId="524"/>
    <cellStyle name="טקסט הסברי" xfId="30" builtinId="53" customBuiltin="1"/>
    <cellStyle name="טקסט הסברי 2" xfId="356"/>
    <cellStyle name="טקסט הסברי 3" xfId="525"/>
    <cellStyle name="כותרת" xfId="16" builtinId="15" customBuiltin="1"/>
    <cellStyle name="כותרת 1" xfId="17" builtinId="16" customBuiltin="1"/>
    <cellStyle name="כותרת 1 2" xfId="357"/>
    <cellStyle name="כותרת 1 3" xfId="527"/>
    <cellStyle name="כותרת 2" xfId="18" builtinId="17" customBuiltin="1"/>
    <cellStyle name="כותרת 2 2" xfId="358"/>
    <cellStyle name="כותרת 2 3" xfId="528"/>
    <cellStyle name="כותרת 3" xfId="19" builtinId="18" customBuiltin="1"/>
    <cellStyle name="כותרת 3 2" xfId="359"/>
    <cellStyle name="כותרת 3 3" xfId="529"/>
    <cellStyle name="כותרת 4" xfId="20" builtinId="19" customBuiltin="1"/>
    <cellStyle name="כותרת 4 2" xfId="360"/>
    <cellStyle name="כותרת 4 3" xfId="530"/>
    <cellStyle name="כותרת 5" xfId="361"/>
    <cellStyle name="כותרת 6" xfId="526"/>
    <cellStyle name="ניטראלי" xfId="23" builtinId="28" customBuiltin="1"/>
    <cellStyle name="ניטראלי 2" xfId="362"/>
    <cellStyle name="ניטראלי 3" xfId="531"/>
    <cellStyle name="סה&quot;כ" xfId="31" builtinId="25" customBuiltin="1"/>
    <cellStyle name="סה&quot;כ 2" xfId="363"/>
    <cellStyle name="סה&quot;כ 3" xfId="364"/>
    <cellStyle name="פלט" xfId="25" builtinId="21" customBuiltin="1"/>
    <cellStyle name="פלט 2" xfId="365"/>
    <cellStyle name="פלט 3" xfId="366"/>
    <cellStyle name="קלט" xfId="24" builtinId="20" customBuiltin="1"/>
    <cellStyle name="קלט 2" xfId="367"/>
    <cellStyle name="קלט 3" xfId="368"/>
    <cellStyle name="רע" xfId="22" builtinId="27" customBuiltin="1"/>
    <cellStyle name="רע 2" xfId="369"/>
    <cellStyle name="רע 3" xfId="532"/>
    <cellStyle name="תא מסומן" xfId="28" builtinId="23" customBuiltin="1"/>
    <cellStyle name="תא מסומן 2" xfId="370"/>
    <cellStyle name="תא מסומן 3" xfId="533"/>
    <cellStyle name="תא מקושר" xfId="27" builtinId="24" customBuiltin="1"/>
    <cellStyle name="תא מקושר 2" xfId="371"/>
    <cellStyle name="תא מקושר 3" xfId="534"/>
  </cellStyles>
  <dxfs count="94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198120</xdr:colOff>
      <xdr:row>50</xdr:row>
      <xdr:rowOff>0</xdr:rowOff>
    </xdr:from>
    <xdr:to>
      <xdr:col>28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W66"/>
  <sheetViews>
    <sheetView rightToLeft="1" tabSelected="1" zoomScaleNormal="100"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G13" sqref="G13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3" width="6.7109375" style="9" customWidth="1"/>
    <col min="24" max="26" width="7.7109375" style="9" customWidth="1"/>
    <col min="27" max="27" width="7.140625" style="9" customWidth="1"/>
    <col min="28" max="28" width="6" style="9" customWidth="1"/>
    <col min="29" max="29" width="8.140625" style="9" customWidth="1"/>
    <col min="30" max="30" width="6.28515625" style="9" customWidth="1"/>
    <col min="31" max="31" width="8" style="9" customWidth="1"/>
    <col min="32" max="32" width="8.7109375" style="9" customWidth="1"/>
    <col min="33" max="33" width="10" style="9" customWidth="1"/>
    <col min="34" max="34" width="9.5703125" style="9" customWidth="1"/>
    <col min="35" max="35" width="6.140625" style="9" customWidth="1"/>
    <col min="36" max="37" width="5.7109375" style="9" customWidth="1"/>
    <col min="38" max="38" width="6.85546875" style="9" customWidth="1"/>
    <col min="39" max="39" width="6.42578125" style="9" customWidth="1"/>
    <col min="40" max="40" width="6.7109375" style="9" customWidth="1"/>
    <col min="41" max="41" width="7.28515625" style="9" customWidth="1"/>
    <col min="42" max="53" width="5.7109375" style="9" customWidth="1"/>
    <col min="54" max="16384" width="9.140625" style="9"/>
  </cols>
  <sheetData>
    <row r="1" spans="1:23">
      <c r="B1" s="57" t="s">
        <v>182</v>
      </c>
      <c r="C1" s="78" t="s" vm="1">
        <v>251</v>
      </c>
    </row>
    <row r="2" spans="1:23">
      <c r="B2" s="57" t="s">
        <v>181</v>
      </c>
      <c r="C2" s="78" t="s">
        <v>252</v>
      </c>
    </row>
    <row r="3" spans="1:23">
      <c r="B3" s="57" t="s">
        <v>183</v>
      </c>
      <c r="C3" s="78" t="s">
        <v>253</v>
      </c>
    </row>
    <row r="4" spans="1:23">
      <c r="B4" s="57" t="s">
        <v>184</v>
      </c>
      <c r="C4" s="78">
        <v>8602</v>
      </c>
    </row>
    <row r="6" spans="1:23" ht="26.25" customHeight="1">
      <c r="B6" s="143" t="s">
        <v>198</v>
      </c>
      <c r="C6" s="144"/>
      <c r="D6" s="145"/>
    </row>
    <row r="7" spans="1:23" s="10" customFormat="1">
      <c r="B7" s="23"/>
      <c r="C7" s="24" t="s">
        <v>113</v>
      </c>
      <c r="D7" s="25" t="s">
        <v>111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spans="1:23" s="10" customFormat="1">
      <c r="B8" s="23"/>
      <c r="C8" s="26" t="s">
        <v>238</v>
      </c>
      <c r="D8" s="27" t="s">
        <v>20</v>
      </c>
    </row>
    <row r="9" spans="1:23" s="11" customFormat="1" ht="18" customHeight="1">
      <c r="B9" s="37"/>
      <c r="C9" s="20" t="s">
        <v>1</v>
      </c>
      <c r="D9" s="28" t="s">
        <v>2</v>
      </c>
    </row>
    <row r="10" spans="1:23" s="11" customFormat="1" ht="18" customHeight="1">
      <c r="B10" s="67" t="s">
        <v>197</v>
      </c>
      <c r="C10" s="113">
        <f>C11+C12+C23+C33+C37</f>
        <v>81922.79442000002</v>
      </c>
      <c r="D10" s="114">
        <f>C10/$C$42</f>
        <v>1</v>
      </c>
    </row>
    <row r="11" spans="1:23">
      <c r="A11" s="45" t="s">
        <v>144</v>
      </c>
      <c r="B11" s="29" t="s">
        <v>199</v>
      </c>
      <c r="C11" s="113">
        <f>מזומנים!J10</f>
        <v>958.88091000000009</v>
      </c>
      <c r="D11" s="114">
        <f t="shared" ref="D11:D12" si="0">C11/$C$42</f>
        <v>1.1704689968020744E-2</v>
      </c>
    </row>
    <row r="12" spans="1:23">
      <c r="B12" s="29" t="s">
        <v>200</v>
      </c>
      <c r="C12" s="113">
        <f>C13+C15+C16+C17+C19</f>
        <v>18180.794020000005</v>
      </c>
      <c r="D12" s="114">
        <f t="shared" si="0"/>
        <v>0.22192595050885472</v>
      </c>
    </row>
    <row r="13" spans="1:23">
      <c r="A13" s="55" t="s">
        <v>144</v>
      </c>
      <c r="B13" s="30" t="s">
        <v>70</v>
      </c>
      <c r="C13" s="113">
        <f>'תעודות התחייבות ממשלתיות'!O11</f>
        <v>14041.798270000003</v>
      </c>
      <c r="D13" s="114">
        <f>C13/$C$42</f>
        <v>0.17140282346828667</v>
      </c>
    </row>
    <row r="14" spans="1:23">
      <c r="A14" s="55" t="s">
        <v>144</v>
      </c>
      <c r="B14" s="30" t="s">
        <v>71</v>
      </c>
      <c r="C14" s="113" t="s" vm="2">
        <v>958</v>
      </c>
      <c r="D14" s="114" t="s" vm="3">
        <v>958</v>
      </c>
    </row>
    <row r="15" spans="1:23">
      <c r="A15" s="55" t="s">
        <v>144</v>
      </c>
      <c r="B15" s="30" t="s">
        <v>72</v>
      </c>
      <c r="C15" s="113">
        <f>'אג"ח קונצרני'!R11</f>
        <v>1932.0712599999997</v>
      </c>
      <c r="D15" s="114">
        <f t="shared" ref="D15:D17" si="1">C15/$C$42</f>
        <v>2.3584049759029193E-2</v>
      </c>
    </row>
    <row r="16" spans="1:23">
      <c r="A16" s="55" t="s">
        <v>144</v>
      </c>
      <c r="B16" s="30" t="s">
        <v>73</v>
      </c>
      <c r="C16" s="113">
        <f>מניות!L11</f>
        <v>23.48161</v>
      </c>
      <c r="D16" s="114">
        <f t="shared" si="1"/>
        <v>2.8663096963727809E-4</v>
      </c>
    </row>
    <row r="17" spans="1:4">
      <c r="A17" s="55" t="s">
        <v>144</v>
      </c>
      <c r="B17" s="30" t="s">
        <v>74</v>
      </c>
      <c r="C17" s="113">
        <f>'תעודות סל'!K11</f>
        <v>2182.4435999999996</v>
      </c>
      <c r="D17" s="114">
        <f t="shared" si="1"/>
        <v>2.6640248485801092E-2</v>
      </c>
    </row>
    <row r="18" spans="1:4">
      <c r="A18" s="55" t="s">
        <v>144</v>
      </c>
      <c r="B18" s="30" t="s">
        <v>75</v>
      </c>
      <c r="C18" s="113" t="s" vm="4">
        <v>958</v>
      </c>
      <c r="D18" s="114" t="s" vm="5">
        <v>958</v>
      </c>
    </row>
    <row r="19" spans="1:4">
      <c r="A19" s="55" t="s">
        <v>144</v>
      </c>
      <c r="B19" s="30" t="s">
        <v>76</v>
      </c>
      <c r="C19" s="113">
        <f>'כתבי אופציה'!I11</f>
        <v>0.99927999999999995</v>
      </c>
      <c r="D19" s="114">
        <f>C19/$C$42</f>
        <v>1.2197826100473486E-5</v>
      </c>
    </row>
    <row r="20" spans="1:4">
      <c r="A20" s="55" t="s">
        <v>144</v>
      </c>
      <c r="B20" s="30" t="s">
        <v>77</v>
      </c>
      <c r="C20" s="113" t="s" vm="6">
        <v>958</v>
      </c>
      <c r="D20" s="114" t="s" vm="7">
        <v>958</v>
      </c>
    </row>
    <row r="21" spans="1:4">
      <c r="A21" s="55" t="s">
        <v>144</v>
      </c>
      <c r="B21" s="30" t="s">
        <v>78</v>
      </c>
      <c r="C21" s="113" t="s" vm="8">
        <v>958</v>
      </c>
      <c r="D21" s="114" t="s" vm="9">
        <v>958</v>
      </c>
    </row>
    <row r="22" spans="1:4">
      <c r="A22" s="55" t="s">
        <v>144</v>
      </c>
      <c r="B22" s="30" t="s">
        <v>79</v>
      </c>
      <c r="C22" s="113" t="s" vm="10">
        <v>958</v>
      </c>
      <c r="D22" s="114" t="s" vm="11">
        <v>958</v>
      </c>
    </row>
    <row r="23" spans="1:4">
      <c r="B23" s="29" t="s">
        <v>201</v>
      </c>
      <c r="C23" s="113">
        <f>C24+C26+C27+C31</f>
        <v>60916.159470000013</v>
      </c>
      <c r="D23" s="114">
        <f t="shared" ref="D23:D24" si="2">C23/$C$42</f>
        <v>0.74358009759403909</v>
      </c>
    </row>
    <row r="24" spans="1:4">
      <c r="A24" s="55" t="s">
        <v>144</v>
      </c>
      <c r="B24" s="30" t="s">
        <v>80</v>
      </c>
      <c r="C24" s="113">
        <f>'לא סחיר- תעודות התחייבות ממשלתי'!M11</f>
        <v>58804.136010000009</v>
      </c>
      <c r="D24" s="114">
        <f t="shared" si="2"/>
        <v>0.71779944063582879</v>
      </c>
    </row>
    <row r="25" spans="1:4">
      <c r="A25" s="55" t="s">
        <v>144</v>
      </c>
      <c r="B25" s="30" t="s">
        <v>81</v>
      </c>
      <c r="C25" s="113" t="s" vm="12">
        <v>958</v>
      </c>
      <c r="D25" s="114" t="s" vm="13">
        <v>958</v>
      </c>
    </row>
    <row r="26" spans="1:4">
      <c r="A26" s="55" t="s">
        <v>144</v>
      </c>
      <c r="B26" s="30" t="s">
        <v>72</v>
      </c>
      <c r="C26" s="113">
        <f>'לא סחיר - אג"ח קונצרני'!P11</f>
        <v>2096.3238300000003</v>
      </c>
      <c r="D26" s="114">
        <f t="shared" ref="D26:D27" si="3">C26/$C$42</f>
        <v>2.5589017621305887E-2</v>
      </c>
    </row>
    <row r="27" spans="1:4">
      <c r="A27" s="55" t="s">
        <v>144</v>
      </c>
      <c r="B27" s="30" t="s">
        <v>82</v>
      </c>
      <c r="C27" s="113">
        <f>'לא סחיר - מניות'!J11</f>
        <v>8.57822</v>
      </c>
      <c r="D27" s="114">
        <f t="shared" si="3"/>
        <v>1.0471102775158482E-4</v>
      </c>
    </row>
    <row r="28" spans="1:4">
      <c r="A28" s="55" t="s">
        <v>144</v>
      </c>
      <c r="B28" s="30" t="s">
        <v>83</v>
      </c>
      <c r="C28" s="113" t="s" vm="14">
        <v>958</v>
      </c>
      <c r="D28" s="114" t="s" vm="15">
        <v>958</v>
      </c>
    </row>
    <row r="29" spans="1:4">
      <c r="A29" s="55" t="s">
        <v>144</v>
      </c>
      <c r="B29" s="30" t="s">
        <v>84</v>
      </c>
      <c r="C29" s="113" t="s" vm="16">
        <v>958</v>
      </c>
      <c r="D29" s="114" t="s" vm="17">
        <v>958</v>
      </c>
    </row>
    <row r="30" spans="1:4">
      <c r="A30" s="55" t="s">
        <v>144</v>
      </c>
      <c r="B30" s="30" t="s">
        <v>224</v>
      </c>
      <c r="C30" s="113" t="s" vm="18">
        <v>958</v>
      </c>
      <c r="D30" s="114" t="s" vm="19">
        <v>958</v>
      </c>
    </row>
    <row r="31" spans="1:4">
      <c r="A31" s="55" t="s">
        <v>144</v>
      </c>
      <c r="B31" s="30" t="s">
        <v>107</v>
      </c>
      <c r="C31" s="113">
        <f>'לא סחיר - חוזים עתידיים'!I11</f>
        <v>7.12141</v>
      </c>
      <c r="D31" s="114">
        <f>C31/$C$42</f>
        <v>8.6928309152762884E-5</v>
      </c>
    </row>
    <row r="32" spans="1:4">
      <c r="A32" s="55" t="s">
        <v>144</v>
      </c>
      <c r="B32" s="30" t="s">
        <v>85</v>
      </c>
      <c r="C32" s="113" t="s" vm="20">
        <v>958</v>
      </c>
      <c r="D32" s="114" t="s" vm="21">
        <v>958</v>
      </c>
    </row>
    <row r="33" spans="1:4">
      <c r="A33" s="55" t="s">
        <v>144</v>
      </c>
      <c r="B33" s="29" t="s">
        <v>202</v>
      </c>
      <c r="C33" s="113">
        <f>הלוואות!O10</f>
        <v>1861.66974</v>
      </c>
      <c r="D33" s="114">
        <f>C33/$C$42</f>
        <v>2.2724685518607089E-2</v>
      </c>
    </row>
    <row r="34" spans="1:4">
      <c r="A34" s="55" t="s">
        <v>144</v>
      </c>
      <c r="B34" s="29" t="s">
        <v>203</v>
      </c>
      <c r="C34" s="113" t="s" vm="22">
        <v>958</v>
      </c>
      <c r="D34" s="114" t="s" vm="23">
        <v>958</v>
      </c>
    </row>
    <row r="35" spans="1:4">
      <c r="A35" s="55" t="s">
        <v>144</v>
      </c>
      <c r="B35" s="29" t="s">
        <v>204</v>
      </c>
      <c r="C35" s="113" t="s" vm="24">
        <v>958</v>
      </c>
      <c r="D35" s="114" t="s" vm="25">
        <v>958</v>
      </c>
    </row>
    <row r="36" spans="1:4">
      <c r="A36" s="55" t="s">
        <v>144</v>
      </c>
      <c r="B36" s="56" t="s">
        <v>205</v>
      </c>
      <c r="C36" s="113" t="s" vm="26">
        <v>958</v>
      </c>
      <c r="D36" s="114" t="s" vm="27">
        <v>958</v>
      </c>
    </row>
    <row r="37" spans="1:4">
      <c r="A37" s="55" t="s">
        <v>144</v>
      </c>
      <c r="B37" s="29" t="s">
        <v>206</v>
      </c>
      <c r="C37" s="113">
        <f>'השקעות אחרות '!I10</f>
        <v>5.2902800000000001</v>
      </c>
      <c r="D37" s="114">
        <f t="shared" ref="D37:D38" si="4">C37/$C$42</f>
        <v>6.4576410478357305E-5</v>
      </c>
    </row>
    <row r="38" spans="1:4">
      <c r="A38" s="55"/>
      <c r="B38" s="68" t="s">
        <v>208</v>
      </c>
      <c r="C38" s="113">
        <v>0</v>
      </c>
      <c r="D38" s="114">
        <f t="shared" si="4"/>
        <v>0</v>
      </c>
    </row>
    <row r="39" spans="1:4">
      <c r="A39" s="55" t="s">
        <v>144</v>
      </c>
      <c r="B39" s="69" t="s">
        <v>209</v>
      </c>
      <c r="C39" s="113" t="s" vm="28">
        <v>958</v>
      </c>
      <c r="D39" s="114" t="s" vm="29">
        <v>958</v>
      </c>
    </row>
    <row r="40" spans="1:4">
      <c r="A40" s="55" t="s">
        <v>144</v>
      </c>
      <c r="B40" s="69" t="s">
        <v>236</v>
      </c>
      <c r="C40" s="113" t="s" vm="30">
        <v>958</v>
      </c>
      <c r="D40" s="114" t="s" vm="31">
        <v>958</v>
      </c>
    </row>
    <row r="41" spans="1:4">
      <c r="A41" s="55" t="s">
        <v>144</v>
      </c>
      <c r="B41" s="69" t="s">
        <v>210</v>
      </c>
      <c r="C41" s="113" t="s" vm="32">
        <v>958</v>
      </c>
      <c r="D41" s="114" t="s" vm="33">
        <v>958</v>
      </c>
    </row>
    <row r="42" spans="1:4">
      <c r="B42" s="69" t="s">
        <v>86</v>
      </c>
      <c r="C42" s="113">
        <f>C38+C10</f>
        <v>81922.79442000002</v>
      </c>
      <c r="D42" s="114">
        <f>C42/$C$42</f>
        <v>1</v>
      </c>
    </row>
    <row r="43" spans="1:4">
      <c r="A43" s="55" t="s">
        <v>144</v>
      </c>
      <c r="B43" s="69" t="s">
        <v>207</v>
      </c>
      <c r="C43" s="128">
        <v>75.760073471800013</v>
      </c>
      <c r="D43" s="114"/>
    </row>
    <row r="44" spans="1:4">
      <c r="B44" s="6" t="s">
        <v>112</v>
      </c>
    </row>
    <row r="45" spans="1:4">
      <c r="C45" s="75" t="s">
        <v>189</v>
      </c>
      <c r="D45" s="36" t="s">
        <v>106</v>
      </c>
    </row>
    <row r="46" spans="1:4">
      <c r="C46" s="76" t="s">
        <v>1</v>
      </c>
      <c r="D46" s="25" t="s">
        <v>2</v>
      </c>
    </row>
    <row r="47" spans="1:4">
      <c r="C47" s="115" t="s">
        <v>170</v>
      </c>
      <c r="D47" s="116" vm="34">
        <v>2.7078000000000002</v>
      </c>
    </row>
    <row r="48" spans="1:4">
      <c r="C48" s="115" t="s">
        <v>179</v>
      </c>
      <c r="D48" s="116">
        <v>1.0466415094339623</v>
      </c>
    </row>
    <row r="49" spans="2:4">
      <c r="C49" s="115" t="s">
        <v>175</v>
      </c>
      <c r="D49" s="116" vm="35">
        <v>2.7648000000000001</v>
      </c>
    </row>
    <row r="50" spans="2:4">
      <c r="B50" s="12"/>
      <c r="C50" s="115" t="s">
        <v>959</v>
      </c>
      <c r="D50" s="116" vm="36">
        <v>3.5546000000000002</v>
      </c>
    </row>
    <row r="51" spans="2:4">
      <c r="C51" s="115" t="s">
        <v>168</v>
      </c>
      <c r="D51" s="116" vm="37">
        <v>4.1525999999999996</v>
      </c>
    </row>
    <row r="52" spans="2:4">
      <c r="C52" s="115" t="s">
        <v>169</v>
      </c>
      <c r="D52" s="116" vm="38">
        <v>4.6818999999999997</v>
      </c>
    </row>
    <row r="53" spans="2:4">
      <c r="C53" s="115" t="s">
        <v>171</v>
      </c>
      <c r="D53" s="116">
        <v>0.44374760015359022</v>
      </c>
    </row>
    <row r="54" spans="2:4">
      <c r="C54" s="115" t="s">
        <v>176</v>
      </c>
      <c r="D54" s="116" vm="39">
        <v>3.0802999999999998</v>
      </c>
    </row>
    <row r="55" spans="2:4">
      <c r="C55" s="115" t="s">
        <v>177</v>
      </c>
      <c r="D55" s="116">
        <v>0.1764978389578126</v>
      </c>
    </row>
    <row r="56" spans="2:4">
      <c r="C56" s="115" t="s">
        <v>174</v>
      </c>
      <c r="D56" s="116" vm="40">
        <v>0.55769999999999997</v>
      </c>
    </row>
    <row r="57" spans="2:4">
      <c r="C57" s="115" t="s">
        <v>960</v>
      </c>
      <c r="D57" s="116">
        <v>2.4577562999999998</v>
      </c>
    </row>
    <row r="58" spans="2:4">
      <c r="C58" s="115" t="s">
        <v>173</v>
      </c>
      <c r="D58" s="116" vm="41">
        <v>0.42209999999999998</v>
      </c>
    </row>
    <row r="59" spans="2:4">
      <c r="C59" s="115" t="s">
        <v>166</v>
      </c>
      <c r="D59" s="116" vm="42">
        <v>3.4670000000000001</v>
      </c>
    </row>
    <row r="60" spans="2:4">
      <c r="C60" s="115" t="s">
        <v>180</v>
      </c>
      <c r="D60" s="116" vm="43">
        <v>0.28129999999999999</v>
      </c>
    </row>
    <row r="61" spans="2:4">
      <c r="C61" s="115" t="s">
        <v>961</v>
      </c>
      <c r="D61" s="116" vm="44">
        <v>0.42209999999999998</v>
      </c>
    </row>
    <row r="62" spans="2:4">
      <c r="C62" s="115" t="s">
        <v>167</v>
      </c>
      <c r="D62" s="116">
        <v>1</v>
      </c>
    </row>
    <row r="63" spans="2:4">
      <c r="C63"/>
      <c r="D63"/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4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>
      <selection activeCell="L11" sqref="L11"/>
    </sheetView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41.85546875" style="2" bestFit="1" customWidth="1"/>
    <col min="4" max="4" width="6.42578125" style="2" bestFit="1" customWidth="1"/>
    <col min="5" max="5" width="11.140625" style="2" bestFit="1" customWidth="1"/>
    <col min="6" max="6" width="9" style="1" bestFit="1" customWidth="1"/>
    <col min="7" max="8" width="7.28515625" style="1" bestFit="1" customWidth="1"/>
    <col min="9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182</v>
      </c>
      <c r="C1" s="78" t="s" vm="1">
        <v>251</v>
      </c>
    </row>
    <row r="2" spans="2:60">
      <c r="B2" s="57" t="s">
        <v>181</v>
      </c>
      <c r="C2" s="78" t="s">
        <v>252</v>
      </c>
    </row>
    <row r="3" spans="2:60">
      <c r="B3" s="57" t="s">
        <v>183</v>
      </c>
      <c r="C3" s="78" t="s">
        <v>253</v>
      </c>
    </row>
    <row r="4" spans="2:60">
      <c r="B4" s="57" t="s">
        <v>184</v>
      </c>
      <c r="C4" s="78">
        <v>8602</v>
      </c>
    </row>
    <row r="6" spans="2:60" ht="26.25" customHeight="1">
      <c r="B6" s="157" t="s">
        <v>212</v>
      </c>
      <c r="C6" s="158"/>
      <c r="D6" s="158"/>
      <c r="E6" s="158"/>
      <c r="F6" s="158"/>
      <c r="G6" s="158"/>
      <c r="H6" s="158"/>
      <c r="I6" s="158"/>
      <c r="J6" s="158"/>
      <c r="K6" s="158"/>
      <c r="L6" s="159"/>
    </row>
    <row r="7" spans="2:60" ht="26.25" customHeight="1">
      <c r="B7" s="157" t="s">
        <v>95</v>
      </c>
      <c r="C7" s="158"/>
      <c r="D7" s="158"/>
      <c r="E7" s="158"/>
      <c r="F7" s="158"/>
      <c r="G7" s="158"/>
      <c r="H7" s="158"/>
      <c r="I7" s="158"/>
      <c r="J7" s="158"/>
      <c r="K7" s="158"/>
      <c r="L7" s="159"/>
      <c r="BH7" s="3"/>
    </row>
    <row r="8" spans="2:60" s="3" customFormat="1" ht="78.75">
      <c r="B8" s="23" t="s">
        <v>119</v>
      </c>
      <c r="C8" s="31" t="s">
        <v>45</v>
      </c>
      <c r="D8" s="31" t="s">
        <v>122</v>
      </c>
      <c r="E8" s="31" t="s">
        <v>64</v>
      </c>
      <c r="F8" s="31" t="s">
        <v>104</v>
      </c>
      <c r="G8" s="31" t="s">
        <v>235</v>
      </c>
      <c r="H8" s="31" t="s">
        <v>234</v>
      </c>
      <c r="I8" s="31" t="s">
        <v>62</v>
      </c>
      <c r="J8" s="31" t="s">
        <v>59</v>
      </c>
      <c r="K8" s="31" t="s">
        <v>185</v>
      </c>
      <c r="L8" s="31" t="s">
        <v>187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242</v>
      </c>
      <c r="H9" s="17"/>
      <c r="I9" s="17" t="s">
        <v>238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17" t="s">
        <v>48</v>
      </c>
      <c r="C11" s="118"/>
      <c r="D11" s="118"/>
      <c r="E11" s="118"/>
      <c r="F11" s="118"/>
      <c r="G11" s="119"/>
      <c r="H11" s="122"/>
      <c r="I11" s="119">
        <v>0.99927999999999995</v>
      </c>
      <c r="J11" s="118"/>
      <c r="K11" s="120">
        <v>1</v>
      </c>
      <c r="L11" s="120">
        <f>I11/'סכום נכסי הקרן'!$C$42</f>
        <v>1.2197826100473486E-5</v>
      </c>
      <c r="BC11" s="94"/>
      <c r="BD11" s="3"/>
      <c r="BE11" s="94"/>
      <c r="BG11" s="94"/>
    </row>
    <row r="12" spans="2:60" s="4" customFormat="1" ht="18" customHeight="1">
      <c r="B12" s="117" t="s">
        <v>26</v>
      </c>
      <c r="C12" s="118"/>
      <c r="D12" s="118"/>
      <c r="E12" s="118"/>
      <c r="F12" s="118"/>
      <c r="G12" s="119"/>
      <c r="H12" s="122"/>
      <c r="I12" s="119">
        <v>0.99927999999999995</v>
      </c>
      <c r="J12" s="118"/>
      <c r="K12" s="120">
        <v>1</v>
      </c>
      <c r="L12" s="120">
        <f>I12/'סכום נכסי הקרן'!$C$42</f>
        <v>1.2197826100473486E-5</v>
      </c>
      <c r="BC12" s="94"/>
      <c r="BD12" s="3"/>
      <c r="BE12" s="94"/>
      <c r="BG12" s="94"/>
    </row>
    <row r="13" spans="2:60">
      <c r="B13" s="123" t="s">
        <v>765</v>
      </c>
      <c r="C13" s="82"/>
      <c r="D13" s="82"/>
      <c r="E13" s="82"/>
      <c r="F13" s="82"/>
      <c r="G13" s="88"/>
      <c r="H13" s="90"/>
      <c r="I13" s="88">
        <v>0.99927999999999995</v>
      </c>
      <c r="J13" s="82"/>
      <c r="K13" s="89">
        <v>1</v>
      </c>
      <c r="L13" s="89">
        <f>I13/'סכום נכסי הקרן'!$C$42</f>
        <v>1.2197826100473486E-5</v>
      </c>
      <c r="BD13" s="3"/>
    </row>
    <row r="14" spans="2:60" ht="20.25">
      <c r="B14" s="79" t="s">
        <v>766</v>
      </c>
      <c r="C14" s="80" t="s">
        <v>767</v>
      </c>
      <c r="D14" s="91" t="s">
        <v>123</v>
      </c>
      <c r="E14" s="91" t="s">
        <v>718</v>
      </c>
      <c r="F14" s="91" t="s">
        <v>167</v>
      </c>
      <c r="G14" s="85">
        <v>731</v>
      </c>
      <c r="H14" s="87">
        <v>136.69999999999999</v>
      </c>
      <c r="I14" s="85">
        <v>0.99927999999999995</v>
      </c>
      <c r="J14" s="86">
        <v>1.1354189835841093E-4</v>
      </c>
      <c r="K14" s="86">
        <v>1</v>
      </c>
      <c r="L14" s="86">
        <f>I14/'סכום נכסי הקרן'!$C$42</f>
        <v>1.2197826100473486E-5</v>
      </c>
      <c r="BD14" s="4"/>
    </row>
    <row r="15" spans="2:60">
      <c r="B15" s="79"/>
      <c r="C15" s="80"/>
      <c r="D15" s="80"/>
      <c r="E15" s="80"/>
      <c r="F15" s="80"/>
      <c r="G15" s="85"/>
      <c r="H15" s="87"/>
      <c r="I15" s="80"/>
      <c r="J15" s="80"/>
      <c r="K15" s="86"/>
      <c r="L15" s="80"/>
    </row>
    <row r="16" spans="2:60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</row>
    <row r="17" spans="2:5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</row>
    <row r="18" spans="2:56">
      <c r="B18" s="93" t="s">
        <v>250</v>
      </c>
      <c r="C18" s="79"/>
      <c r="D18" s="79"/>
      <c r="E18" s="79"/>
      <c r="F18" s="79"/>
      <c r="G18" s="79"/>
      <c r="H18" s="79"/>
      <c r="I18" s="79"/>
      <c r="J18" s="79"/>
      <c r="K18" s="79"/>
      <c r="L18" s="79"/>
    </row>
    <row r="19" spans="2:56" ht="20.25">
      <c r="B19" s="93" t="s">
        <v>115</v>
      </c>
      <c r="C19" s="79"/>
      <c r="D19" s="79"/>
      <c r="E19" s="79"/>
      <c r="F19" s="79"/>
      <c r="G19" s="79"/>
      <c r="H19" s="79"/>
      <c r="I19" s="79"/>
      <c r="J19" s="79"/>
      <c r="K19" s="79"/>
      <c r="L19" s="79"/>
      <c r="BC19" s="4"/>
    </row>
    <row r="20" spans="2:56">
      <c r="B20" s="93" t="s">
        <v>233</v>
      </c>
      <c r="C20" s="79"/>
      <c r="D20" s="79"/>
      <c r="E20" s="79"/>
      <c r="F20" s="79"/>
      <c r="G20" s="79"/>
      <c r="H20" s="79"/>
      <c r="I20" s="79"/>
      <c r="J20" s="79"/>
      <c r="K20" s="79"/>
      <c r="L20" s="79"/>
      <c r="BD20" s="3"/>
    </row>
    <row r="21" spans="2:56">
      <c r="B21" s="93" t="s">
        <v>241</v>
      </c>
      <c r="C21" s="79"/>
      <c r="D21" s="79"/>
      <c r="E21" s="79"/>
      <c r="F21" s="79"/>
      <c r="G21" s="79"/>
      <c r="H21" s="79"/>
      <c r="I21" s="79"/>
      <c r="J21" s="79"/>
      <c r="K21" s="79"/>
      <c r="L21" s="79"/>
    </row>
    <row r="22" spans="2:56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5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5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5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5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5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5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5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5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5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5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</row>
    <row r="112" spans="2:12"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</row>
    <row r="113" spans="2:12"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</row>
    <row r="114" spans="2:12"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</row>
    <row r="115" spans="2:12">
      <c r="D115" s="1"/>
      <c r="E115" s="1"/>
    </row>
    <row r="116" spans="2:12">
      <c r="D116" s="1"/>
      <c r="E116" s="1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A1:A1048576 B1:B17 C5:C1048576 D1:AF1048576 AH1:XFD1048576 AG1:AG19 B19:B1048576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855468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182</v>
      </c>
      <c r="C1" s="78" t="s" vm="1">
        <v>251</v>
      </c>
    </row>
    <row r="2" spans="2:61">
      <c r="B2" s="57" t="s">
        <v>181</v>
      </c>
      <c r="C2" s="78" t="s">
        <v>252</v>
      </c>
    </row>
    <row r="3" spans="2:61">
      <c r="B3" s="57" t="s">
        <v>183</v>
      </c>
      <c r="C3" s="78" t="s">
        <v>253</v>
      </c>
    </row>
    <row r="4" spans="2:61">
      <c r="B4" s="57" t="s">
        <v>184</v>
      </c>
      <c r="C4" s="78">
        <v>8602</v>
      </c>
    </row>
    <row r="6" spans="2:61" ht="26.25" customHeight="1">
      <c r="B6" s="157" t="s">
        <v>212</v>
      </c>
      <c r="C6" s="158"/>
      <c r="D6" s="158"/>
      <c r="E6" s="158"/>
      <c r="F6" s="158"/>
      <c r="G6" s="158"/>
      <c r="H6" s="158"/>
      <c r="I6" s="158"/>
      <c r="J6" s="158"/>
      <c r="K6" s="158"/>
      <c r="L6" s="159"/>
    </row>
    <row r="7" spans="2:61" ht="26.25" customHeight="1">
      <c r="B7" s="157" t="s">
        <v>96</v>
      </c>
      <c r="C7" s="158"/>
      <c r="D7" s="158"/>
      <c r="E7" s="158"/>
      <c r="F7" s="158"/>
      <c r="G7" s="158"/>
      <c r="H7" s="158"/>
      <c r="I7" s="158"/>
      <c r="J7" s="158"/>
      <c r="K7" s="158"/>
      <c r="L7" s="159"/>
      <c r="BI7" s="3"/>
    </row>
    <row r="8" spans="2:61" s="3" customFormat="1" ht="78.75">
      <c r="B8" s="23" t="s">
        <v>119</v>
      </c>
      <c r="C8" s="31" t="s">
        <v>45</v>
      </c>
      <c r="D8" s="31" t="s">
        <v>122</v>
      </c>
      <c r="E8" s="31" t="s">
        <v>64</v>
      </c>
      <c r="F8" s="31" t="s">
        <v>104</v>
      </c>
      <c r="G8" s="31" t="s">
        <v>235</v>
      </c>
      <c r="H8" s="31" t="s">
        <v>234</v>
      </c>
      <c r="I8" s="31" t="s">
        <v>62</v>
      </c>
      <c r="J8" s="31" t="s">
        <v>59</v>
      </c>
      <c r="K8" s="31" t="s">
        <v>185</v>
      </c>
      <c r="L8" s="32" t="s">
        <v>187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242</v>
      </c>
      <c r="H9" s="17"/>
      <c r="I9" s="17" t="s">
        <v>238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BD11" s="1"/>
      <c r="BE11" s="3"/>
      <c r="BF11" s="1"/>
      <c r="BH11" s="1"/>
    </row>
    <row r="12" spans="2:61">
      <c r="B12" s="93" t="s">
        <v>250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BE12" s="3"/>
    </row>
    <row r="13" spans="2:61" ht="20.25">
      <c r="B13" s="93" t="s">
        <v>115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BE13" s="4"/>
    </row>
    <row r="14" spans="2:61">
      <c r="B14" s="93" t="s">
        <v>233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</row>
    <row r="15" spans="2:61">
      <c r="B15" s="93" t="s">
        <v>241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</row>
    <row r="16" spans="2:6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</row>
    <row r="17" spans="2:5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</row>
    <row r="18" spans="2:56" ht="20.25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BD18" s="4"/>
    </row>
    <row r="19" spans="2:56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</row>
    <row r="20" spans="2:56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</row>
    <row r="21" spans="2:56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BD21" s="3"/>
    </row>
    <row r="22" spans="2:56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5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5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5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5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5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5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5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5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5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5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41.855468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7.710937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182</v>
      </c>
      <c r="C1" s="78" t="s" vm="1">
        <v>251</v>
      </c>
    </row>
    <row r="2" spans="1:60">
      <c r="B2" s="57" t="s">
        <v>181</v>
      </c>
      <c r="C2" s="78" t="s">
        <v>252</v>
      </c>
    </row>
    <row r="3" spans="1:60">
      <c r="B3" s="57" t="s">
        <v>183</v>
      </c>
      <c r="C3" s="78" t="s">
        <v>253</v>
      </c>
    </row>
    <row r="4" spans="1:60">
      <c r="B4" s="57" t="s">
        <v>184</v>
      </c>
      <c r="C4" s="78">
        <v>8602</v>
      </c>
    </row>
    <row r="6" spans="1:60" ht="26.25" customHeight="1">
      <c r="B6" s="157" t="s">
        <v>212</v>
      </c>
      <c r="C6" s="158"/>
      <c r="D6" s="158"/>
      <c r="E6" s="158"/>
      <c r="F6" s="158"/>
      <c r="G6" s="158"/>
      <c r="H6" s="158"/>
      <c r="I6" s="158"/>
      <c r="J6" s="158"/>
      <c r="K6" s="159"/>
      <c r="BD6" s="1" t="s">
        <v>123</v>
      </c>
      <c r="BF6" s="1" t="s">
        <v>190</v>
      </c>
      <c r="BH6" s="3" t="s">
        <v>167</v>
      </c>
    </row>
    <row r="7" spans="1:60" ht="26.25" customHeight="1">
      <c r="B7" s="157" t="s">
        <v>97</v>
      </c>
      <c r="C7" s="158"/>
      <c r="D7" s="158"/>
      <c r="E7" s="158"/>
      <c r="F7" s="158"/>
      <c r="G7" s="158"/>
      <c r="H7" s="158"/>
      <c r="I7" s="158"/>
      <c r="J7" s="158"/>
      <c r="K7" s="159"/>
      <c r="BD7" s="3" t="s">
        <v>125</v>
      </c>
      <c r="BF7" s="1" t="s">
        <v>145</v>
      </c>
      <c r="BH7" s="3" t="s">
        <v>166</v>
      </c>
    </row>
    <row r="8" spans="1:60" s="3" customFormat="1" ht="78.75">
      <c r="A8" s="2"/>
      <c r="B8" s="23" t="s">
        <v>119</v>
      </c>
      <c r="C8" s="31" t="s">
        <v>45</v>
      </c>
      <c r="D8" s="31" t="s">
        <v>122</v>
      </c>
      <c r="E8" s="31" t="s">
        <v>64</v>
      </c>
      <c r="F8" s="31" t="s">
        <v>104</v>
      </c>
      <c r="G8" s="31" t="s">
        <v>235</v>
      </c>
      <c r="H8" s="31" t="s">
        <v>234</v>
      </c>
      <c r="I8" s="31" t="s">
        <v>62</v>
      </c>
      <c r="J8" s="31" t="s">
        <v>185</v>
      </c>
      <c r="K8" s="31" t="s">
        <v>187</v>
      </c>
      <c r="BC8" s="1" t="s">
        <v>138</v>
      </c>
      <c r="BD8" s="1" t="s">
        <v>139</v>
      </c>
      <c r="BE8" s="1" t="s">
        <v>146</v>
      </c>
      <c r="BG8" s="4" t="s">
        <v>168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242</v>
      </c>
      <c r="H9" s="17"/>
      <c r="I9" s="17" t="s">
        <v>238</v>
      </c>
      <c r="J9" s="33" t="s">
        <v>20</v>
      </c>
      <c r="K9" s="58" t="s">
        <v>20</v>
      </c>
      <c r="BC9" s="1" t="s">
        <v>135</v>
      </c>
      <c r="BE9" s="1" t="s">
        <v>147</v>
      </c>
      <c r="BG9" s="4" t="s">
        <v>169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131</v>
      </c>
      <c r="BD10" s="3"/>
      <c r="BE10" s="1" t="s">
        <v>191</v>
      </c>
      <c r="BG10" s="1" t="s">
        <v>175</v>
      </c>
    </row>
    <row r="11" spans="1:60" s="4" customFormat="1" ht="18" customHeight="1">
      <c r="A11" s="2"/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3"/>
      <c r="M11" s="3"/>
      <c r="N11" s="3"/>
      <c r="O11" s="3"/>
      <c r="BC11" s="1" t="s">
        <v>130</v>
      </c>
      <c r="BD11" s="3"/>
      <c r="BE11" s="1" t="s">
        <v>148</v>
      </c>
      <c r="BG11" s="1" t="s">
        <v>170</v>
      </c>
    </row>
    <row r="12" spans="1:60" ht="20.25">
      <c r="B12" s="93" t="s">
        <v>250</v>
      </c>
      <c r="C12" s="79"/>
      <c r="D12" s="79"/>
      <c r="E12" s="79"/>
      <c r="F12" s="79"/>
      <c r="G12" s="79"/>
      <c r="H12" s="79"/>
      <c r="I12" s="79"/>
      <c r="J12" s="79"/>
      <c r="K12" s="79"/>
      <c r="P12" s="1"/>
      <c r="BC12" s="1" t="s">
        <v>128</v>
      </c>
      <c r="BD12" s="4"/>
      <c r="BE12" s="1" t="s">
        <v>149</v>
      </c>
      <c r="BG12" s="1" t="s">
        <v>171</v>
      </c>
    </row>
    <row r="13" spans="1:60">
      <c r="B13" s="93" t="s">
        <v>115</v>
      </c>
      <c r="C13" s="79"/>
      <c r="D13" s="79"/>
      <c r="E13" s="79"/>
      <c r="F13" s="79"/>
      <c r="G13" s="79"/>
      <c r="H13" s="79"/>
      <c r="I13" s="79"/>
      <c r="J13" s="79"/>
      <c r="K13" s="79"/>
      <c r="P13" s="1"/>
      <c r="BC13" s="1" t="s">
        <v>132</v>
      </c>
      <c r="BE13" s="1" t="s">
        <v>150</v>
      </c>
      <c r="BG13" s="1" t="s">
        <v>172</v>
      </c>
    </row>
    <row r="14" spans="1:60">
      <c r="B14" s="93" t="s">
        <v>233</v>
      </c>
      <c r="C14" s="79"/>
      <c r="D14" s="79"/>
      <c r="E14" s="79"/>
      <c r="F14" s="79"/>
      <c r="G14" s="79"/>
      <c r="H14" s="79"/>
      <c r="I14" s="79"/>
      <c r="J14" s="79"/>
      <c r="K14" s="79"/>
      <c r="P14" s="1"/>
      <c r="BC14" s="1" t="s">
        <v>129</v>
      </c>
      <c r="BE14" s="1" t="s">
        <v>151</v>
      </c>
      <c r="BG14" s="1" t="s">
        <v>174</v>
      </c>
    </row>
    <row r="15" spans="1:60">
      <c r="B15" s="93" t="s">
        <v>241</v>
      </c>
      <c r="C15" s="79"/>
      <c r="D15" s="79"/>
      <c r="E15" s="79"/>
      <c r="F15" s="79"/>
      <c r="G15" s="79"/>
      <c r="H15" s="79"/>
      <c r="I15" s="79"/>
      <c r="J15" s="79"/>
      <c r="K15" s="79"/>
      <c r="P15" s="1"/>
      <c r="BC15" s="1" t="s">
        <v>140</v>
      </c>
      <c r="BE15" s="1" t="s">
        <v>192</v>
      </c>
      <c r="BG15" s="1" t="s">
        <v>176</v>
      </c>
    </row>
    <row r="16" spans="1:60" ht="20.25">
      <c r="B16" s="79"/>
      <c r="C16" s="79"/>
      <c r="D16" s="79"/>
      <c r="E16" s="79"/>
      <c r="F16" s="79"/>
      <c r="G16" s="79"/>
      <c r="H16" s="79"/>
      <c r="I16" s="79"/>
      <c r="J16" s="79"/>
      <c r="K16" s="79"/>
      <c r="P16" s="1"/>
      <c r="BC16" s="4" t="s">
        <v>126</v>
      </c>
      <c r="BD16" s="1" t="s">
        <v>141</v>
      </c>
      <c r="BE16" s="1" t="s">
        <v>152</v>
      </c>
      <c r="BG16" s="1" t="s">
        <v>177</v>
      </c>
    </row>
    <row r="17" spans="2:60">
      <c r="B17" s="79"/>
      <c r="C17" s="79"/>
      <c r="D17" s="79"/>
      <c r="E17" s="79"/>
      <c r="F17" s="79"/>
      <c r="G17" s="79"/>
      <c r="H17" s="79"/>
      <c r="I17" s="79"/>
      <c r="J17" s="79"/>
      <c r="K17" s="79"/>
      <c r="P17" s="1"/>
      <c r="BC17" s="1" t="s">
        <v>136</v>
      </c>
      <c r="BE17" s="1" t="s">
        <v>153</v>
      </c>
      <c r="BG17" s="1" t="s">
        <v>178</v>
      </c>
    </row>
    <row r="18" spans="2:60">
      <c r="B18" s="79"/>
      <c r="C18" s="79"/>
      <c r="D18" s="79"/>
      <c r="E18" s="79"/>
      <c r="F18" s="79"/>
      <c r="G18" s="79"/>
      <c r="H18" s="79"/>
      <c r="I18" s="79"/>
      <c r="J18" s="79"/>
      <c r="K18" s="79"/>
      <c r="BD18" s="1" t="s">
        <v>124</v>
      </c>
      <c r="BF18" s="1" t="s">
        <v>154</v>
      </c>
      <c r="BH18" s="1" t="s">
        <v>28</v>
      </c>
    </row>
    <row r="19" spans="2:60">
      <c r="B19" s="79"/>
      <c r="C19" s="79"/>
      <c r="D19" s="79"/>
      <c r="E19" s="79"/>
      <c r="F19" s="79"/>
      <c r="G19" s="79"/>
      <c r="H19" s="79"/>
      <c r="I19" s="79"/>
      <c r="J19" s="79"/>
      <c r="K19" s="79"/>
      <c r="BD19" s="1" t="s">
        <v>137</v>
      </c>
      <c r="BF19" s="1" t="s">
        <v>155</v>
      </c>
    </row>
    <row r="20" spans="2:60">
      <c r="B20" s="79"/>
      <c r="C20" s="79"/>
      <c r="D20" s="79"/>
      <c r="E20" s="79"/>
      <c r="F20" s="79"/>
      <c r="G20" s="79"/>
      <c r="H20" s="79"/>
      <c r="I20" s="79"/>
      <c r="J20" s="79"/>
      <c r="K20" s="79"/>
      <c r="BD20" s="1" t="s">
        <v>142</v>
      </c>
      <c r="BF20" s="1" t="s">
        <v>156</v>
      </c>
    </row>
    <row r="21" spans="2:60">
      <c r="B21" s="79"/>
      <c r="C21" s="79"/>
      <c r="D21" s="79"/>
      <c r="E21" s="79"/>
      <c r="F21" s="79"/>
      <c r="G21" s="79"/>
      <c r="H21" s="79"/>
      <c r="I21" s="79"/>
      <c r="J21" s="79"/>
      <c r="K21" s="79"/>
      <c r="BD21" s="1" t="s">
        <v>127</v>
      </c>
      <c r="BE21" s="1" t="s">
        <v>143</v>
      </c>
      <c r="BF21" s="1" t="s">
        <v>157</v>
      </c>
    </row>
    <row r="22" spans="2:60">
      <c r="B22" s="79"/>
      <c r="C22" s="79"/>
      <c r="D22" s="79"/>
      <c r="E22" s="79"/>
      <c r="F22" s="79"/>
      <c r="G22" s="79"/>
      <c r="H22" s="79"/>
      <c r="I22" s="79"/>
      <c r="J22" s="79"/>
      <c r="K22" s="79"/>
      <c r="BD22" s="1" t="s">
        <v>133</v>
      </c>
      <c r="BF22" s="1" t="s">
        <v>158</v>
      </c>
    </row>
    <row r="23" spans="2:60">
      <c r="B23" s="79"/>
      <c r="C23" s="79"/>
      <c r="D23" s="79"/>
      <c r="E23" s="79"/>
      <c r="F23" s="79"/>
      <c r="G23" s="79"/>
      <c r="H23" s="79"/>
      <c r="I23" s="79"/>
      <c r="J23" s="79"/>
      <c r="K23" s="79"/>
      <c r="BD23" s="1" t="s">
        <v>28</v>
      </c>
      <c r="BE23" s="1" t="s">
        <v>134</v>
      </c>
      <c r="BF23" s="1" t="s">
        <v>193</v>
      </c>
    </row>
    <row r="24" spans="2:60">
      <c r="B24" s="79"/>
      <c r="C24" s="79"/>
      <c r="D24" s="79"/>
      <c r="E24" s="79"/>
      <c r="F24" s="79"/>
      <c r="G24" s="79"/>
      <c r="H24" s="79"/>
      <c r="I24" s="79"/>
      <c r="J24" s="79"/>
      <c r="K24" s="79"/>
      <c r="BF24" s="1" t="s">
        <v>196</v>
      </c>
    </row>
    <row r="25" spans="2:60">
      <c r="B25" s="79"/>
      <c r="C25" s="79"/>
      <c r="D25" s="79"/>
      <c r="E25" s="79"/>
      <c r="F25" s="79"/>
      <c r="G25" s="79"/>
      <c r="H25" s="79"/>
      <c r="I25" s="79"/>
      <c r="J25" s="79"/>
      <c r="K25" s="79"/>
      <c r="BF25" s="1" t="s">
        <v>159</v>
      </c>
    </row>
    <row r="26" spans="2:60">
      <c r="B26" s="79"/>
      <c r="C26" s="79"/>
      <c r="D26" s="79"/>
      <c r="E26" s="79"/>
      <c r="F26" s="79"/>
      <c r="G26" s="79"/>
      <c r="H26" s="79"/>
      <c r="I26" s="79"/>
      <c r="J26" s="79"/>
      <c r="K26" s="79"/>
      <c r="BF26" s="1" t="s">
        <v>160</v>
      </c>
    </row>
    <row r="27" spans="2:60">
      <c r="B27" s="79"/>
      <c r="C27" s="79"/>
      <c r="D27" s="79"/>
      <c r="E27" s="79"/>
      <c r="F27" s="79"/>
      <c r="G27" s="79"/>
      <c r="H27" s="79"/>
      <c r="I27" s="79"/>
      <c r="J27" s="79"/>
      <c r="K27" s="79"/>
      <c r="BF27" s="1" t="s">
        <v>195</v>
      </c>
    </row>
    <row r="28" spans="2:60">
      <c r="B28" s="79"/>
      <c r="C28" s="79"/>
      <c r="D28" s="79"/>
      <c r="E28" s="79"/>
      <c r="F28" s="79"/>
      <c r="G28" s="79"/>
      <c r="H28" s="79"/>
      <c r="I28" s="79"/>
      <c r="J28" s="79"/>
      <c r="K28" s="79"/>
      <c r="BF28" s="1" t="s">
        <v>161</v>
      </c>
    </row>
    <row r="29" spans="2:60">
      <c r="B29" s="79"/>
      <c r="C29" s="79"/>
      <c r="D29" s="79"/>
      <c r="E29" s="79"/>
      <c r="F29" s="79"/>
      <c r="G29" s="79"/>
      <c r="H29" s="79"/>
      <c r="I29" s="79"/>
      <c r="J29" s="79"/>
      <c r="K29" s="79"/>
      <c r="BF29" s="1" t="s">
        <v>162</v>
      </c>
    </row>
    <row r="30" spans="2:60">
      <c r="B30" s="79"/>
      <c r="C30" s="79"/>
      <c r="D30" s="79"/>
      <c r="E30" s="79"/>
      <c r="F30" s="79"/>
      <c r="G30" s="79"/>
      <c r="H30" s="79"/>
      <c r="I30" s="79"/>
      <c r="J30" s="79"/>
      <c r="K30" s="79"/>
      <c r="BF30" s="1" t="s">
        <v>194</v>
      </c>
    </row>
    <row r="31" spans="2:60">
      <c r="B31" s="79"/>
      <c r="C31" s="79"/>
      <c r="D31" s="79"/>
      <c r="E31" s="79"/>
      <c r="F31" s="79"/>
      <c r="G31" s="79"/>
      <c r="H31" s="79"/>
      <c r="I31" s="79"/>
      <c r="J31" s="79"/>
      <c r="K31" s="79"/>
      <c r="BF31" s="1" t="s">
        <v>28</v>
      </c>
    </row>
    <row r="32" spans="2:60">
      <c r="B32" s="79"/>
      <c r="C32" s="79"/>
      <c r="D32" s="79"/>
      <c r="E32" s="79"/>
      <c r="F32" s="79"/>
      <c r="G32" s="79"/>
      <c r="H32" s="79"/>
      <c r="I32" s="79"/>
      <c r="J32" s="79"/>
      <c r="K32" s="79"/>
    </row>
    <row r="33" spans="2:11">
      <c r="B33" s="79"/>
      <c r="C33" s="79"/>
      <c r="D33" s="79"/>
      <c r="E33" s="79"/>
      <c r="F33" s="79"/>
      <c r="G33" s="79"/>
      <c r="H33" s="79"/>
      <c r="I33" s="79"/>
      <c r="J33" s="79"/>
      <c r="K33" s="79"/>
    </row>
    <row r="34" spans="2:11">
      <c r="B34" s="79"/>
      <c r="C34" s="79"/>
      <c r="D34" s="79"/>
      <c r="E34" s="79"/>
      <c r="F34" s="79"/>
      <c r="G34" s="79"/>
      <c r="H34" s="79"/>
      <c r="I34" s="79"/>
      <c r="J34" s="79"/>
      <c r="K34" s="79"/>
    </row>
    <row r="35" spans="2:11">
      <c r="B35" s="79"/>
      <c r="C35" s="79"/>
      <c r="D35" s="79"/>
      <c r="E35" s="79"/>
      <c r="F35" s="79"/>
      <c r="G35" s="79"/>
      <c r="H35" s="79"/>
      <c r="I35" s="79"/>
      <c r="J35" s="79"/>
      <c r="K35" s="79"/>
    </row>
    <row r="36" spans="2:11">
      <c r="B36" s="79"/>
      <c r="C36" s="79"/>
      <c r="D36" s="79"/>
      <c r="E36" s="79"/>
      <c r="F36" s="79"/>
      <c r="G36" s="79"/>
      <c r="H36" s="79"/>
      <c r="I36" s="79"/>
      <c r="J36" s="79"/>
      <c r="K36" s="79"/>
    </row>
    <row r="37" spans="2:11">
      <c r="B37" s="79"/>
      <c r="C37" s="79"/>
      <c r="D37" s="79"/>
      <c r="E37" s="79"/>
      <c r="F37" s="79"/>
      <c r="G37" s="79"/>
      <c r="H37" s="79"/>
      <c r="I37" s="79"/>
      <c r="J37" s="79"/>
      <c r="K37" s="79"/>
    </row>
    <row r="38" spans="2:11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11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11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11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11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11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11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11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11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11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11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B110" s="79"/>
      <c r="C110" s="79"/>
      <c r="D110" s="79"/>
      <c r="E110" s="79"/>
      <c r="F110" s="79"/>
      <c r="G110" s="79"/>
      <c r="H110" s="79"/>
      <c r="I110" s="79"/>
      <c r="J110" s="79"/>
      <c r="K110" s="79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855468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182</v>
      </c>
      <c r="C1" s="78" t="s" vm="1">
        <v>251</v>
      </c>
    </row>
    <row r="2" spans="2:81">
      <c r="B2" s="57" t="s">
        <v>181</v>
      </c>
      <c r="C2" s="78" t="s">
        <v>252</v>
      </c>
    </row>
    <row r="3" spans="2:81">
      <c r="B3" s="57" t="s">
        <v>183</v>
      </c>
      <c r="C3" s="78" t="s">
        <v>253</v>
      </c>
      <c r="E3" s="2"/>
    </row>
    <row r="4" spans="2:81">
      <c r="B4" s="57" t="s">
        <v>184</v>
      </c>
      <c r="C4" s="78">
        <v>8602</v>
      </c>
    </row>
    <row r="6" spans="2:81" ht="26.25" customHeight="1">
      <c r="B6" s="157" t="s">
        <v>212</v>
      </c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59"/>
    </row>
    <row r="7" spans="2:81" ht="26.25" customHeight="1">
      <c r="B7" s="157" t="s">
        <v>98</v>
      </c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9"/>
    </row>
    <row r="8" spans="2:81" s="3" customFormat="1" ht="47.25">
      <c r="B8" s="23" t="s">
        <v>119</v>
      </c>
      <c r="C8" s="31" t="s">
        <v>45</v>
      </c>
      <c r="D8" s="14" t="s">
        <v>50</v>
      </c>
      <c r="E8" s="31" t="s">
        <v>15</v>
      </c>
      <c r="F8" s="31" t="s">
        <v>65</v>
      </c>
      <c r="G8" s="31" t="s">
        <v>105</v>
      </c>
      <c r="H8" s="31" t="s">
        <v>18</v>
      </c>
      <c r="I8" s="31" t="s">
        <v>104</v>
      </c>
      <c r="J8" s="31" t="s">
        <v>17</v>
      </c>
      <c r="K8" s="31" t="s">
        <v>19</v>
      </c>
      <c r="L8" s="31" t="s">
        <v>235</v>
      </c>
      <c r="M8" s="31" t="s">
        <v>234</v>
      </c>
      <c r="N8" s="31" t="s">
        <v>62</v>
      </c>
      <c r="O8" s="31" t="s">
        <v>59</v>
      </c>
      <c r="P8" s="31" t="s">
        <v>185</v>
      </c>
      <c r="Q8" s="32" t="s">
        <v>187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242</v>
      </c>
      <c r="M9" s="33"/>
      <c r="N9" s="33" t="s">
        <v>238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116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3" t="s">
        <v>250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</row>
    <row r="13" spans="2:81">
      <c r="B13" s="93" t="s">
        <v>115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</row>
    <row r="14" spans="2:81">
      <c r="B14" s="93" t="s">
        <v>233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</row>
    <row r="15" spans="2:81">
      <c r="B15" s="93" t="s">
        <v>241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</row>
    <row r="16" spans="2:8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</row>
    <row r="17" spans="2:17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</row>
    <row r="18" spans="2:17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</row>
    <row r="19" spans="2:17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</row>
    <row r="20" spans="2:17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</row>
    <row r="21" spans="2:17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</row>
    <row r="22" spans="2:17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</row>
    <row r="23" spans="2:17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</row>
    <row r="24" spans="2:17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</row>
    <row r="25" spans="2:17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</row>
    <row r="26" spans="2:17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</row>
    <row r="27" spans="2:17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</row>
    <row r="28" spans="2:17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</row>
    <row r="29" spans="2:17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</row>
    <row r="30" spans="2:17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</row>
    <row r="31" spans="2:17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</row>
    <row r="32" spans="2:17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</row>
    <row r="33" spans="2:17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</row>
    <row r="34" spans="2:17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</row>
    <row r="35" spans="2:17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</row>
    <row r="36" spans="2:17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</row>
    <row r="37" spans="2:17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</row>
    <row r="38" spans="2:17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</row>
    <row r="39" spans="2:17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</row>
    <row r="40" spans="2:17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</row>
    <row r="41" spans="2:17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</row>
    <row r="42" spans="2:17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</row>
    <row r="43" spans="2:17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</row>
    <row r="44" spans="2:17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</row>
    <row r="45" spans="2:17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</row>
    <row r="46" spans="2:17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</row>
    <row r="47" spans="2:17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</row>
    <row r="48" spans="2:17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</row>
    <row r="49" spans="2:17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</row>
    <row r="50" spans="2:17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</row>
    <row r="51" spans="2:17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</row>
    <row r="52" spans="2:17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</row>
    <row r="53" spans="2:17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</row>
    <row r="54" spans="2:17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</row>
    <row r="55" spans="2:17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</row>
    <row r="56" spans="2:17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</row>
    <row r="57" spans="2:17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</row>
    <row r="58" spans="2:17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</row>
    <row r="59" spans="2:17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</row>
    <row r="60" spans="2:17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</row>
    <row r="61" spans="2:17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</row>
    <row r="62" spans="2:17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</row>
    <row r="63" spans="2:17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  <row r="64" spans="2:17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</row>
    <row r="65" spans="2:17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</row>
    <row r="66" spans="2:17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</row>
    <row r="67" spans="2:17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</row>
    <row r="68" spans="2:17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</row>
    <row r="69" spans="2:17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</row>
    <row r="70" spans="2:17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</row>
    <row r="71" spans="2:17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</row>
    <row r="72" spans="2:17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</row>
    <row r="73" spans="2:17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</row>
    <row r="74" spans="2:17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</row>
    <row r="75" spans="2:17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</row>
    <row r="76" spans="2:17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</row>
    <row r="77" spans="2:17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</row>
    <row r="78" spans="2:17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</row>
    <row r="79" spans="2:17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</row>
    <row r="80" spans="2:17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</row>
    <row r="81" spans="2:17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</row>
    <row r="82" spans="2:17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</row>
    <row r="83" spans="2:17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</row>
    <row r="84" spans="2:17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</row>
    <row r="85" spans="2:17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</row>
    <row r="86" spans="2:17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</row>
    <row r="87" spans="2:17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</row>
    <row r="88" spans="2:17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</row>
    <row r="89" spans="2:17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</row>
    <row r="90" spans="2:17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</row>
    <row r="91" spans="2:17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</row>
    <row r="92" spans="2:17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</row>
    <row r="93" spans="2:17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</row>
    <row r="94" spans="2:17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</row>
    <row r="95" spans="2:17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</row>
    <row r="96" spans="2:17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</row>
    <row r="97" spans="2:17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</row>
    <row r="98" spans="2:17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</row>
    <row r="99" spans="2:17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</row>
    <row r="100" spans="2:17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</row>
    <row r="101" spans="2:17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</row>
    <row r="102" spans="2:17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</row>
    <row r="103" spans="2:17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</row>
    <row r="104" spans="2:17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</row>
    <row r="105" spans="2:17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</row>
    <row r="106" spans="2:17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</row>
    <row r="107" spans="2:17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</row>
    <row r="108" spans="2:17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</row>
    <row r="109" spans="2:17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</row>
    <row r="110" spans="2:17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</row>
  </sheetData>
  <sheetProtection sheet="1" objects="1" scenarios="1"/>
  <mergeCells count="2">
    <mergeCell ref="B6:Q6"/>
    <mergeCell ref="B7:Q7"/>
  </mergeCells>
  <phoneticPr fontId="4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87"/>
  <sheetViews>
    <sheetView rightToLeft="1" workbookViewId="0">
      <pane ySplit="10" topLeftCell="A11" activePane="bottomLeft" state="frozen"/>
      <selection pane="bottomLeft" activeCell="B87" sqref="B87"/>
    </sheetView>
  </sheetViews>
  <sheetFormatPr defaultColWidth="9.140625" defaultRowHeight="18"/>
  <cols>
    <col min="1" max="1" width="3" style="131" customWidth="1"/>
    <col min="2" max="2" width="33.5703125" style="134" bestFit="1" customWidth="1"/>
    <col min="3" max="3" width="41.85546875" style="134" bestFit="1" customWidth="1"/>
    <col min="4" max="4" width="4.5703125" style="131" bestFit="1" customWidth="1"/>
    <col min="5" max="5" width="4.85546875" style="131" bestFit="1" customWidth="1"/>
    <col min="6" max="6" width="11.28515625" style="131" bestFit="1" customWidth="1"/>
    <col min="7" max="7" width="6.140625" style="131" bestFit="1" customWidth="1"/>
    <col min="8" max="8" width="9" style="131" bestFit="1" customWidth="1"/>
    <col min="9" max="9" width="6.85546875" style="131" bestFit="1" customWidth="1"/>
    <col min="10" max="10" width="7.5703125" style="131" bestFit="1" customWidth="1"/>
    <col min="11" max="11" width="13.140625" style="131" bestFit="1" customWidth="1"/>
    <col min="12" max="12" width="9.5703125" style="131" bestFit="1" customWidth="1"/>
    <col min="13" max="13" width="10.140625" style="131" bestFit="1" customWidth="1"/>
    <col min="14" max="14" width="6.28515625" style="131" bestFit="1" customWidth="1"/>
    <col min="15" max="15" width="9.140625" style="131" customWidth="1"/>
    <col min="16" max="16" width="9" style="131" bestFit="1" customWidth="1"/>
    <col min="17" max="17" width="7.5703125" style="133" customWidth="1"/>
    <col min="18" max="18" width="6.7109375" style="133" customWidth="1"/>
    <col min="19" max="19" width="7.7109375" style="133" customWidth="1"/>
    <col min="20" max="20" width="7.140625" style="133" customWidth="1"/>
    <col min="21" max="21" width="6" style="133" customWidth="1"/>
    <col min="22" max="22" width="7.85546875" style="133" customWidth="1"/>
    <col min="23" max="23" width="8.140625" style="133" customWidth="1"/>
    <col min="24" max="24" width="6.28515625" style="133" customWidth="1"/>
    <col min="25" max="25" width="8" style="133" customWidth="1"/>
    <col min="26" max="26" width="8.7109375" style="133" customWidth="1"/>
    <col min="27" max="27" width="10" style="133" customWidth="1"/>
    <col min="28" max="28" width="9.5703125" style="133" customWidth="1"/>
    <col min="29" max="29" width="6.140625" style="133" customWidth="1"/>
    <col min="30" max="31" width="5.7109375" style="133" customWidth="1"/>
    <col min="32" max="32" width="6.85546875" style="133" customWidth="1"/>
    <col min="33" max="33" width="6.42578125" style="133" customWidth="1"/>
    <col min="34" max="34" width="6.7109375" style="133" customWidth="1"/>
    <col min="35" max="35" width="7.28515625" style="133" customWidth="1"/>
    <col min="36" max="39" width="5.7109375" style="133" customWidth="1"/>
    <col min="40" max="47" width="5.7109375" style="131" customWidth="1"/>
    <col min="48" max="16384" width="9.140625" style="131"/>
  </cols>
  <sheetData>
    <row r="1" spans="2:72" s="1" customFormat="1">
      <c r="B1" s="57" t="s">
        <v>182</v>
      </c>
      <c r="C1" s="78" t="s" vm="1">
        <v>251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</row>
    <row r="2" spans="2:72" s="1" customFormat="1">
      <c r="B2" s="57" t="s">
        <v>181</v>
      </c>
      <c r="C2" s="78" t="s">
        <v>252</v>
      </c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</row>
    <row r="3" spans="2:72" s="1" customFormat="1">
      <c r="B3" s="57" t="s">
        <v>183</v>
      </c>
      <c r="C3" s="78" t="s">
        <v>253</v>
      </c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2:72" s="1" customFormat="1">
      <c r="B4" s="57" t="s">
        <v>184</v>
      </c>
      <c r="C4" s="78">
        <v>8602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</row>
    <row r="5" spans="2:72" s="1" customFormat="1">
      <c r="B5" s="2"/>
      <c r="C5" s="2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</row>
    <row r="6" spans="2:72" s="1" customFormat="1" ht="26.25" customHeight="1">
      <c r="B6" s="157" t="s">
        <v>213</v>
      </c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9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</row>
    <row r="7" spans="2:72" s="1" customFormat="1" ht="26.25" customHeight="1">
      <c r="B7" s="157" t="s">
        <v>89</v>
      </c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9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</row>
    <row r="8" spans="2:72" s="3" customFormat="1" ht="78.75">
      <c r="B8" s="23" t="s">
        <v>119</v>
      </c>
      <c r="C8" s="31" t="s">
        <v>45</v>
      </c>
      <c r="D8" s="31" t="s">
        <v>15</v>
      </c>
      <c r="E8" s="31" t="s">
        <v>65</v>
      </c>
      <c r="F8" s="31" t="s">
        <v>105</v>
      </c>
      <c r="G8" s="31" t="s">
        <v>18</v>
      </c>
      <c r="H8" s="31" t="s">
        <v>104</v>
      </c>
      <c r="I8" s="31" t="s">
        <v>17</v>
      </c>
      <c r="J8" s="31" t="s">
        <v>19</v>
      </c>
      <c r="K8" s="31" t="s">
        <v>235</v>
      </c>
      <c r="L8" s="31" t="s">
        <v>234</v>
      </c>
      <c r="M8" s="31" t="s">
        <v>113</v>
      </c>
      <c r="N8" s="31" t="s">
        <v>59</v>
      </c>
      <c r="O8" s="31" t="s">
        <v>185</v>
      </c>
      <c r="P8" s="32" t="s">
        <v>187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242</v>
      </c>
      <c r="L9" s="33"/>
      <c r="M9" s="33" t="s">
        <v>238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129" customFormat="1" ht="18" customHeight="1">
      <c r="B11" s="95" t="s">
        <v>27</v>
      </c>
      <c r="C11" s="96"/>
      <c r="D11" s="96"/>
      <c r="E11" s="96"/>
      <c r="F11" s="96"/>
      <c r="G11" s="98">
        <v>6.7543753285815837</v>
      </c>
      <c r="H11" s="96"/>
      <c r="I11" s="96"/>
      <c r="J11" s="99">
        <v>4.86921458135713E-2</v>
      </c>
      <c r="K11" s="98"/>
      <c r="L11" s="96"/>
      <c r="M11" s="98">
        <v>58804.136010000009</v>
      </c>
      <c r="N11" s="96"/>
      <c r="O11" s="101">
        <v>1</v>
      </c>
      <c r="P11" s="101">
        <f>M11/'סכום נכסי הקרן'!$C$42</f>
        <v>0.71779944063582879</v>
      </c>
      <c r="Q11" s="133"/>
      <c r="R11" s="133"/>
      <c r="S11" s="133"/>
      <c r="T11" s="133"/>
      <c r="U11" s="133"/>
      <c r="V11" s="133"/>
      <c r="W11" s="133"/>
      <c r="X11" s="133"/>
      <c r="Y11" s="133"/>
      <c r="Z11" s="133"/>
      <c r="AA11" s="133"/>
      <c r="AB11" s="133"/>
      <c r="AC11" s="133"/>
      <c r="AD11" s="133"/>
      <c r="AE11" s="133"/>
      <c r="AF11" s="133"/>
      <c r="AG11" s="133"/>
      <c r="AH11" s="133"/>
      <c r="AI11" s="133"/>
      <c r="AJ11" s="133"/>
      <c r="AK11" s="133"/>
      <c r="AL11" s="133"/>
      <c r="AM11" s="133"/>
      <c r="BT11" s="131"/>
    </row>
    <row r="12" spans="2:72" ht="21.75" customHeight="1">
      <c r="B12" s="81" t="s">
        <v>232</v>
      </c>
      <c r="C12" s="82"/>
      <c r="D12" s="82"/>
      <c r="E12" s="82"/>
      <c r="F12" s="82"/>
      <c r="G12" s="88">
        <v>6.75437532858159</v>
      </c>
      <c r="H12" s="82"/>
      <c r="I12" s="82"/>
      <c r="J12" s="102">
        <v>4.8692145813571314E-2</v>
      </c>
      <c r="K12" s="88"/>
      <c r="L12" s="82"/>
      <c r="M12" s="88">
        <v>58804.136009999987</v>
      </c>
      <c r="N12" s="82"/>
      <c r="O12" s="89">
        <v>0.99999999999999967</v>
      </c>
      <c r="P12" s="89">
        <f>M12/'סכום נכסי הקרן'!$C$42</f>
        <v>0.71779944063582846</v>
      </c>
    </row>
    <row r="13" spans="2:72">
      <c r="B13" s="97" t="s">
        <v>68</v>
      </c>
      <c r="C13" s="82"/>
      <c r="D13" s="82"/>
      <c r="E13" s="82"/>
      <c r="F13" s="82"/>
      <c r="G13" s="88">
        <v>6.75437532858159</v>
      </c>
      <c r="H13" s="82"/>
      <c r="I13" s="82"/>
      <c r="J13" s="102">
        <v>4.8692145813571314E-2</v>
      </c>
      <c r="K13" s="88"/>
      <c r="L13" s="82"/>
      <c r="M13" s="88">
        <v>58804.136009999987</v>
      </c>
      <c r="N13" s="82"/>
      <c r="O13" s="89">
        <v>0.99999999999999967</v>
      </c>
      <c r="P13" s="89">
        <f>M13/'סכום נכסי הקרן'!$C$42</f>
        <v>0.71779944063582846</v>
      </c>
    </row>
    <row r="14" spans="2:72">
      <c r="B14" s="84" t="s">
        <v>768</v>
      </c>
      <c r="C14" s="80" t="s">
        <v>769</v>
      </c>
      <c r="D14" s="80" t="s">
        <v>256</v>
      </c>
      <c r="E14" s="80"/>
      <c r="F14" s="104">
        <v>39203</v>
      </c>
      <c r="G14" s="85">
        <v>3.9400000000000004</v>
      </c>
      <c r="H14" s="91" t="s">
        <v>167</v>
      </c>
      <c r="I14" s="92">
        <v>4.8000000000000001E-2</v>
      </c>
      <c r="J14" s="92">
        <v>4.8600000000000004E-2</v>
      </c>
      <c r="K14" s="85">
        <v>2023550</v>
      </c>
      <c r="L14" s="105">
        <v>120.95740000000001</v>
      </c>
      <c r="M14" s="85">
        <v>2447.7564400000001</v>
      </c>
      <c r="N14" s="80"/>
      <c r="O14" s="86">
        <v>4.162558292810805E-2</v>
      </c>
      <c r="P14" s="86">
        <f>M14/'סכום נכסי הקרן'!$C$42</f>
        <v>2.9878820141936262E-2</v>
      </c>
    </row>
    <row r="15" spans="2:72">
      <c r="B15" s="84" t="s">
        <v>770</v>
      </c>
      <c r="C15" s="80" t="s">
        <v>771</v>
      </c>
      <c r="D15" s="80" t="s">
        <v>256</v>
      </c>
      <c r="E15" s="80"/>
      <c r="F15" s="104">
        <v>39234</v>
      </c>
      <c r="G15" s="85">
        <v>4.0199999999999996</v>
      </c>
      <c r="H15" s="91" t="s">
        <v>167</v>
      </c>
      <c r="I15" s="92">
        <v>4.8000000000000001E-2</v>
      </c>
      <c r="J15" s="92">
        <v>4.8599999999999997E-2</v>
      </c>
      <c r="K15" s="85">
        <v>2041774</v>
      </c>
      <c r="L15" s="105">
        <v>119.8742</v>
      </c>
      <c r="M15" s="85">
        <v>2447.6322</v>
      </c>
      <c r="N15" s="80"/>
      <c r="O15" s="86">
        <v>4.162347015155133E-2</v>
      </c>
      <c r="P15" s="86">
        <f>M15/'סכום נכסי הקרן'!$C$42</f>
        <v>2.9877303592105657E-2</v>
      </c>
    </row>
    <row r="16" spans="2:72">
      <c r="B16" s="84" t="s">
        <v>772</v>
      </c>
      <c r="C16" s="80" t="s">
        <v>773</v>
      </c>
      <c r="D16" s="80" t="s">
        <v>256</v>
      </c>
      <c r="E16" s="80"/>
      <c r="F16" s="104">
        <v>39295</v>
      </c>
      <c r="G16" s="85">
        <v>4.0900000000000007</v>
      </c>
      <c r="H16" s="91" t="s">
        <v>167</v>
      </c>
      <c r="I16" s="92">
        <v>4.8000000000000001E-2</v>
      </c>
      <c r="J16" s="92">
        <v>4.8499999999999995E-2</v>
      </c>
      <c r="K16" s="85">
        <v>1102103</v>
      </c>
      <c r="L16" s="105">
        <v>120.9371</v>
      </c>
      <c r="M16" s="85">
        <v>1332.9130600000001</v>
      </c>
      <c r="N16" s="80"/>
      <c r="O16" s="86">
        <v>2.2666995052411449E-2</v>
      </c>
      <c r="P16" s="86">
        <f>M16/'סכום נכסי הקרן'!$C$42</f>
        <v>1.6270356369516036E-2</v>
      </c>
    </row>
    <row r="17" spans="2:16">
      <c r="B17" s="84" t="s">
        <v>774</v>
      </c>
      <c r="C17" s="80" t="s">
        <v>775</v>
      </c>
      <c r="D17" s="80" t="s">
        <v>256</v>
      </c>
      <c r="E17" s="80"/>
      <c r="F17" s="104">
        <v>37927</v>
      </c>
      <c r="G17" s="85">
        <v>0.83</v>
      </c>
      <c r="H17" s="91" t="s">
        <v>167</v>
      </c>
      <c r="I17" s="92">
        <v>4.8000000000000001E-2</v>
      </c>
      <c r="J17" s="92">
        <v>0.05</v>
      </c>
      <c r="K17" s="85">
        <v>332000</v>
      </c>
      <c r="L17" s="105">
        <v>124.2548</v>
      </c>
      <c r="M17" s="85">
        <v>412.51812999999999</v>
      </c>
      <c r="N17" s="80"/>
      <c r="O17" s="86">
        <v>7.0151210100229807E-3</v>
      </c>
      <c r="P17" s="86">
        <f>M17/'סכום נכסי הקרן'!$C$42</f>
        <v>5.0354499369871459E-3</v>
      </c>
    </row>
    <row r="18" spans="2:16">
      <c r="B18" s="84" t="s">
        <v>776</v>
      </c>
      <c r="C18" s="80" t="s">
        <v>777</v>
      </c>
      <c r="D18" s="80" t="s">
        <v>256</v>
      </c>
      <c r="E18" s="80"/>
      <c r="F18" s="104">
        <v>37956</v>
      </c>
      <c r="G18" s="85">
        <v>0.91000000000000025</v>
      </c>
      <c r="H18" s="91" t="s">
        <v>167</v>
      </c>
      <c r="I18" s="92">
        <v>4.8000000000000001E-2</v>
      </c>
      <c r="J18" s="92">
        <v>5.000000000000001E-2</v>
      </c>
      <c r="K18" s="85">
        <v>863865</v>
      </c>
      <c r="L18" s="105">
        <v>123.6845</v>
      </c>
      <c r="M18" s="85">
        <v>1069.2448899999999</v>
      </c>
      <c r="N18" s="80"/>
      <c r="O18" s="86">
        <v>1.8183157895869231E-2</v>
      </c>
      <c r="P18" s="86">
        <f>M18/'סכום נכסי הקרן'!$C$42</f>
        <v>1.3051860566647889E-2</v>
      </c>
    </row>
    <row r="19" spans="2:16">
      <c r="B19" s="84" t="s">
        <v>778</v>
      </c>
      <c r="C19" s="80" t="s">
        <v>779</v>
      </c>
      <c r="D19" s="80" t="s">
        <v>256</v>
      </c>
      <c r="E19" s="80"/>
      <c r="F19" s="104">
        <v>40148</v>
      </c>
      <c r="G19" s="85">
        <v>5.95</v>
      </c>
      <c r="H19" s="91" t="s">
        <v>167</v>
      </c>
      <c r="I19" s="92">
        <v>4.8000000000000001E-2</v>
      </c>
      <c r="J19" s="92">
        <v>4.8600000000000004E-2</v>
      </c>
      <c r="K19" s="85">
        <v>17000</v>
      </c>
      <c r="L19" s="105">
        <v>108.0772</v>
      </c>
      <c r="M19" s="85">
        <v>18.37323</v>
      </c>
      <c r="N19" s="80"/>
      <c r="O19" s="86">
        <v>3.1244792027682402E-4</v>
      </c>
      <c r="P19" s="86">
        <f>M19/'סכום נכסי הקרן'!$C$42</f>
        <v>2.2427494240253231E-4</v>
      </c>
    </row>
    <row r="20" spans="2:16">
      <c r="B20" s="84" t="s">
        <v>780</v>
      </c>
      <c r="C20" s="80" t="s">
        <v>781</v>
      </c>
      <c r="D20" s="80" t="s">
        <v>256</v>
      </c>
      <c r="E20" s="80"/>
      <c r="F20" s="104">
        <v>40269</v>
      </c>
      <c r="G20" s="85">
        <v>6.14</v>
      </c>
      <c r="H20" s="91" t="s">
        <v>167</v>
      </c>
      <c r="I20" s="92">
        <v>4.8000000000000001E-2</v>
      </c>
      <c r="J20" s="92">
        <v>4.8599999999999997E-2</v>
      </c>
      <c r="K20" s="85">
        <v>30000</v>
      </c>
      <c r="L20" s="105">
        <v>109.664</v>
      </c>
      <c r="M20" s="85">
        <v>32.900260000000003</v>
      </c>
      <c r="N20" s="80"/>
      <c r="O20" s="86">
        <v>5.5948887667365969E-4</v>
      </c>
      <c r="P20" s="86">
        <f>M20/'סכום נכסי הקרן'!$C$42</f>
        <v>4.0160080271832107E-4</v>
      </c>
    </row>
    <row r="21" spans="2:16">
      <c r="B21" s="84" t="s">
        <v>782</v>
      </c>
      <c r="C21" s="80" t="s">
        <v>783</v>
      </c>
      <c r="D21" s="80" t="s">
        <v>256</v>
      </c>
      <c r="E21" s="80"/>
      <c r="F21" s="104">
        <v>40391</v>
      </c>
      <c r="G21" s="85">
        <v>6.32</v>
      </c>
      <c r="H21" s="91" t="s">
        <v>167</v>
      </c>
      <c r="I21" s="92">
        <v>4.8000000000000001E-2</v>
      </c>
      <c r="J21" s="92">
        <v>4.8599999999999997E-2</v>
      </c>
      <c r="K21" s="85">
        <v>123000</v>
      </c>
      <c r="L21" s="105">
        <v>108.7638</v>
      </c>
      <c r="M21" s="85">
        <v>133.77981</v>
      </c>
      <c r="N21" s="80"/>
      <c r="O21" s="86">
        <v>2.2750068120591027E-3</v>
      </c>
      <c r="P21" s="86">
        <f>M21/'סכום נכסי הקרן'!$C$42</f>
        <v>1.6329986171387239E-3</v>
      </c>
    </row>
    <row r="22" spans="2:16">
      <c r="B22" s="84" t="s">
        <v>784</v>
      </c>
      <c r="C22" s="80" t="s">
        <v>785</v>
      </c>
      <c r="D22" s="80" t="s">
        <v>256</v>
      </c>
      <c r="E22" s="80"/>
      <c r="F22" s="104">
        <v>37622</v>
      </c>
      <c r="G22" s="87">
        <v>3.0000000000000001E-3</v>
      </c>
      <c r="H22" s="91" t="s">
        <v>167</v>
      </c>
      <c r="I22" s="92">
        <v>4.8000000000000001E-2</v>
      </c>
      <c r="J22" s="92">
        <v>-8.3000000000000001E-3</v>
      </c>
      <c r="K22" s="85">
        <v>44592</v>
      </c>
      <c r="L22" s="105">
        <v>124.18519999999999</v>
      </c>
      <c r="M22" s="85">
        <v>55.376690000000004</v>
      </c>
      <c r="N22" s="80"/>
      <c r="O22" s="86">
        <v>9.4171420171164236E-4</v>
      </c>
      <c r="P22" s="86">
        <f>M22/'סכום נכסי הקרן'!$C$42</f>
        <v>6.7596192722743295E-4</v>
      </c>
    </row>
    <row r="23" spans="2:16">
      <c r="B23" s="84" t="s">
        <v>786</v>
      </c>
      <c r="C23" s="80" t="s">
        <v>787</v>
      </c>
      <c r="D23" s="80" t="s">
        <v>256</v>
      </c>
      <c r="E23" s="80"/>
      <c r="F23" s="104">
        <v>37654</v>
      </c>
      <c r="G23" s="85">
        <v>9.0000000000000011E-2</v>
      </c>
      <c r="H23" s="91" t="s">
        <v>167</v>
      </c>
      <c r="I23" s="92">
        <v>4.8000000000000001E-2</v>
      </c>
      <c r="J23" s="92">
        <v>4.7500000000000001E-2</v>
      </c>
      <c r="K23" s="85">
        <v>313000</v>
      </c>
      <c r="L23" s="105">
        <v>124.0057</v>
      </c>
      <c r="M23" s="85">
        <v>388.13650999999999</v>
      </c>
      <c r="N23" s="80"/>
      <c r="O23" s="86">
        <v>6.6004967734581621E-3</v>
      </c>
      <c r="P23" s="86">
        <f>M23/'סכום נכסי הקרן'!$C$42</f>
        <v>4.7378328919068617E-3</v>
      </c>
    </row>
    <row r="24" spans="2:16">
      <c r="B24" s="84" t="s">
        <v>788</v>
      </c>
      <c r="C24" s="80" t="s">
        <v>789</v>
      </c>
      <c r="D24" s="80" t="s">
        <v>256</v>
      </c>
      <c r="E24" s="80"/>
      <c r="F24" s="104">
        <v>37682</v>
      </c>
      <c r="G24" s="85">
        <v>0.17</v>
      </c>
      <c r="H24" s="91" t="s">
        <v>167</v>
      </c>
      <c r="I24" s="92">
        <v>4.8000000000000001E-2</v>
      </c>
      <c r="J24" s="92">
        <v>5.0900000000000001E-2</v>
      </c>
      <c r="K24" s="85">
        <v>312000</v>
      </c>
      <c r="L24" s="105">
        <v>123.2705</v>
      </c>
      <c r="M24" s="85">
        <v>384.60192000000001</v>
      </c>
      <c r="N24" s="80"/>
      <c r="O24" s="86">
        <v>6.5403889266325765E-3</v>
      </c>
      <c r="P24" s="86">
        <f>M24/'סכום נכסי הקרן'!$C$42</f>
        <v>4.6946875130776319E-3</v>
      </c>
    </row>
    <row r="25" spans="2:16">
      <c r="B25" s="84" t="s">
        <v>790</v>
      </c>
      <c r="C25" s="80" t="s">
        <v>791</v>
      </c>
      <c r="D25" s="80" t="s">
        <v>256</v>
      </c>
      <c r="E25" s="80"/>
      <c r="F25" s="104">
        <v>37712</v>
      </c>
      <c r="G25" s="85">
        <v>0.25</v>
      </c>
      <c r="H25" s="91" t="s">
        <v>167</v>
      </c>
      <c r="I25" s="92">
        <v>4.8000000000000001E-2</v>
      </c>
      <c r="J25" s="92">
        <v>5.0200000000000002E-2</v>
      </c>
      <c r="K25" s="85">
        <v>320000</v>
      </c>
      <c r="L25" s="105">
        <v>122.30289999999999</v>
      </c>
      <c r="M25" s="85">
        <v>391.36665999999997</v>
      </c>
      <c r="N25" s="80"/>
      <c r="O25" s="86">
        <v>6.6554274334282475E-3</v>
      </c>
      <c r="P25" s="86">
        <f>M25/'סכום נכסי הקרן'!$C$42</f>
        <v>4.7772620889071455E-3</v>
      </c>
    </row>
    <row r="26" spans="2:16">
      <c r="B26" s="84" t="s">
        <v>792</v>
      </c>
      <c r="C26" s="80" t="s">
        <v>793</v>
      </c>
      <c r="D26" s="80" t="s">
        <v>256</v>
      </c>
      <c r="E26" s="80"/>
      <c r="F26" s="104">
        <v>37743</v>
      </c>
      <c r="G26" s="85">
        <v>0.33</v>
      </c>
      <c r="H26" s="91" t="s">
        <v>167</v>
      </c>
      <c r="I26" s="92">
        <v>4.8000000000000001E-2</v>
      </c>
      <c r="J26" s="92">
        <v>5.0499999999999996E-2</v>
      </c>
      <c r="K26" s="85">
        <v>320000</v>
      </c>
      <c r="L26" s="105">
        <v>121.54949999999999</v>
      </c>
      <c r="M26" s="85">
        <v>388.95426000000003</v>
      </c>
      <c r="N26" s="80"/>
      <c r="O26" s="86">
        <v>6.6144031082074894E-3</v>
      </c>
      <c r="P26" s="86">
        <f>M26/'סכום נכסי הקרן'!$C$42</f>
        <v>4.7478148512112234E-3</v>
      </c>
    </row>
    <row r="27" spans="2:16">
      <c r="B27" s="84" t="s">
        <v>794</v>
      </c>
      <c r="C27" s="80" t="s">
        <v>795</v>
      </c>
      <c r="D27" s="80" t="s">
        <v>256</v>
      </c>
      <c r="E27" s="80"/>
      <c r="F27" s="104">
        <v>37773</v>
      </c>
      <c r="G27" s="85">
        <v>0.42</v>
      </c>
      <c r="H27" s="91" t="s">
        <v>167</v>
      </c>
      <c r="I27" s="92">
        <v>4.8000000000000001E-2</v>
      </c>
      <c r="J27" s="92">
        <v>5.0199999999999995E-2</v>
      </c>
      <c r="K27" s="85">
        <v>326000</v>
      </c>
      <c r="L27" s="105">
        <v>121.3083</v>
      </c>
      <c r="M27" s="85">
        <v>395.46114</v>
      </c>
      <c r="N27" s="80"/>
      <c r="O27" s="86">
        <v>6.7250565493003648E-3</v>
      </c>
      <c r="P27" s="86">
        <f>M27/'סכום נכסי הקרן'!$C$42</f>
        <v>4.8272418293321189E-3</v>
      </c>
    </row>
    <row r="28" spans="2:16">
      <c r="B28" s="84" t="s">
        <v>796</v>
      </c>
      <c r="C28" s="80" t="s">
        <v>797</v>
      </c>
      <c r="D28" s="80" t="s">
        <v>256</v>
      </c>
      <c r="E28" s="80"/>
      <c r="F28" s="104">
        <v>37803</v>
      </c>
      <c r="G28" s="85">
        <v>0.49000000000000005</v>
      </c>
      <c r="H28" s="91" t="s">
        <v>167</v>
      </c>
      <c r="I28" s="92">
        <v>4.8000000000000001E-2</v>
      </c>
      <c r="J28" s="92">
        <v>5.0200000000000002E-2</v>
      </c>
      <c r="K28" s="85">
        <v>1053000</v>
      </c>
      <c r="L28" s="105">
        <v>124.3258</v>
      </c>
      <c r="M28" s="85">
        <v>1309.13921</v>
      </c>
      <c r="N28" s="80"/>
      <c r="O28" s="86">
        <v>2.2262706313334369E-2</v>
      </c>
      <c r="P28" s="86">
        <f>M28/'סכום נכסי הקרן'!$C$42</f>
        <v>1.5980158138751144E-2</v>
      </c>
    </row>
    <row r="29" spans="2:16">
      <c r="B29" s="84" t="s">
        <v>798</v>
      </c>
      <c r="C29" s="80" t="s">
        <v>799</v>
      </c>
      <c r="D29" s="80" t="s">
        <v>256</v>
      </c>
      <c r="E29" s="80"/>
      <c r="F29" s="104">
        <v>37834</v>
      </c>
      <c r="G29" s="85">
        <v>0.56999999999999995</v>
      </c>
      <c r="H29" s="91" t="s">
        <v>167</v>
      </c>
      <c r="I29" s="92">
        <v>4.8000000000000001E-2</v>
      </c>
      <c r="J29" s="92">
        <v>5.0200000000000002E-2</v>
      </c>
      <c r="K29" s="85">
        <v>332000</v>
      </c>
      <c r="L29" s="105">
        <v>124.557</v>
      </c>
      <c r="M29" s="85">
        <v>413.52265</v>
      </c>
      <c r="N29" s="80"/>
      <c r="O29" s="86">
        <v>7.032203481906067E-3</v>
      </c>
      <c r="P29" s="86">
        <f>M29/'סכום נכסי הקרן'!$C$42</f>
        <v>5.047711725749502E-3</v>
      </c>
    </row>
    <row r="30" spans="2:16">
      <c r="B30" s="84" t="s">
        <v>800</v>
      </c>
      <c r="C30" s="80" t="s">
        <v>801</v>
      </c>
      <c r="D30" s="80" t="s">
        <v>256</v>
      </c>
      <c r="E30" s="80"/>
      <c r="F30" s="104">
        <v>37865</v>
      </c>
      <c r="G30" s="85">
        <v>0.66</v>
      </c>
      <c r="H30" s="91" t="s">
        <v>167</v>
      </c>
      <c r="I30" s="92">
        <v>4.8000000000000001E-2</v>
      </c>
      <c r="J30" s="92">
        <v>0.05</v>
      </c>
      <c r="K30" s="85">
        <v>353000</v>
      </c>
      <c r="L30" s="105">
        <v>124.9165</v>
      </c>
      <c r="M30" s="85">
        <v>440.94844000000001</v>
      </c>
      <c r="N30" s="80"/>
      <c r="O30" s="86">
        <v>7.4985956757363794E-3</v>
      </c>
      <c r="P30" s="86">
        <f>M30/'סכום נכסי הקרן'!$C$42</f>
        <v>5.3824877815978178E-3</v>
      </c>
    </row>
    <row r="31" spans="2:16">
      <c r="B31" s="84" t="s">
        <v>802</v>
      </c>
      <c r="C31" s="80" t="s">
        <v>803</v>
      </c>
      <c r="D31" s="80" t="s">
        <v>256</v>
      </c>
      <c r="E31" s="80"/>
      <c r="F31" s="104">
        <v>37895</v>
      </c>
      <c r="G31" s="85">
        <v>0.74</v>
      </c>
      <c r="H31" s="91" t="s">
        <v>167</v>
      </c>
      <c r="I31" s="92">
        <v>4.8000000000000001E-2</v>
      </c>
      <c r="J31" s="92">
        <v>5.0200000000000002E-2</v>
      </c>
      <c r="K31" s="85">
        <v>334000</v>
      </c>
      <c r="L31" s="105">
        <v>124.1593</v>
      </c>
      <c r="M31" s="85">
        <v>414.68384999999995</v>
      </c>
      <c r="N31" s="80"/>
      <c r="O31" s="86">
        <v>7.0519503922220773E-3</v>
      </c>
      <c r="P31" s="86">
        <f>M31/'סכום נכסי הקרן'!$C$42</f>
        <v>5.0618860469286205E-3</v>
      </c>
    </row>
    <row r="32" spans="2:16">
      <c r="B32" s="84" t="s">
        <v>804</v>
      </c>
      <c r="C32" s="80" t="s">
        <v>805</v>
      </c>
      <c r="D32" s="80" t="s">
        <v>256</v>
      </c>
      <c r="E32" s="80"/>
      <c r="F32" s="104">
        <v>40909</v>
      </c>
      <c r="G32" s="85">
        <v>7.2500000000000009</v>
      </c>
      <c r="H32" s="91" t="s">
        <v>167</v>
      </c>
      <c r="I32" s="92">
        <v>4.8000000000000001E-2</v>
      </c>
      <c r="J32" s="92">
        <v>4.8600000000000011E-2</v>
      </c>
      <c r="K32" s="85">
        <v>1026000</v>
      </c>
      <c r="L32" s="105">
        <v>104.8026</v>
      </c>
      <c r="M32" s="85">
        <v>1075.05513</v>
      </c>
      <c r="N32" s="80"/>
      <c r="O32" s="86">
        <v>1.8281964551221025E-2</v>
      </c>
      <c r="P32" s="86">
        <f>M32/'סכום נכסי הקרן'!$C$42</f>
        <v>1.3122783928590502E-2</v>
      </c>
    </row>
    <row r="33" spans="2:16">
      <c r="B33" s="84" t="s">
        <v>806</v>
      </c>
      <c r="C33" s="80" t="s">
        <v>807</v>
      </c>
      <c r="D33" s="80" t="s">
        <v>256</v>
      </c>
      <c r="E33" s="80"/>
      <c r="F33" s="104">
        <v>41214</v>
      </c>
      <c r="G33" s="85">
        <v>7.9</v>
      </c>
      <c r="H33" s="91" t="s">
        <v>167</v>
      </c>
      <c r="I33" s="92">
        <v>4.8000000000000001E-2</v>
      </c>
      <c r="J33" s="92">
        <v>4.8499999999999995E-2</v>
      </c>
      <c r="K33" s="85">
        <v>870000</v>
      </c>
      <c r="L33" s="105">
        <v>101.0132</v>
      </c>
      <c r="M33" s="85">
        <v>878.81511</v>
      </c>
      <c r="N33" s="80"/>
      <c r="O33" s="86">
        <v>1.4944783983401305E-2</v>
      </c>
      <c r="P33" s="86">
        <f>M33/'סכום נכסי הקרן'!$C$42</f>
        <v>1.072735758370875E-2</v>
      </c>
    </row>
    <row r="34" spans="2:16">
      <c r="B34" s="84" t="s">
        <v>808</v>
      </c>
      <c r="C34" s="80" t="s">
        <v>809</v>
      </c>
      <c r="D34" s="80" t="s">
        <v>256</v>
      </c>
      <c r="E34" s="80"/>
      <c r="F34" s="104">
        <v>41275</v>
      </c>
      <c r="G34" s="85">
        <v>7.88</v>
      </c>
      <c r="H34" s="91" t="s">
        <v>167</v>
      </c>
      <c r="I34" s="92">
        <v>4.8000000000000001E-2</v>
      </c>
      <c r="J34" s="92">
        <v>4.8599999999999997E-2</v>
      </c>
      <c r="K34" s="85">
        <v>942000</v>
      </c>
      <c r="L34" s="105">
        <v>103.30070000000001</v>
      </c>
      <c r="M34" s="85">
        <v>973.09278000000006</v>
      </c>
      <c r="N34" s="80"/>
      <c r="O34" s="86">
        <v>1.6548032945072427E-2</v>
      </c>
      <c r="P34" s="86">
        <f>M34/'סכום נכסי הקרן'!$C$42</f>
        <v>1.1878168791596255E-2</v>
      </c>
    </row>
    <row r="35" spans="2:16">
      <c r="B35" s="84" t="s">
        <v>810</v>
      </c>
      <c r="C35" s="80" t="s">
        <v>811</v>
      </c>
      <c r="D35" s="80" t="s">
        <v>256</v>
      </c>
      <c r="E35" s="80"/>
      <c r="F35" s="104">
        <v>41334</v>
      </c>
      <c r="G35" s="85">
        <v>8.0400000000000009</v>
      </c>
      <c r="H35" s="91" t="s">
        <v>167</v>
      </c>
      <c r="I35" s="92">
        <v>4.8000000000000001E-2</v>
      </c>
      <c r="J35" s="92">
        <v>4.8599999999999997E-2</v>
      </c>
      <c r="K35" s="85">
        <v>320000</v>
      </c>
      <c r="L35" s="105">
        <v>102.4722</v>
      </c>
      <c r="M35" s="85">
        <v>327.91118999999998</v>
      </c>
      <c r="N35" s="80"/>
      <c r="O35" s="86">
        <v>5.5763286777011168E-3</v>
      </c>
      <c r="P35" s="86">
        <f>M35/'סכום נכסי הקרן'!$C$42</f>
        <v>4.0026856056553919E-3</v>
      </c>
    </row>
    <row r="36" spans="2:16">
      <c r="B36" s="84" t="s">
        <v>812</v>
      </c>
      <c r="C36" s="80">
        <v>2704</v>
      </c>
      <c r="D36" s="80" t="s">
        <v>256</v>
      </c>
      <c r="E36" s="80"/>
      <c r="F36" s="104">
        <v>41395</v>
      </c>
      <c r="G36" s="85">
        <v>8.2100000000000009</v>
      </c>
      <c r="H36" s="91" t="s">
        <v>167</v>
      </c>
      <c r="I36" s="92">
        <v>4.8000000000000001E-2</v>
      </c>
      <c r="J36" s="92">
        <v>4.8600000000000004E-2</v>
      </c>
      <c r="K36" s="85">
        <v>377000</v>
      </c>
      <c r="L36" s="105">
        <v>101.4624</v>
      </c>
      <c r="M36" s="85">
        <v>382.51321000000002</v>
      </c>
      <c r="N36" s="80"/>
      <c r="O36" s="86">
        <v>6.5048691461932415E-3</v>
      </c>
      <c r="P36" s="86">
        <f>M36/'סכום נכסי הקרן'!$C$42</f>
        <v>4.6691914345467697E-3</v>
      </c>
    </row>
    <row r="37" spans="2:16">
      <c r="B37" s="84" t="s">
        <v>813</v>
      </c>
      <c r="C37" s="80" t="s">
        <v>814</v>
      </c>
      <c r="D37" s="80" t="s">
        <v>256</v>
      </c>
      <c r="E37" s="80"/>
      <c r="F37" s="104">
        <v>41427</v>
      </c>
      <c r="G37" s="85">
        <v>8.2899999999999991</v>
      </c>
      <c r="H37" s="91" t="s">
        <v>167</v>
      </c>
      <c r="I37" s="92">
        <v>4.8000000000000001E-2</v>
      </c>
      <c r="J37" s="92">
        <v>4.8600000000000004E-2</v>
      </c>
      <c r="K37" s="85">
        <v>528000</v>
      </c>
      <c r="L37" s="105">
        <v>100.6514</v>
      </c>
      <c r="M37" s="85">
        <v>531.43951000000004</v>
      </c>
      <c r="N37" s="80"/>
      <c r="O37" s="86">
        <v>9.0374512076773893E-3</v>
      </c>
      <c r="P37" s="86">
        <f>M37/'סכום נכסי הקרן'!$C$42</f>
        <v>6.4870774216444251E-3</v>
      </c>
    </row>
    <row r="38" spans="2:16">
      <c r="B38" s="84" t="s">
        <v>815</v>
      </c>
      <c r="C38" s="80">
        <v>8805</v>
      </c>
      <c r="D38" s="80" t="s">
        <v>256</v>
      </c>
      <c r="E38" s="80"/>
      <c r="F38" s="104">
        <v>41487</v>
      </c>
      <c r="G38" s="85">
        <v>8.26</v>
      </c>
      <c r="H38" s="91" t="s">
        <v>167</v>
      </c>
      <c r="I38" s="92">
        <v>4.8000000000000001E-2</v>
      </c>
      <c r="J38" s="92">
        <v>4.8499999999999995E-2</v>
      </c>
      <c r="K38" s="85">
        <v>511000</v>
      </c>
      <c r="L38" s="105">
        <v>101.98309999999999</v>
      </c>
      <c r="M38" s="85">
        <v>521.13136999999995</v>
      </c>
      <c r="N38" s="80"/>
      <c r="O38" s="86">
        <v>8.8621550346624986E-3</v>
      </c>
      <c r="P38" s="86">
        <f>M38/'סכום נכסי הקרן'!$C$42</f>
        <v>6.361249926708736E-3</v>
      </c>
    </row>
    <row r="39" spans="2:16">
      <c r="B39" s="84" t="s">
        <v>816</v>
      </c>
      <c r="C39" s="80" t="s">
        <v>817</v>
      </c>
      <c r="D39" s="80" t="s">
        <v>256</v>
      </c>
      <c r="E39" s="80"/>
      <c r="F39" s="104">
        <v>41548</v>
      </c>
      <c r="G39" s="85">
        <v>8.43</v>
      </c>
      <c r="H39" s="91" t="s">
        <v>167</v>
      </c>
      <c r="I39" s="92">
        <v>4.8000000000000001E-2</v>
      </c>
      <c r="J39" s="92">
        <v>4.8600000000000004E-2</v>
      </c>
      <c r="K39" s="85">
        <v>587000</v>
      </c>
      <c r="L39" s="105">
        <v>101.1816</v>
      </c>
      <c r="M39" s="85">
        <v>593.93565000000001</v>
      </c>
      <c r="N39" s="80"/>
      <c r="O39" s="86">
        <v>1.0100235974881045E-2</v>
      </c>
      <c r="P39" s="86">
        <f>M39/'סכום נכסי הקרן'!$C$42</f>
        <v>7.249943733059489E-3</v>
      </c>
    </row>
    <row r="40" spans="2:16">
      <c r="B40" s="84" t="s">
        <v>818</v>
      </c>
      <c r="C40" s="80" t="s">
        <v>819</v>
      </c>
      <c r="D40" s="80" t="s">
        <v>256</v>
      </c>
      <c r="E40" s="80"/>
      <c r="F40" s="104">
        <v>41579</v>
      </c>
      <c r="G40" s="85">
        <v>8.5100000000000016</v>
      </c>
      <c r="H40" s="91" t="s">
        <v>167</v>
      </c>
      <c r="I40" s="92">
        <v>4.8000000000000001E-2</v>
      </c>
      <c r="J40" s="92">
        <v>4.8499999999999995E-2</v>
      </c>
      <c r="K40" s="85">
        <v>513000</v>
      </c>
      <c r="L40" s="105">
        <v>100.7824</v>
      </c>
      <c r="M40" s="85">
        <v>517.01373999999998</v>
      </c>
      <c r="N40" s="80"/>
      <c r="O40" s="86">
        <v>8.7921322389989467E-3</v>
      </c>
      <c r="P40" s="86">
        <f>M40/'סכום נכסי הקרן'!$C$42</f>
        <v>6.3109876031496809E-3</v>
      </c>
    </row>
    <row r="41" spans="2:16">
      <c r="B41" s="84" t="s">
        <v>820</v>
      </c>
      <c r="C41" s="80" t="s">
        <v>821</v>
      </c>
      <c r="D41" s="80" t="s">
        <v>256</v>
      </c>
      <c r="E41" s="80"/>
      <c r="F41" s="104">
        <v>41609</v>
      </c>
      <c r="G41" s="85">
        <v>8.6</v>
      </c>
      <c r="H41" s="91" t="s">
        <v>167</v>
      </c>
      <c r="I41" s="92">
        <v>4.8000000000000001E-2</v>
      </c>
      <c r="J41" s="92">
        <v>4.8499999999999995E-2</v>
      </c>
      <c r="K41" s="85">
        <v>227000</v>
      </c>
      <c r="L41" s="105">
        <v>100.3845</v>
      </c>
      <c r="M41" s="85">
        <v>227.87289999999999</v>
      </c>
      <c r="N41" s="80"/>
      <c r="O41" s="86">
        <v>3.8751168788747916E-3</v>
      </c>
      <c r="P41" s="86">
        <f>M41/'סכום נכסי הקרן'!$C$42</f>
        <v>2.7815567280547841E-3</v>
      </c>
    </row>
    <row r="42" spans="2:16">
      <c r="B42" s="84" t="s">
        <v>822</v>
      </c>
      <c r="C42" s="80" t="s">
        <v>823</v>
      </c>
      <c r="D42" s="80" t="s">
        <v>256</v>
      </c>
      <c r="E42" s="80"/>
      <c r="F42" s="104">
        <v>41700</v>
      </c>
      <c r="G42" s="85">
        <v>8.6399999999999988</v>
      </c>
      <c r="H42" s="91" t="s">
        <v>167</v>
      </c>
      <c r="I42" s="92">
        <v>4.8000000000000001E-2</v>
      </c>
      <c r="J42" s="92">
        <v>4.8599999999999997E-2</v>
      </c>
      <c r="K42" s="85">
        <v>149000</v>
      </c>
      <c r="L42" s="105">
        <v>101.5716</v>
      </c>
      <c r="M42" s="85">
        <v>151.34164000000001</v>
      </c>
      <c r="N42" s="80"/>
      <c r="O42" s="86">
        <v>2.5736563831881389E-3</v>
      </c>
      <c r="P42" s="86">
        <f>M42/'סכום נכסי הקרן'!$C$42</f>
        <v>1.8473691122412761E-3</v>
      </c>
    </row>
    <row r="43" spans="2:16">
      <c r="B43" s="84" t="s">
        <v>824</v>
      </c>
      <c r="C43" s="80" t="s">
        <v>825</v>
      </c>
      <c r="D43" s="80" t="s">
        <v>256</v>
      </c>
      <c r="E43" s="80"/>
      <c r="F43" s="104">
        <v>41730</v>
      </c>
      <c r="G43" s="85">
        <v>8.7200000000000006</v>
      </c>
      <c r="H43" s="91" t="s">
        <v>167</v>
      </c>
      <c r="I43" s="92">
        <v>4.8000000000000001E-2</v>
      </c>
      <c r="J43" s="92">
        <v>4.8600000000000004E-2</v>
      </c>
      <c r="K43" s="85">
        <v>236000</v>
      </c>
      <c r="L43" s="105">
        <v>101.1815</v>
      </c>
      <c r="M43" s="85">
        <v>238.78826999999998</v>
      </c>
      <c r="N43" s="80"/>
      <c r="O43" s="86">
        <v>4.0607393663498869E-3</v>
      </c>
      <c r="P43" s="86">
        <f>M43/'סכום נכסי הקרן'!$C$42</f>
        <v>2.9147964457338382E-3</v>
      </c>
    </row>
    <row r="44" spans="2:16">
      <c r="B44" s="84" t="s">
        <v>826</v>
      </c>
      <c r="C44" s="80" t="s">
        <v>827</v>
      </c>
      <c r="D44" s="80" t="s">
        <v>256</v>
      </c>
      <c r="E44" s="80"/>
      <c r="F44" s="104">
        <v>41791</v>
      </c>
      <c r="G44" s="85">
        <v>8.89</v>
      </c>
      <c r="H44" s="91" t="s">
        <v>167</v>
      </c>
      <c r="I44" s="92">
        <v>4.8000000000000001E-2</v>
      </c>
      <c r="J44" s="92">
        <v>4.8600000000000004E-2</v>
      </c>
      <c r="K44" s="85">
        <v>313000</v>
      </c>
      <c r="L44" s="105">
        <v>100.3775</v>
      </c>
      <c r="M44" s="85">
        <v>314.20321999999999</v>
      </c>
      <c r="N44" s="80"/>
      <c r="O44" s="86">
        <v>5.3432163333981776E-3</v>
      </c>
      <c r="P44" s="86">
        <f>M44/'סכום נכסי הקרן'!$C$42</f>
        <v>3.8353576953094356E-3</v>
      </c>
    </row>
    <row r="45" spans="2:16">
      <c r="B45" s="84" t="s">
        <v>828</v>
      </c>
      <c r="C45" s="80" t="s">
        <v>829</v>
      </c>
      <c r="D45" s="80" t="s">
        <v>256</v>
      </c>
      <c r="E45" s="80"/>
      <c r="F45" s="104">
        <v>41945</v>
      </c>
      <c r="G45" s="85">
        <v>9.1000000000000014</v>
      </c>
      <c r="H45" s="91" t="s">
        <v>167</v>
      </c>
      <c r="I45" s="92">
        <v>4.8000000000000001E-2</v>
      </c>
      <c r="J45" s="92">
        <v>4.8500000000000008E-2</v>
      </c>
      <c r="K45" s="85">
        <v>574000</v>
      </c>
      <c r="L45" s="105">
        <v>100.7689</v>
      </c>
      <c r="M45" s="85">
        <v>578.41368999999997</v>
      </c>
      <c r="N45" s="80"/>
      <c r="O45" s="86">
        <v>9.8362756303678554E-3</v>
      </c>
      <c r="P45" s="86">
        <f>M45/'סכום נכסי הקרן'!$C$42</f>
        <v>7.0604731454178811E-3</v>
      </c>
    </row>
    <row r="46" spans="2:16">
      <c r="B46" s="84" t="s">
        <v>830</v>
      </c>
      <c r="C46" s="80" t="s">
        <v>831</v>
      </c>
      <c r="D46" s="80" t="s">
        <v>256</v>
      </c>
      <c r="E46" s="80"/>
      <c r="F46" s="104">
        <v>41974</v>
      </c>
      <c r="G46" s="85">
        <v>9.19</v>
      </c>
      <c r="H46" s="91" t="s">
        <v>167</v>
      </c>
      <c r="I46" s="92">
        <v>4.8000000000000001E-2</v>
      </c>
      <c r="J46" s="92">
        <v>4.8600000000000004E-2</v>
      </c>
      <c r="K46" s="85">
        <v>1103000</v>
      </c>
      <c r="L46" s="105">
        <v>100.3817</v>
      </c>
      <c r="M46" s="85">
        <v>1107.23928</v>
      </c>
      <c r="N46" s="80"/>
      <c r="O46" s="86">
        <v>1.8829275542994239E-2</v>
      </c>
      <c r="P46" s="86">
        <f>M46/'סכום נכסי הקרן'!$C$42</f>
        <v>1.3515643452339157E-2</v>
      </c>
    </row>
    <row r="47" spans="2:16">
      <c r="B47" s="84" t="s">
        <v>832</v>
      </c>
      <c r="C47" s="80" t="s">
        <v>833</v>
      </c>
      <c r="D47" s="80" t="s">
        <v>256</v>
      </c>
      <c r="E47" s="80"/>
      <c r="F47" s="104">
        <v>42036</v>
      </c>
      <c r="G47" s="85">
        <v>9.1300000000000008</v>
      </c>
      <c r="H47" s="91" t="s">
        <v>167</v>
      </c>
      <c r="I47" s="92">
        <v>4.8000000000000001E-2</v>
      </c>
      <c r="J47" s="92">
        <v>4.8499999999999995E-2</v>
      </c>
      <c r="K47" s="85">
        <v>109000</v>
      </c>
      <c r="L47" s="105">
        <v>101.98439999999999</v>
      </c>
      <c r="M47" s="85">
        <v>111.16297</v>
      </c>
      <c r="N47" s="80"/>
      <c r="O47" s="86">
        <v>1.8903937298066253E-3</v>
      </c>
      <c r="P47" s="86">
        <f>M47/'סכום נכסי הקרן'!$C$42</f>
        <v>1.3569235618366737E-3</v>
      </c>
    </row>
    <row r="48" spans="2:16">
      <c r="B48" s="84" t="s">
        <v>834</v>
      </c>
      <c r="C48" s="80" t="s">
        <v>835</v>
      </c>
      <c r="D48" s="80" t="s">
        <v>256</v>
      </c>
      <c r="E48" s="80"/>
      <c r="F48" s="104">
        <v>42064</v>
      </c>
      <c r="G48" s="85">
        <v>9.2099999999999991</v>
      </c>
      <c r="H48" s="91" t="s">
        <v>167</v>
      </c>
      <c r="I48" s="92">
        <v>4.8000000000000001E-2</v>
      </c>
      <c r="J48" s="92">
        <v>4.8599999999999997E-2</v>
      </c>
      <c r="K48" s="85">
        <v>756000</v>
      </c>
      <c r="L48" s="105">
        <v>101.5784</v>
      </c>
      <c r="M48" s="85">
        <v>767.93242000000009</v>
      </c>
      <c r="N48" s="80"/>
      <c r="O48" s="86">
        <v>1.3059156584996137E-2</v>
      </c>
      <c r="P48" s="86">
        <f>M48/'סכום נכסי הקרן'!$C$42</f>
        <v>9.3738552918859273E-3</v>
      </c>
    </row>
    <row r="49" spans="2:16">
      <c r="B49" s="84" t="s">
        <v>836</v>
      </c>
      <c r="C49" s="80" t="s">
        <v>837</v>
      </c>
      <c r="D49" s="80" t="s">
        <v>256</v>
      </c>
      <c r="E49" s="80"/>
      <c r="F49" s="104">
        <v>42095</v>
      </c>
      <c r="G49" s="85">
        <v>9.2999999999999989</v>
      </c>
      <c r="H49" s="91" t="s">
        <v>167</v>
      </c>
      <c r="I49" s="92">
        <v>4.8000000000000001E-2</v>
      </c>
      <c r="J49" s="92">
        <v>4.8600000000000004E-2</v>
      </c>
      <c r="K49" s="85">
        <v>1228000</v>
      </c>
      <c r="L49" s="105">
        <v>101.8969</v>
      </c>
      <c r="M49" s="85">
        <v>1251.2942700000001</v>
      </c>
      <c r="N49" s="80"/>
      <c r="O49" s="86">
        <v>2.1279018023276624E-2</v>
      </c>
      <c r="P49" s="86">
        <f>M49/'סכום נכסי הקרן'!$C$42</f>
        <v>1.527406723438768E-2</v>
      </c>
    </row>
    <row r="50" spans="2:16">
      <c r="B50" s="84" t="s">
        <v>838</v>
      </c>
      <c r="C50" s="80" t="s">
        <v>839</v>
      </c>
      <c r="D50" s="80" t="s">
        <v>256</v>
      </c>
      <c r="E50" s="80"/>
      <c r="F50" s="104">
        <v>42156</v>
      </c>
      <c r="G50" s="85">
        <v>9.4700000000000006</v>
      </c>
      <c r="H50" s="91" t="s">
        <v>167</v>
      </c>
      <c r="I50" s="92">
        <v>4.8000000000000001E-2</v>
      </c>
      <c r="J50" s="92">
        <v>4.8599999999999997E-2</v>
      </c>
      <c r="K50" s="85">
        <v>152000</v>
      </c>
      <c r="L50" s="105">
        <v>100.38509999999999</v>
      </c>
      <c r="M50" s="85">
        <v>152.58447000000001</v>
      </c>
      <c r="N50" s="80"/>
      <c r="O50" s="86">
        <v>2.5947914611661343E-3</v>
      </c>
      <c r="P50" s="86">
        <f>M50/'סכום נכסי הקרן'!$C$42</f>
        <v>1.862539859391676E-3</v>
      </c>
    </row>
    <row r="51" spans="2:16">
      <c r="B51" s="84" t="s">
        <v>840</v>
      </c>
      <c r="C51" s="80" t="s">
        <v>841</v>
      </c>
      <c r="D51" s="80" t="s">
        <v>256</v>
      </c>
      <c r="E51" s="80"/>
      <c r="F51" s="104">
        <v>42339</v>
      </c>
      <c r="G51" s="85">
        <v>9.74</v>
      </c>
      <c r="H51" s="91" t="s">
        <v>167</v>
      </c>
      <c r="I51" s="92">
        <v>4.8000000000000001E-2</v>
      </c>
      <c r="J51" s="92">
        <v>4.8600000000000004E-2</v>
      </c>
      <c r="K51" s="85">
        <v>919000</v>
      </c>
      <c r="L51" s="105">
        <v>100.38420000000001</v>
      </c>
      <c r="M51" s="85">
        <v>922.53071999999997</v>
      </c>
      <c r="N51" s="80"/>
      <c r="O51" s="86">
        <v>1.5688194446783776E-2</v>
      </c>
      <c r="P51" s="86">
        <f>M51/'סכום נכסי הקרן'!$C$42</f>
        <v>1.126097719848751E-2</v>
      </c>
    </row>
    <row r="52" spans="2:16">
      <c r="B52" s="84" t="s">
        <v>842</v>
      </c>
      <c r="C52" s="80" t="s">
        <v>843</v>
      </c>
      <c r="D52" s="80" t="s">
        <v>256</v>
      </c>
      <c r="E52" s="80"/>
      <c r="F52" s="104">
        <v>42370</v>
      </c>
      <c r="G52" s="85">
        <v>9.6</v>
      </c>
      <c r="H52" s="91" t="s">
        <v>167</v>
      </c>
      <c r="I52" s="92">
        <v>4.8000000000000001E-2</v>
      </c>
      <c r="J52" s="92">
        <v>4.8499999999999995E-2</v>
      </c>
      <c r="K52" s="85">
        <v>226000</v>
      </c>
      <c r="L52" s="105">
        <v>102.38809999999999</v>
      </c>
      <c r="M52" s="85">
        <v>231.39707000000001</v>
      </c>
      <c r="N52" s="80"/>
      <c r="O52" s="86">
        <v>3.9350475272802157E-3</v>
      </c>
      <c r="P52" s="86">
        <f>M52/'סכום נכסי הקרן'!$C$42</f>
        <v>2.8245749139571398E-3</v>
      </c>
    </row>
    <row r="53" spans="2:16">
      <c r="B53" s="84" t="s">
        <v>844</v>
      </c>
      <c r="C53" s="80" t="s">
        <v>845</v>
      </c>
      <c r="D53" s="80" t="s">
        <v>256</v>
      </c>
      <c r="E53" s="80"/>
      <c r="F53" s="104">
        <v>42461</v>
      </c>
      <c r="G53" s="85">
        <v>9.8399999999999981</v>
      </c>
      <c r="H53" s="91" t="s">
        <v>167</v>
      </c>
      <c r="I53" s="92">
        <v>4.8000000000000001E-2</v>
      </c>
      <c r="J53" s="92">
        <v>4.8599999999999997E-2</v>
      </c>
      <c r="K53" s="85">
        <v>1168000</v>
      </c>
      <c r="L53" s="105">
        <v>102.10380000000001</v>
      </c>
      <c r="M53" s="85">
        <v>1192.5718200000001</v>
      </c>
      <c r="N53" s="80"/>
      <c r="O53" s="86">
        <v>2.0280407143422632E-2</v>
      </c>
      <c r="P53" s="86">
        <f>M53/'סכום נכסי הקרן'!$C$42</f>
        <v>1.4557264903415631E-2</v>
      </c>
    </row>
    <row r="54" spans="2:16">
      <c r="B54" s="84" t="s">
        <v>846</v>
      </c>
      <c r="C54" s="80" t="s">
        <v>847</v>
      </c>
      <c r="D54" s="80" t="s">
        <v>256</v>
      </c>
      <c r="E54" s="80"/>
      <c r="F54" s="104">
        <v>42522</v>
      </c>
      <c r="G54" s="85">
        <v>10.01</v>
      </c>
      <c r="H54" s="91" t="s">
        <v>167</v>
      </c>
      <c r="I54" s="92">
        <v>4.8000000000000001E-2</v>
      </c>
      <c r="J54" s="92">
        <v>4.8600000000000004E-2</v>
      </c>
      <c r="K54" s="85">
        <v>306000</v>
      </c>
      <c r="L54" s="105">
        <v>101.0939</v>
      </c>
      <c r="M54" s="85">
        <v>309.34721000000002</v>
      </c>
      <c r="N54" s="80"/>
      <c r="O54" s="86">
        <v>5.2606369379764985E-3</v>
      </c>
      <c r="P54" s="86">
        <f>M54/'סכום נכסי הקרן'!$C$42</f>
        <v>3.77608225146771E-3</v>
      </c>
    </row>
    <row r="55" spans="2:16">
      <c r="B55" s="84" t="s">
        <v>848</v>
      </c>
      <c r="C55" s="80" t="s">
        <v>849</v>
      </c>
      <c r="D55" s="80" t="s">
        <v>256</v>
      </c>
      <c r="E55" s="80"/>
      <c r="F55" s="104">
        <v>42552</v>
      </c>
      <c r="G55" s="85">
        <v>9.8599999999999977</v>
      </c>
      <c r="H55" s="91" t="s">
        <v>167</v>
      </c>
      <c r="I55" s="92">
        <v>4.8000000000000001E-2</v>
      </c>
      <c r="J55" s="92">
        <v>4.8600000000000004E-2</v>
      </c>
      <c r="K55" s="85">
        <v>137000</v>
      </c>
      <c r="L55" s="105">
        <v>102.79819999999999</v>
      </c>
      <c r="M55" s="85">
        <v>140.83439999999999</v>
      </c>
      <c r="N55" s="80"/>
      <c r="O55" s="86">
        <v>2.3949743939108334E-3</v>
      </c>
      <c r="P55" s="86">
        <f>M55/'סכום נכסי הקרן'!$C$42</f>
        <v>1.7191112802863292E-3</v>
      </c>
    </row>
    <row r="56" spans="2:16">
      <c r="B56" s="84" t="s">
        <v>850</v>
      </c>
      <c r="C56" s="80" t="s">
        <v>851</v>
      </c>
      <c r="D56" s="80" t="s">
        <v>256</v>
      </c>
      <c r="E56" s="80"/>
      <c r="F56" s="104">
        <v>42583</v>
      </c>
      <c r="G56" s="85">
        <v>9.94</v>
      </c>
      <c r="H56" s="91" t="s">
        <v>167</v>
      </c>
      <c r="I56" s="92">
        <v>4.8000000000000001E-2</v>
      </c>
      <c r="J56" s="92">
        <v>4.8500000000000008E-2</v>
      </c>
      <c r="K56" s="85">
        <v>285000</v>
      </c>
      <c r="L56" s="105">
        <v>102.09569999999999</v>
      </c>
      <c r="M56" s="85">
        <v>290.97269</v>
      </c>
      <c r="N56" s="80"/>
      <c r="O56" s="86">
        <v>4.948167080467236E-3</v>
      </c>
      <c r="P56" s="86">
        <f>M56/'סכום נכסי הקרן'!$C$42</f>
        <v>3.5517915625320039E-3</v>
      </c>
    </row>
    <row r="57" spans="2:16">
      <c r="B57" s="84" t="s">
        <v>852</v>
      </c>
      <c r="C57" s="80" t="s">
        <v>853</v>
      </c>
      <c r="D57" s="80" t="s">
        <v>256</v>
      </c>
      <c r="E57" s="80"/>
      <c r="F57" s="104">
        <v>42705</v>
      </c>
      <c r="G57" s="85">
        <v>10.280000000000001</v>
      </c>
      <c r="H57" s="91" t="s">
        <v>167</v>
      </c>
      <c r="I57" s="92">
        <v>4.8000000000000001E-2</v>
      </c>
      <c r="J57" s="92">
        <v>4.8600000000000004E-2</v>
      </c>
      <c r="K57" s="85">
        <v>2599000</v>
      </c>
      <c r="L57" s="105">
        <v>100.3835</v>
      </c>
      <c r="M57" s="85">
        <v>2608.9684400000001</v>
      </c>
      <c r="N57" s="80"/>
      <c r="O57" s="86">
        <v>4.4367090769879332E-2</v>
      </c>
      <c r="P57" s="86">
        <f>M57/'סכום נכסי הקרן'!$C$42</f>
        <v>3.1846672937258423E-2</v>
      </c>
    </row>
    <row r="58" spans="2:16">
      <c r="B58" s="84" t="s">
        <v>854</v>
      </c>
      <c r="C58" s="80" t="s">
        <v>855</v>
      </c>
      <c r="D58" s="80" t="s">
        <v>256</v>
      </c>
      <c r="E58" s="80"/>
      <c r="F58" s="104">
        <v>42736</v>
      </c>
      <c r="G58" s="85">
        <v>10.120000000000001</v>
      </c>
      <c r="H58" s="91" t="s">
        <v>167</v>
      </c>
      <c r="I58" s="92">
        <v>4.8000000000000001E-2</v>
      </c>
      <c r="J58" s="92">
        <v>4.8500000000000015E-2</v>
      </c>
      <c r="K58" s="85">
        <v>287000</v>
      </c>
      <c r="L58" s="105">
        <v>102.69459999999999</v>
      </c>
      <c r="M58" s="85">
        <v>294.73341999999997</v>
      </c>
      <c r="N58" s="80"/>
      <c r="O58" s="86">
        <v>5.0121205751561199E-3</v>
      </c>
      <c r="P58" s="86">
        <f>M58/'סכום נכסי הקרן'!$C$42</f>
        <v>3.5976973452463913E-3</v>
      </c>
    </row>
    <row r="59" spans="2:16">
      <c r="B59" s="84" t="s">
        <v>856</v>
      </c>
      <c r="C59" s="80" t="s">
        <v>857</v>
      </c>
      <c r="D59" s="80" t="s">
        <v>256</v>
      </c>
      <c r="E59" s="80"/>
      <c r="F59" s="104">
        <v>42767</v>
      </c>
      <c r="G59" s="85">
        <v>10.199999999999999</v>
      </c>
      <c r="H59" s="91" t="s">
        <v>167</v>
      </c>
      <c r="I59" s="92">
        <v>4.8000000000000001E-2</v>
      </c>
      <c r="J59" s="92">
        <v>4.8499999999999995E-2</v>
      </c>
      <c r="K59" s="85">
        <v>801000</v>
      </c>
      <c r="L59" s="105">
        <v>102.2893</v>
      </c>
      <c r="M59" s="85">
        <v>819.33756000000005</v>
      </c>
      <c r="N59" s="80"/>
      <c r="O59" s="86">
        <v>1.3933332170047811E-2</v>
      </c>
      <c r="P59" s="86">
        <f>M59/'סכום נכסי הקרן'!$C$42</f>
        <v>1.0001338037853517E-2</v>
      </c>
    </row>
    <row r="60" spans="2:16">
      <c r="B60" s="84" t="s">
        <v>858</v>
      </c>
      <c r="C60" s="80" t="s">
        <v>859</v>
      </c>
      <c r="D60" s="80" t="s">
        <v>256</v>
      </c>
      <c r="E60" s="80"/>
      <c r="F60" s="104">
        <v>42795</v>
      </c>
      <c r="G60" s="85">
        <v>10.28</v>
      </c>
      <c r="H60" s="91" t="s">
        <v>167</v>
      </c>
      <c r="I60" s="92">
        <v>4.8000000000000001E-2</v>
      </c>
      <c r="J60" s="92">
        <v>4.8599999999999997E-2</v>
      </c>
      <c r="K60" s="85">
        <v>953000</v>
      </c>
      <c r="L60" s="105">
        <v>102.0899</v>
      </c>
      <c r="M60" s="85">
        <v>972.91705000000002</v>
      </c>
      <c r="N60" s="80"/>
      <c r="O60" s="86">
        <v>1.6545044549834888E-2</v>
      </c>
      <c r="P60" s="86">
        <f>M60/'סכום נכסי הקרן'!$C$42</f>
        <v>1.1876023723166349E-2</v>
      </c>
    </row>
    <row r="61" spans="2:16">
      <c r="B61" s="84" t="s">
        <v>860</v>
      </c>
      <c r="C61" s="80" t="s">
        <v>861</v>
      </c>
      <c r="D61" s="80" t="s">
        <v>256</v>
      </c>
      <c r="E61" s="80"/>
      <c r="F61" s="104">
        <v>42826</v>
      </c>
      <c r="G61" s="85">
        <v>10.370000000000001</v>
      </c>
      <c r="H61" s="91" t="s">
        <v>167</v>
      </c>
      <c r="I61" s="92">
        <v>4.8000000000000001E-2</v>
      </c>
      <c r="J61" s="92">
        <v>4.8499999999999995E-2</v>
      </c>
      <c r="K61" s="85">
        <v>1353000</v>
      </c>
      <c r="L61" s="105">
        <v>101.6871</v>
      </c>
      <c r="M61" s="85">
        <v>1375.8263300000001</v>
      </c>
      <c r="N61" s="80"/>
      <c r="O61" s="86">
        <v>2.3396761237441398E-2</v>
      </c>
      <c r="P61" s="86">
        <f>M61/'סכום נכסי הקרן'!$C$42</f>
        <v>1.6794182128925476E-2</v>
      </c>
    </row>
    <row r="62" spans="2:16">
      <c r="B62" s="84" t="s">
        <v>862</v>
      </c>
      <c r="C62" s="80" t="s">
        <v>863</v>
      </c>
      <c r="D62" s="80" t="s">
        <v>256</v>
      </c>
      <c r="E62" s="80"/>
      <c r="F62" s="104">
        <v>42856</v>
      </c>
      <c r="G62" s="85">
        <v>10.45</v>
      </c>
      <c r="H62" s="91" t="s">
        <v>167</v>
      </c>
      <c r="I62" s="92">
        <v>4.8000000000000001E-2</v>
      </c>
      <c r="J62" s="92">
        <v>4.8599999999999997E-2</v>
      </c>
      <c r="K62" s="85">
        <v>1169000</v>
      </c>
      <c r="L62" s="105">
        <v>100.98220000000001</v>
      </c>
      <c r="M62" s="85">
        <v>1180.4821000000002</v>
      </c>
      <c r="N62" s="80"/>
      <c r="O62" s="86">
        <v>2.0074814121905503E-2</v>
      </c>
      <c r="P62" s="86">
        <f>M62/'סכום נכסי הקרן'!$C$42</f>
        <v>1.4409690347572007E-2</v>
      </c>
    </row>
    <row r="63" spans="2:16">
      <c r="B63" s="84" t="s">
        <v>864</v>
      </c>
      <c r="C63" s="80" t="s">
        <v>865</v>
      </c>
      <c r="D63" s="80" t="s">
        <v>256</v>
      </c>
      <c r="E63" s="80"/>
      <c r="F63" s="104">
        <v>42918</v>
      </c>
      <c r="G63" s="85">
        <v>10.370000000000001</v>
      </c>
      <c r="H63" s="91" t="s">
        <v>167</v>
      </c>
      <c r="I63" s="92">
        <v>4.8000000000000001E-2</v>
      </c>
      <c r="J63" s="92">
        <v>4.8499999999999995E-2</v>
      </c>
      <c r="K63" s="85">
        <v>1186000</v>
      </c>
      <c r="L63" s="105">
        <v>102.3733</v>
      </c>
      <c r="M63" s="85">
        <v>1214.1476599999999</v>
      </c>
      <c r="N63" s="80"/>
      <c r="O63" s="86">
        <v>2.0647317389265382E-2</v>
      </c>
      <c r="P63" s="86">
        <f>M63/'סכום נכסי הקרן'!$C$42</f>
        <v>1.4820632872645113E-2</v>
      </c>
    </row>
    <row r="64" spans="2:16">
      <c r="B64" s="84" t="s">
        <v>866</v>
      </c>
      <c r="C64" s="80" t="s">
        <v>867</v>
      </c>
      <c r="D64" s="80" t="s">
        <v>256</v>
      </c>
      <c r="E64" s="80"/>
      <c r="F64" s="104">
        <v>42949</v>
      </c>
      <c r="G64" s="85">
        <v>10.46</v>
      </c>
      <c r="H64" s="91" t="s">
        <v>167</v>
      </c>
      <c r="I64" s="92">
        <v>4.8000000000000001E-2</v>
      </c>
      <c r="J64" s="92">
        <v>4.8500000000000008E-2</v>
      </c>
      <c r="K64" s="85">
        <v>545000</v>
      </c>
      <c r="L64" s="105">
        <v>102.28870000000001</v>
      </c>
      <c r="M64" s="85">
        <v>557.47325000000001</v>
      </c>
      <c r="N64" s="80"/>
      <c r="O64" s="86">
        <v>9.4801707469215814E-3</v>
      </c>
      <c r="P64" s="86">
        <f>M64/'סכום נכסי הקרן'!$C$42</f>
        <v>6.8048612592724574E-3</v>
      </c>
    </row>
    <row r="65" spans="2:16">
      <c r="B65" s="84" t="s">
        <v>868</v>
      </c>
      <c r="C65" s="80" t="s">
        <v>869</v>
      </c>
      <c r="D65" s="80" t="s">
        <v>256</v>
      </c>
      <c r="E65" s="80"/>
      <c r="F65" s="104">
        <v>39630</v>
      </c>
      <c r="G65" s="85">
        <v>4.79</v>
      </c>
      <c r="H65" s="91" t="s">
        <v>167</v>
      </c>
      <c r="I65" s="92">
        <v>4.8000000000000001E-2</v>
      </c>
      <c r="J65" s="92">
        <v>4.8599999999999997E-2</v>
      </c>
      <c r="K65" s="85">
        <v>1403000</v>
      </c>
      <c r="L65" s="105">
        <v>115.97</v>
      </c>
      <c r="M65" s="85">
        <v>1627.1448</v>
      </c>
      <c r="N65" s="80"/>
      <c r="O65" s="86">
        <v>2.7670584254877818E-2</v>
      </c>
      <c r="P65" s="86">
        <f>M65/'סכום נכסי הקרן'!$C$42</f>
        <v>1.9861929900217869E-2</v>
      </c>
    </row>
    <row r="66" spans="2:16">
      <c r="B66" s="84" t="s">
        <v>870</v>
      </c>
      <c r="C66" s="80" t="s">
        <v>871</v>
      </c>
      <c r="D66" s="80" t="s">
        <v>256</v>
      </c>
      <c r="E66" s="80"/>
      <c r="F66" s="104">
        <v>39904</v>
      </c>
      <c r="G66" s="85">
        <v>5.410000000000001</v>
      </c>
      <c r="H66" s="91" t="s">
        <v>167</v>
      </c>
      <c r="I66" s="92">
        <v>4.8000000000000001E-2</v>
      </c>
      <c r="J66" s="92">
        <v>4.8600000000000004E-2</v>
      </c>
      <c r="K66" s="85">
        <v>110000</v>
      </c>
      <c r="L66" s="105">
        <v>113.59139999999999</v>
      </c>
      <c r="M66" s="85">
        <v>124.93405</v>
      </c>
      <c r="N66" s="80"/>
      <c r="O66" s="86">
        <v>2.1245792979383998E-3</v>
      </c>
      <c r="P66" s="86">
        <f>M66/'סכום נכסי הקרן'!$C$42</f>
        <v>1.5250218316466453E-3</v>
      </c>
    </row>
    <row r="67" spans="2:16">
      <c r="B67" s="84" t="s">
        <v>872</v>
      </c>
      <c r="C67" s="80" t="s">
        <v>873</v>
      </c>
      <c r="D67" s="80" t="s">
        <v>256</v>
      </c>
      <c r="E67" s="80"/>
      <c r="F67" s="104">
        <v>39965</v>
      </c>
      <c r="G67" s="85">
        <v>5.58</v>
      </c>
      <c r="H67" s="91" t="s">
        <v>167</v>
      </c>
      <c r="I67" s="92">
        <v>4.8000000000000001E-2</v>
      </c>
      <c r="J67" s="92">
        <v>4.9099999999999991E-2</v>
      </c>
      <c r="K67" s="85">
        <v>2716000</v>
      </c>
      <c r="L67" s="105">
        <v>111.0318</v>
      </c>
      <c r="M67" s="85">
        <v>3007.9865800000002</v>
      </c>
      <c r="N67" s="80"/>
      <c r="O67" s="86">
        <v>5.1152636261647878E-2</v>
      </c>
      <c r="P67" s="86">
        <f>M67/'סכום נכסי הקרן'!$C$42</f>
        <v>3.6717333695658862E-2</v>
      </c>
    </row>
    <row r="68" spans="2:16">
      <c r="B68" s="84" t="s">
        <v>874</v>
      </c>
      <c r="C68" s="80" t="s">
        <v>875</v>
      </c>
      <c r="D68" s="80" t="s">
        <v>256</v>
      </c>
      <c r="E68" s="80"/>
      <c r="F68" s="104">
        <v>40027</v>
      </c>
      <c r="G68" s="85">
        <v>5.62</v>
      </c>
      <c r="H68" s="91" t="s">
        <v>167</v>
      </c>
      <c r="I68" s="92">
        <v>4.8000000000000001E-2</v>
      </c>
      <c r="J68" s="92">
        <v>4.8500000000000015E-2</v>
      </c>
      <c r="K68" s="85">
        <v>167000</v>
      </c>
      <c r="L68" s="105">
        <v>111.3809</v>
      </c>
      <c r="M68" s="85">
        <v>186.01545999999999</v>
      </c>
      <c r="N68" s="80"/>
      <c r="O68" s="86">
        <v>3.1633057233995737E-3</v>
      </c>
      <c r="P68" s="86">
        <f>M68/'סכום נכסי הקרן'!$C$42</f>
        <v>2.2706190788163295E-3</v>
      </c>
    </row>
    <row r="69" spans="2:16">
      <c r="B69" s="84" t="s">
        <v>876</v>
      </c>
      <c r="C69" s="80" t="s">
        <v>877</v>
      </c>
      <c r="D69" s="80" t="s">
        <v>256</v>
      </c>
      <c r="E69" s="80"/>
      <c r="F69" s="104">
        <v>40238</v>
      </c>
      <c r="G69" s="85">
        <v>6.06</v>
      </c>
      <c r="H69" s="91" t="s">
        <v>167</v>
      </c>
      <c r="I69" s="92">
        <v>4.8000000000000001E-2</v>
      </c>
      <c r="J69" s="92">
        <v>4.8599999999999997E-2</v>
      </c>
      <c r="K69" s="85">
        <v>37000</v>
      </c>
      <c r="L69" s="105">
        <v>109.7872</v>
      </c>
      <c r="M69" s="85">
        <v>40.620870000000004</v>
      </c>
      <c r="N69" s="80"/>
      <c r="O69" s="86">
        <v>6.9078253259417279E-4</v>
      </c>
      <c r="P69" s="86">
        <f>M69/'סכום נכסי הקרן'!$C$42</f>
        <v>4.9584331549709843E-4</v>
      </c>
    </row>
    <row r="70" spans="2:16">
      <c r="B70" s="84" t="s">
        <v>878</v>
      </c>
      <c r="C70" s="80" t="s">
        <v>879</v>
      </c>
      <c r="D70" s="80" t="s">
        <v>256</v>
      </c>
      <c r="E70" s="80"/>
      <c r="F70" s="104">
        <v>40422</v>
      </c>
      <c r="G70" s="85">
        <v>6.41</v>
      </c>
      <c r="H70" s="91" t="s">
        <v>167</v>
      </c>
      <c r="I70" s="92">
        <v>4.8000000000000001E-2</v>
      </c>
      <c r="J70" s="92">
        <v>4.8599999999999997E-2</v>
      </c>
      <c r="K70" s="85">
        <v>34000</v>
      </c>
      <c r="L70" s="105">
        <v>107.8207</v>
      </c>
      <c r="M70" s="85">
        <v>36.660620000000002</v>
      </c>
      <c r="N70" s="80"/>
      <c r="O70" s="86">
        <v>6.2343607928812413E-4</v>
      </c>
      <c r="P70" s="86">
        <f>M70/'סכום נכסי הקרן'!$C$42</f>
        <v>4.475020689852097E-4</v>
      </c>
    </row>
    <row r="71" spans="2:16">
      <c r="B71" s="84" t="s">
        <v>880</v>
      </c>
      <c r="C71" s="80" t="s">
        <v>881</v>
      </c>
      <c r="D71" s="80" t="s">
        <v>256</v>
      </c>
      <c r="E71" s="80"/>
      <c r="F71" s="104">
        <v>40513</v>
      </c>
      <c r="G71" s="85">
        <v>6.6599999999999993</v>
      </c>
      <c r="H71" s="91" t="s">
        <v>167</v>
      </c>
      <c r="I71" s="92">
        <v>4.8000000000000001E-2</v>
      </c>
      <c r="J71" s="92">
        <v>4.8600000000000004E-2</v>
      </c>
      <c r="K71" s="85">
        <v>2229000</v>
      </c>
      <c r="L71" s="105">
        <v>105.46259999999999</v>
      </c>
      <c r="M71" s="85">
        <v>2350.7791000000002</v>
      </c>
      <c r="N71" s="80"/>
      <c r="O71" s="86">
        <v>3.9976424440624984E-2</v>
      </c>
      <c r="P71" s="86">
        <f>M71/'סכום נכסי הקרן'!$C$42</f>
        <v>2.8695055102101089E-2</v>
      </c>
    </row>
    <row r="72" spans="2:16">
      <c r="B72" s="84" t="s">
        <v>882</v>
      </c>
      <c r="C72" s="80" t="s">
        <v>883</v>
      </c>
      <c r="D72" s="80" t="s">
        <v>256</v>
      </c>
      <c r="E72" s="80"/>
      <c r="F72" s="104">
        <v>40544</v>
      </c>
      <c r="G72" s="85">
        <v>6.59</v>
      </c>
      <c r="H72" s="91" t="s">
        <v>167</v>
      </c>
      <c r="I72" s="92">
        <v>4.8000000000000001E-2</v>
      </c>
      <c r="J72" s="92">
        <v>4.8500000000000008E-2</v>
      </c>
      <c r="K72" s="85">
        <v>260000</v>
      </c>
      <c r="L72" s="105">
        <v>107.4691</v>
      </c>
      <c r="M72" s="85">
        <v>279.41990999999996</v>
      </c>
      <c r="N72" s="80"/>
      <c r="O72" s="86">
        <v>4.7517050493265109E-3</v>
      </c>
      <c r="P72" s="86">
        <f>M72/'סכום נכסי הקרן'!$C$42</f>
        <v>3.4107712264730126E-3</v>
      </c>
    </row>
    <row r="73" spans="2:16">
      <c r="B73" s="84" t="s">
        <v>884</v>
      </c>
      <c r="C73" s="80" t="s">
        <v>885</v>
      </c>
      <c r="D73" s="80" t="s">
        <v>256</v>
      </c>
      <c r="E73" s="80"/>
      <c r="F73" s="104">
        <v>40575</v>
      </c>
      <c r="G73" s="85">
        <v>6.67</v>
      </c>
      <c r="H73" s="91" t="s">
        <v>167</v>
      </c>
      <c r="I73" s="92">
        <v>4.8000000000000001E-2</v>
      </c>
      <c r="J73" s="92">
        <v>4.8500000000000008E-2</v>
      </c>
      <c r="K73" s="85">
        <v>3460000</v>
      </c>
      <c r="L73" s="105">
        <v>106.6504</v>
      </c>
      <c r="M73" s="85">
        <v>3690.1040899999998</v>
      </c>
      <c r="N73" s="80"/>
      <c r="O73" s="86">
        <v>6.2752458251788185E-2</v>
      </c>
      <c r="P73" s="86">
        <f>M73/'סכום נכסי הקרן'!$C$42</f>
        <v>4.5043679431656755E-2</v>
      </c>
    </row>
    <row r="74" spans="2:16">
      <c r="B74" s="84" t="s">
        <v>886</v>
      </c>
      <c r="C74" s="80" t="s">
        <v>887</v>
      </c>
      <c r="D74" s="80" t="s">
        <v>256</v>
      </c>
      <c r="E74" s="80"/>
      <c r="F74" s="104">
        <v>40603</v>
      </c>
      <c r="G74" s="85">
        <v>6.75</v>
      </c>
      <c r="H74" s="91" t="s">
        <v>167</v>
      </c>
      <c r="I74" s="92">
        <v>4.8000000000000001E-2</v>
      </c>
      <c r="J74" s="92">
        <v>4.8599999999999997E-2</v>
      </c>
      <c r="K74" s="85">
        <v>1093000</v>
      </c>
      <c r="L74" s="105">
        <v>106.01</v>
      </c>
      <c r="M74" s="85">
        <v>1158.70225</v>
      </c>
      <c r="N74" s="80"/>
      <c r="O74" s="86">
        <v>1.9704434562272211E-2</v>
      </c>
      <c r="P74" s="86">
        <f>M74/'סכום נכסי הקרן'!$C$42</f>
        <v>1.4143832106844284E-2</v>
      </c>
    </row>
    <row r="75" spans="2:16">
      <c r="B75" s="84" t="s">
        <v>888</v>
      </c>
      <c r="C75" s="80" t="s">
        <v>889</v>
      </c>
      <c r="D75" s="80" t="s">
        <v>256</v>
      </c>
      <c r="E75" s="80"/>
      <c r="F75" s="104">
        <v>40634</v>
      </c>
      <c r="G75" s="85">
        <v>6.83</v>
      </c>
      <c r="H75" s="91" t="s">
        <v>167</v>
      </c>
      <c r="I75" s="92">
        <v>4.8000000000000001E-2</v>
      </c>
      <c r="J75" s="92">
        <v>4.8599999999999997E-2</v>
      </c>
      <c r="K75" s="85">
        <v>3979000</v>
      </c>
      <c r="L75" s="105">
        <v>105.2814</v>
      </c>
      <c r="M75" s="85">
        <v>4189.1562000000004</v>
      </c>
      <c r="N75" s="80"/>
      <c r="O75" s="86">
        <v>7.1239142078162801E-2</v>
      </c>
      <c r="P75" s="86">
        <f>M75/'סכום נכסי הקרן'!$C$42</f>
        <v>5.1135416335081597E-2</v>
      </c>
    </row>
    <row r="76" spans="2:16">
      <c r="B76" s="84" t="s">
        <v>890</v>
      </c>
      <c r="C76" s="80" t="s">
        <v>891</v>
      </c>
      <c r="D76" s="80" t="s">
        <v>256</v>
      </c>
      <c r="E76" s="80"/>
      <c r="F76" s="104">
        <v>40664</v>
      </c>
      <c r="G76" s="85">
        <v>6.9200000000000008</v>
      </c>
      <c r="H76" s="91" t="s">
        <v>167</v>
      </c>
      <c r="I76" s="92">
        <v>4.8000000000000001E-2</v>
      </c>
      <c r="J76" s="92">
        <v>4.8599999999999997E-2</v>
      </c>
      <c r="K76" s="85">
        <v>4638000</v>
      </c>
      <c r="L76" s="105">
        <v>104.66840000000001</v>
      </c>
      <c r="M76" s="85">
        <v>4854.5218700000005</v>
      </c>
      <c r="N76" s="80"/>
      <c r="O76" s="86">
        <v>8.2554088868416656E-2</v>
      </c>
      <c r="P76" s="86">
        <f>M76/'סכום נכסי הקרן'!$C$42</f>
        <v>5.9257278811949969E-2</v>
      </c>
    </row>
    <row r="77" spans="2:16">
      <c r="B77" s="84" t="s">
        <v>892</v>
      </c>
      <c r="C77" s="80" t="s">
        <v>893</v>
      </c>
      <c r="D77" s="80" t="s">
        <v>256</v>
      </c>
      <c r="E77" s="80"/>
      <c r="F77" s="104">
        <v>40756</v>
      </c>
      <c r="G77" s="85">
        <v>6.9999999999999991</v>
      </c>
      <c r="H77" s="91" t="s">
        <v>167</v>
      </c>
      <c r="I77" s="92">
        <v>4.8000000000000001E-2</v>
      </c>
      <c r="J77" s="92">
        <v>4.8499999999999995E-2</v>
      </c>
      <c r="K77" s="85">
        <v>603000</v>
      </c>
      <c r="L77" s="105">
        <v>104.3818</v>
      </c>
      <c r="M77" s="85">
        <v>629.44027000000006</v>
      </c>
      <c r="N77" s="80"/>
      <c r="O77" s="86">
        <v>1.0704013573007175E-2</v>
      </c>
      <c r="P77" s="86">
        <f>M77/'סכום נכסי הקרן'!$C$42</f>
        <v>7.6833349552628688E-3</v>
      </c>
    </row>
    <row r="78" spans="2:16">
      <c r="B78" s="84" t="s">
        <v>894</v>
      </c>
      <c r="C78" s="80" t="s">
        <v>895</v>
      </c>
      <c r="D78" s="80" t="s">
        <v>256</v>
      </c>
      <c r="E78" s="80"/>
      <c r="F78" s="104">
        <v>40848</v>
      </c>
      <c r="G78" s="85">
        <v>7.25</v>
      </c>
      <c r="H78" s="91" t="s">
        <v>167</v>
      </c>
      <c r="I78" s="92">
        <v>4.8000000000000001E-2</v>
      </c>
      <c r="J78" s="92">
        <v>4.8499999999999995E-2</v>
      </c>
      <c r="K78" s="85">
        <v>677000</v>
      </c>
      <c r="L78" s="105">
        <v>103.15349999999999</v>
      </c>
      <c r="M78" s="85">
        <v>698.32146</v>
      </c>
      <c r="N78" s="80"/>
      <c r="O78" s="86">
        <v>1.1875379988258753E-2</v>
      </c>
      <c r="P78" s="86">
        <f>M78/'סכום נכסי הקרן'!$C$42</f>
        <v>8.5241411129100483E-3</v>
      </c>
    </row>
    <row r="79" spans="2:16">
      <c r="B79" s="84" t="s">
        <v>896</v>
      </c>
      <c r="C79" s="80" t="s">
        <v>897</v>
      </c>
      <c r="D79" s="80" t="s">
        <v>256</v>
      </c>
      <c r="E79" s="80"/>
      <c r="F79" s="104">
        <v>40940</v>
      </c>
      <c r="G79" s="85">
        <v>7.33</v>
      </c>
      <c r="H79" s="91" t="s">
        <v>167</v>
      </c>
      <c r="I79" s="92">
        <v>4.8000000000000001E-2</v>
      </c>
      <c r="J79" s="92">
        <v>4.8500000000000008E-2</v>
      </c>
      <c r="K79" s="85">
        <v>417000</v>
      </c>
      <c r="L79" s="105">
        <v>104.3947</v>
      </c>
      <c r="M79" s="85">
        <v>435.32860999999997</v>
      </c>
      <c r="N79" s="80"/>
      <c r="O79" s="86">
        <v>7.4030270579261573E-3</v>
      </c>
      <c r="P79" s="86">
        <f>M79/'סכום נכסי הקרן'!$C$42</f>
        <v>5.3138886811913005E-3</v>
      </c>
    </row>
    <row r="80" spans="2:16">
      <c r="B80" s="84" t="s">
        <v>898</v>
      </c>
      <c r="C80" s="80">
        <v>8789</v>
      </c>
      <c r="D80" s="80" t="s">
        <v>256</v>
      </c>
      <c r="E80" s="80"/>
      <c r="F80" s="104">
        <v>41000</v>
      </c>
      <c r="G80" s="85">
        <v>7.49</v>
      </c>
      <c r="H80" s="91" t="s">
        <v>167</v>
      </c>
      <c r="I80" s="92">
        <v>4.8000000000000001E-2</v>
      </c>
      <c r="J80" s="92">
        <v>4.8599999999999997E-2</v>
      </c>
      <c r="K80" s="85">
        <v>56000</v>
      </c>
      <c r="L80" s="105">
        <v>103.563</v>
      </c>
      <c r="M80" s="85">
        <v>57.993760000000002</v>
      </c>
      <c r="N80" s="80"/>
      <c r="O80" s="86">
        <v>9.8621906442325426E-4</v>
      </c>
      <c r="P80" s="86">
        <f>M80/'סכום נכסי הקרן'!$C$42</f>
        <v>7.0790749278740227E-4</v>
      </c>
    </row>
    <row r="81" spans="2:16">
      <c r="B81" s="84" t="s">
        <v>899</v>
      </c>
      <c r="C81" s="80" t="s">
        <v>900</v>
      </c>
      <c r="D81" s="80" t="s">
        <v>256</v>
      </c>
      <c r="E81" s="80"/>
      <c r="F81" s="104">
        <v>41640</v>
      </c>
      <c r="G81" s="85">
        <v>8.48</v>
      </c>
      <c r="H81" s="91" t="s">
        <v>167</v>
      </c>
      <c r="I81" s="92">
        <v>4.8000000000000001E-2</v>
      </c>
      <c r="J81" s="92">
        <v>4.8499999999999995E-2</v>
      </c>
      <c r="K81" s="85">
        <v>143000</v>
      </c>
      <c r="L81" s="105">
        <v>102.38890000000001</v>
      </c>
      <c r="M81" s="85">
        <v>146.41622000000001</v>
      </c>
      <c r="N81" s="80"/>
      <c r="O81" s="86">
        <v>2.4898966286164125E-3</v>
      </c>
      <c r="P81" s="86">
        <f>M81/'סכום נכסי הקרן'!$C$42</f>
        <v>1.7872464072618969E-3</v>
      </c>
    </row>
    <row r="85" spans="2:16">
      <c r="B85" s="141" t="s">
        <v>115</v>
      </c>
    </row>
    <row r="86" spans="2:16">
      <c r="B86" s="141" t="s">
        <v>233</v>
      </c>
    </row>
    <row r="87" spans="2:16">
      <c r="B87" s="141" t="s">
        <v>241</v>
      </c>
    </row>
  </sheetData>
  <sheetProtection sheet="1" objects="1" scenarios="1"/>
  <mergeCells count="2">
    <mergeCell ref="B6:P6"/>
    <mergeCell ref="B7:P7"/>
  </mergeCells>
  <phoneticPr fontId="4" type="noConversion"/>
  <dataValidations count="1">
    <dataValidation allowBlank="1" showInputMessage="1" showErrorMessage="1" sqref="C5:C1048576 A1:B1048576 AH25:XFD27 D28:XFD1048576 D25:AF27 D1:XFD2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855468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182</v>
      </c>
      <c r="C1" s="78" t="s" vm="1">
        <v>251</v>
      </c>
    </row>
    <row r="2" spans="2:65">
      <c r="B2" s="57" t="s">
        <v>181</v>
      </c>
      <c r="C2" s="78" t="s">
        <v>252</v>
      </c>
    </row>
    <row r="3" spans="2:65">
      <c r="B3" s="57" t="s">
        <v>183</v>
      </c>
      <c r="C3" s="78" t="s">
        <v>253</v>
      </c>
    </row>
    <row r="4" spans="2:65">
      <c r="B4" s="57" t="s">
        <v>184</v>
      </c>
      <c r="C4" s="78">
        <v>8602</v>
      </c>
    </row>
    <row r="6" spans="2:65" ht="26.25" customHeight="1">
      <c r="B6" s="157" t="s">
        <v>213</v>
      </c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9"/>
    </row>
    <row r="7" spans="2:65" ht="26.25" customHeight="1">
      <c r="B7" s="157" t="s">
        <v>90</v>
      </c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9"/>
    </row>
    <row r="8" spans="2:65" s="3" customFormat="1" ht="78.75">
      <c r="B8" s="23" t="s">
        <v>119</v>
      </c>
      <c r="C8" s="31" t="s">
        <v>45</v>
      </c>
      <c r="D8" s="31" t="s">
        <v>121</v>
      </c>
      <c r="E8" s="31" t="s">
        <v>120</v>
      </c>
      <c r="F8" s="31" t="s">
        <v>64</v>
      </c>
      <c r="G8" s="31" t="s">
        <v>15</v>
      </c>
      <c r="H8" s="31" t="s">
        <v>65</v>
      </c>
      <c r="I8" s="31" t="s">
        <v>105</v>
      </c>
      <c r="J8" s="31" t="s">
        <v>18</v>
      </c>
      <c r="K8" s="31" t="s">
        <v>104</v>
      </c>
      <c r="L8" s="31" t="s">
        <v>17</v>
      </c>
      <c r="M8" s="71" t="s">
        <v>19</v>
      </c>
      <c r="N8" s="31" t="s">
        <v>235</v>
      </c>
      <c r="O8" s="31" t="s">
        <v>234</v>
      </c>
      <c r="P8" s="31" t="s">
        <v>113</v>
      </c>
      <c r="Q8" s="31" t="s">
        <v>59</v>
      </c>
      <c r="R8" s="31" t="s">
        <v>185</v>
      </c>
      <c r="S8" s="32" t="s">
        <v>187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242</v>
      </c>
      <c r="O9" s="33"/>
      <c r="P9" s="33" t="s">
        <v>238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116</v>
      </c>
      <c r="R10" s="21" t="s">
        <v>117</v>
      </c>
      <c r="S10" s="21" t="s">
        <v>188</v>
      </c>
      <c r="T10" s="5"/>
      <c r="BJ10" s="1"/>
    </row>
    <row r="11" spans="2:65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5"/>
      <c r="BJ11" s="1"/>
      <c r="BM11" s="1"/>
    </row>
    <row r="12" spans="2:65" ht="20.25" customHeight="1">
      <c r="B12" s="93" t="s">
        <v>250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</row>
    <row r="13" spans="2:65">
      <c r="B13" s="93" t="s">
        <v>115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</row>
    <row r="14" spans="2:65">
      <c r="B14" s="93" t="s">
        <v>233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</row>
    <row r="15" spans="2:65">
      <c r="B15" s="93" t="s">
        <v>241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</row>
    <row r="16" spans="2:65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</row>
    <row r="17" spans="2:19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</row>
    <row r="18" spans="2:19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</row>
    <row r="19" spans="2:19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</row>
    <row r="20" spans="2:19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</row>
    <row r="21" spans="2:19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</row>
    <row r="22" spans="2:19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</row>
    <row r="23" spans="2:19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</row>
    <row r="24" spans="2:19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</row>
    <row r="25" spans="2:19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</row>
    <row r="26" spans="2:19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</row>
    <row r="27" spans="2:19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</row>
    <row r="28" spans="2:19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</row>
    <row r="29" spans="2:19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</row>
    <row r="30" spans="2:19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</row>
    <row r="31" spans="2:19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</row>
    <row r="32" spans="2:19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</row>
    <row r="33" spans="2:19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</row>
    <row r="34" spans="2:19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</row>
    <row r="35" spans="2:19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</row>
    <row r="36" spans="2:19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</row>
    <row r="37" spans="2:19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</row>
    <row r="38" spans="2:19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</row>
    <row r="39" spans="2:19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</row>
    <row r="40" spans="2:19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</row>
    <row r="41" spans="2:19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</row>
    <row r="42" spans="2:19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</row>
    <row r="43" spans="2:19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</row>
    <row r="44" spans="2:19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</row>
    <row r="45" spans="2:19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</row>
    <row r="46" spans="2:19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</row>
    <row r="47" spans="2:19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</row>
    <row r="48" spans="2:19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</row>
    <row r="49" spans="2:19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</row>
    <row r="50" spans="2:19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</row>
    <row r="51" spans="2:19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</row>
    <row r="52" spans="2:19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</row>
    <row r="53" spans="2:19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</row>
    <row r="54" spans="2:19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</row>
    <row r="55" spans="2:19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</row>
    <row r="56" spans="2:19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</row>
    <row r="57" spans="2:19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</row>
    <row r="58" spans="2:19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</row>
    <row r="59" spans="2:19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</row>
    <row r="60" spans="2:19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</row>
    <row r="61" spans="2:19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</row>
    <row r="62" spans="2:19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</row>
    <row r="63" spans="2:19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</row>
    <row r="64" spans="2:19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</row>
    <row r="65" spans="2:19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</row>
    <row r="66" spans="2:19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</row>
    <row r="67" spans="2:19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</row>
    <row r="68" spans="2:19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</row>
    <row r="69" spans="2:19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</row>
    <row r="70" spans="2:19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</row>
    <row r="71" spans="2:19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</row>
    <row r="72" spans="2:19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</row>
    <row r="73" spans="2:19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</row>
    <row r="74" spans="2:19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</row>
    <row r="75" spans="2:19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</row>
    <row r="76" spans="2:19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</row>
    <row r="77" spans="2:19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</row>
    <row r="78" spans="2:19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</row>
    <row r="79" spans="2:19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</row>
    <row r="80" spans="2:19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</row>
    <row r="81" spans="2:19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</row>
    <row r="82" spans="2:19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</row>
    <row r="83" spans="2:19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</row>
    <row r="84" spans="2:19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</row>
    <row r="85" spans="2:19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</row>
    <row r="86" spans="2:19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</row>
    <row r="87" spans="2:19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</row>
    <row r="88" spans="2:19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</row>
    <row r="89" spans="2:19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</row>
    <row r="90" spans="2:19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</row>
    <row r="91" spans="2:19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</row>
    <row r="92" spans="2:19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</row>
    <row r="93" spans="2:19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</row>
    <row r="94" spans="2:19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</row>
    <row r="95" spans="2:19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</row>
    <row r="96" spans="2:19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</row>
    <row r="97" spans="2:19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</row>
    <row r="98" spans="2:19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</row>
    <row r="99" spans="2:19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</row>
    <row r="100" spans="2:19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</row>
    <row r="101" spans="2:19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</row>
    <row r="102" spans="2:19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</row>
    <row r="103" spans="2:19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</row>
    <row r="104" spans="2:19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</row>
    <row r="105" spans="2:19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</row>
    <row r="106" spans="2:19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</row>
    <row r="107" spans="2:19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</row>
    <row r="108" spans="2:19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</row>
    <row r="109" spans="2:19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</row>
    <row r="110" spans="2:19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4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workbookViewId="0">
      <pane ySplit="10" topLeftCell="A11" activePane="bottomLeft" state="frozen"/>
      <selection pane="bottomLeft" activeCell="C15" sqref="C15"/>
    </sheetView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41.85546875" style="2" bestFit="1" customWidth="1"/>
    <col min="4" max="4" width="9.28515625" style="2" bestFit="1" customWidth="1"/>
    <col min="5" max="5" width="11.28515625" style="2" bestFit="1" customWidth="1"/>
    <col min="6" max="6" width="14.7109375" style="1" bestFit="1" customWidth="1"/>
    <col min="7" max="7" width="7" style="1" bestFit="1" customWidth="1"/>
    <col min="8" max="8" width="11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8" style="1" bestFit="1" customWidth="1"/>
    <col min="14" max="14" width="11.28515625" style="1" bestFit="1" customWidth="1"/>
    <col min="15" max="15" width="7.28515625" style="1" bestFit="1" customWidth="1"/>
    <col min="16" max="16" width="9" style="1" bestFit="1" customWidth="1"/>
    <col min="17" max="17" width="6.8554687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182</v>
      </c>
      <c r="C1" s="78" t="s" vm="1">
        <v>251</v>
      </c>
    </row>
    <row r="2" spans="2:81">
      <c r="B2" s="57" t="s">
        <v>181</v>
      </c>
      <c r="C2" s="78" t="s">
        <v>252</v>
      </c>
    </row>
    <row r="3" spans="2:81">
      <c r="B3" s="57" t="s">
        <v>183</v>
      </c>
      <c r="C3" s="78" t="s">
        <v>253</v>
      </c>
    </row>
    <row r="4" spans="2:81">
      <c r="B4" s="57" t="s">
        <v>184</v>
      </c>
      <c r="C4" s="78">
        <v>8602</v>
      </c>
    </row>
    <row r="6" spans="2:81" ht="26.25" customHeight="1">
      <c r="B6" s="157" t="s">
        <v>213</v>
      </c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9"/>
    </row>
    <row r="7" spans="2:81" ht="26.25" customHeight="1">
      <c r="B7" s="157" t="s">
        <v>91</v>
      </c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9"/>
    </row>
    <row r="8" spans="2:81" s="3" customFormat="1" ht="78.75">
      <c r="B8" s="23" t="s">
        <v>119</v>
      </c>
      <c r="C8" s="31" t="s">
        <v>45</v>
      </c>
      <c r="D8" s="31" t="s">
        <v>121</v>
      </c>
      <c r="E8" s="31" t="s">
        <v>120</v>
      </c>
      <c r="F8" s="31" t="s">
        <v>64</v>
      </c>
      <c r="G8" s="31" t="s">
        <v>15</v>
      </c>
      <c r="H8" s="31" t="s">
        <v>65</v>
      </c>
      <c r="I8" s="31" t="s">
        <v>105</v>
      </c>
      <c r="J8" s="31" t="s">
        <v>18</v>
      </c>
      <c r="K8" s="31" t="s">
        <v>104</v>
      </c>
      <c r="L8" s="31" t="s">
        <v>17</v>
      </c>
      <c r="M8" s="71" t="s">
        <v>19</v>
      </c>
      <c r="N8" s="71" t="s">
        <v>235</v>
      </c>
      <c r="O8" s="31" t="s">
        <v>234</v>
      </c>
      <c r="P8" s="31" t="s">
        <v>113</v>
      </c>
      <c r="Q8" s="31" t="s">
        <v>59</v>
      </c>
      <c r="R8" s="31" t="s">
        <v>185</v>
      </c>
      <c r="S8" s="32" t="s">
        <v>187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242</v>
      </c>
      <c r="O9" s="33"/>
      <c r="P9" s="33" t="s">
        <v>238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116</v>
      </c>
      <c r="R10" s="21" t="s">
        <v>117</v>
      </c>
      <c r="S10" s="21" t="s">
        <v>188</v>
      </c>
      <c r="T10" s="5"/>
      <c r="BZ10" s="1"/>
    </row>
    <row r="11" spans="2:81" s="129" customFormat="1" ht="18" customHeight="1">
      <c r="B11" s="126" t="s">
        <v>51</v>
      </c>
      <c r="C11" s="82"/>
      <c r="D11" s="82"/>
      <c r="E11" s="82"/>
      <c r="F11" s="82"/>
      <c r="G11" s="82"/>
      <c r="H11" s="82"/>
      <c r="I11" s="82"/>
      <c r="J11" s="90">
        <v>4.5833160148735228</v>
      </c>
      <c r="K11" s="82"/>
      <c r="L11" s="82"/>
      <c r="M11" s="89">
        <v>1.2968954598488727E-2</v>
      </c>
      <c r="N11" s="88"/>
      <c r="O11" s="90"/>
      <c r="P11" s="88">
        <v>2096.3238300000003</v>
      </c>
      <c r="Q11" s="82"/>
      <c r="R11" s="89">
        <v>1</v>
      </c>
      <c r="S11" s="89">
        <f>P11/'סכום נכסי הקרן'!$C$42</f>
        <v>2.5589017621305887E-2</v>
      </c>
      <c r="T11" s="132"/>
      <c r="BZ11" s="130"/>
      <c r="CC11" s="130"/>
    </row>
    <row r="12" spans="2:81" s="130" customFormat="1" ht="17.25" customHeight="1">
      <c r="B12" s="126" t="s">
        <v>232</v>
      </c>
      <c r="C12" s="82"/>
      <c r="D12" s="82"/>
      <c r="E12" s="82"/>
      <c r="F12" s="82"/>
      <c r="G12" s="82"/>
      <c r="H12" s="82"/>
      <c r="I12" s="82"/>
      <c r="J12" s="90">
        <v>4.6025232112926817</v>
      </c>
      <c r="K12" s="82"/>
      <c r="L12" s="82"/>
      <c r="M12" s="89">
        <v>1.265950720437772E-2</v>
      </c>
      <c r="N12" s="88"/>
      <c r="O12" s="90"/>
      <c r="P12" s="88">
        <v>2071.50785</v>
      </c>
      <c r="Q12" s="82"/>
      <c r="R12" s="89">
        <v>0.98816214382297973</v>
      </c>
      <c r="S12" s="89">
        <f>P12/'סכום נכסי הקרן'!$C$42</f>
        <v>2.5286098510993633E-2</v>
      </c>
    </row>
    <row r="13" spans="2:81" s="131" customFormat="1">
      <c r="B13" s="126" t="s">
        <v>60</v>
      </c>
      <c r="C13" s="82"/>
      <c r="D13" s="82"/>
      <c r="E13" s="82"/>
      <c r="F13" s="82"/>
      <c r="G13" s="82"/>
      <c r="H13" s="82"/>
      <c r="I13" s="82"/>
      <c r="J13" s="90">
        <v>4.5795848036218088</v>
      </c>
      <c r="K13" s="82"/>
      <c r="L13" s="82"/>
      <c r="M13" s="89">
        <v>8.1562185663165161E-3</v>
      </c>
      <c r="N13" s="88"/>
      <c r="O13" s="90"/>
      <c r="P13" s="88">
        <v>1884.7775200000001</v>
      </c>
      <c r="Q13" s="82"/>
      <c r="R13" s="89">
        <v>0.89908700794571417</v>
      </c>
      <c r="S13" s="89">
        <f>P13/'סכום נכסי הקרן'!$C$42</f>
        <v>2.3006753289410067E-2</v>
      </c>
    </row>
    <row r="14" spans="2:81" s="131" customFormat="1">
      <c r="B14" s="106" t="s">
        <v>901</v>
      </c>
      <c r="C14" s="80" t="s">
        <v>902</v>
      </c>
      <c r="D14" s="91" t="s">
        <v>903</v>
      </c>
      <c r="E14" s="80" t="s">
        <v>904</v>
      </c>
      <c r="F14" s="91" t="s">
        <v>372</v>
      </c>
      <c r="G14" s="80" t="s">
        <v>288</v>
      </c>
      <c r="H14" s="80" t="s">
        <v>289</v>
      </c>
      <c r="I14" s="104">
        <v>39076</v>
      </c>
      <c r="J14" s="87">
        <v>9.2800000000000011</v>
      </c>
      <c r="K14" s="91" t="s">
        <v>167</v>
      </c>
      <c r="L14" s="92">
        <v>4.9000000000000002E-2</v>
      </c>
      <c r="M14" s="86">
        <v>1.3099999999999999E-2</v>
      </c>
      <c r="N14" s="85">
        <v>23771</v>
      </c>
      <c r="O14" s="87">
        <v>162.99</v>
      </c>
      <c r="P14" s="85">
        <v>38.744349999999997</v>
      </c>
      <c r="Q14" s="86">
        <v>1.2108934889997812E-5</v>
      </c>
      <c r="R14" s="86">
        <v>1.8482044350943621E-2</v>
      </c>
      <c r="S14" s="86">
        <f>P14/'סכום נכסי הקרן'!$C$42</f>
        <v>4.7293735857405325E-4</v>
      </c>
    </row>
    <row r="15" spans="2:81" s="131" customFormat="1">
      <c r="B15" s="106" t="s">
        <v>905</v>
      </c>
      <c r="C15" s="80" t="s">
        <v>906</v>
      </c>
      <c r="D15" s="91" t="s">
        <v>903</v>
      </c>
      <c r="E15" s="80" t="s">
        <v>904</v>
      </c>
      <c r="F15" s="91" t="s">
        <v>372</v>
      </c>
      <c r="G15" s="80" t="s">
        <v>288</v>
      </c>
      <c r="H15" s="80" t="s">
        <v>289</v>
      </c>
      <c r="I15" s="104">
        <v>42639</v>
      </c>
      <c r="J15" s="87">
        <v>12.03</v>
      </c>
      <c r="K15" s="91" t="s">
        <v>167</v>
      </c>
      <c r="L15" s="92">
        <v>4.0999999999999995E-2</v>
      </c>
      <c r="M15" s="86">
        <v>2.0899999999999998E-2</v>
      </c>
      <c r="N15" s="85">
        <v>120656.25</v>
      </c>
      <c r="O15" s="87">
        <v>130.58000000000001</v>
      </c>
      <c r="P15" s="85">
        <v>157.55295000000001</v>
      </c>
      <c r="Q15" s="86">
        <v>3.2099759729661945E-5</v>
      </c>
      <c r="R15" s="86">
        <v>7.5156780524695932E-2</v>
      </c>
      <c r="S15" s="86">
        <f>P15/'סכום נכסי הקרן'!$C$42</f>
        <v>1.9231881812070634E-3</v>
      </c>
    </row>
    <row r="16" spans="2:81" s="131" customFormat="1">
      <c r="B16" s="106" t="s">
        <v>907</v>
      </c>
      <c r="C16" s="80" t="s">
        <v>908</v>
      </c>
      <c r="D16" s="91" t="s">
        <v>903</v>
      </c>
      <c r="E16" s="80" t="s">
        <v>909</v>
      </c>
      <c r="F16" s="91" t="s">
        <v>461</v>
      </c>
      <c r="G16" s="80" t="s">
        <v>288</v>
      </c>
      <c r="H16" s="80" t="s">
        <v>289</v>
      </c>
      <c r="I16" s="104">
        <v>38918</v>
      </c>
      <c r="J16" s="87">
        <v>1.8199999999999998</v>
      </c>
      <c r="K16" s="91" t="s">
        <v>167</v>
      </c>
      <c r="L16" s="92">
        <v>0.05</v>
      </c>
      <c r="M16" s="86">
        <v>2.5999999999999999E-3</v>
      </c>
      <c r="N16" s="85">
        <v>10479</v>
      </c>
      <c r="O16" s="87">
        <v>128.22</v>
      </c>
      <c r="P16" s="85">
        <v>13.436170000000001</v>
      </c>
      <c r="Q16" s="86">
        <v>3.897240345478697E-4</v>
      </c>
      <c r="R16" s="86">
        <v>6.409396204783876E-3</v>
      </c>
      <c r="S16" s="86">
        <f>P16/'סכום נכסי הקרן'!$C$42</f>
        <v>1.6401015242614568E-4</v>
      </c>
    </row>
    <row r="17" spans="2:19" s="131" customFormat="1">
      <c r="B17" s="106" t="s">
        <v>910</v>
      </c>
      <c r="C17" s="80" t="s">
        <v>911</v>
      </c>
      <c r="D17" s="91" t="s">
        <v>903</v>
      </c>
      <c r="E17" s="80" t="s">
        <v>371</v>
      </c>
      <c r="F17" s="91" t="s">
        <v>372</v>
      </c>
      <c r="G17" s="80" t="s">
        <v>316</v>
      </c>
      <c r="H17" s="80" t="s">
        <v>289</v>
      </c>
      <c r="I17" s="104">
        <v>39856</v>
      </c>
      <c r="J17" s="87">
        <v>1.9699999999999998</v>
      </c>
      <c r="K17" s="91" t="s">
        <v>167</v>
      </c>
      <c r="L17" s="92">
        <v>6.8499999999999991E-2</v>
      </c>
      <c r="M17" s="86">
        <v>8.3999999999999995E-3</v>
      </c>
      <c r="N17" s="85">
        <v>174400</v>
      </c>
      <c r="O17" s="87">
        <v>128.51</v>
      </c>
      <c r="P17" s="85">
        <v>224.12145000000001</v>
      </c>
      <c r="Q17" s="86">
        <v>3.4531166159457166E-4</v>
      </c>
      <c r="R17" s="86">
        <v>0.10691165496124708</v>
      </c>
      <c r="S17" s="86">
        <f>P17/'סכום נכסי הקרן'!$C$42</f>
        <v>2.7357642227263269E-3</v>
      </c>
    </row>
    <row r="18" spans="2:19" s="131" customFormat="1">
      <c r="B18" s="106" t="s">
        <v>912</v>
      </c>
      <c r="C18" s="80" t="s">
        <v>913</v>
      </c>
      <c r="D18" s="91" t="s">
        <v>903</v>
      </c>
      <c r="E18" s="80" t="s">
        <v>371</v>
      </c>
      <c r="F18" s="91" t="s">
        <v>372</v>
      </c>
      <c r="G18" s="80" t="s">
        <v>339</v>
      </c>
      <c r="H18" s="80" t="s">
        <v>163</v>
      </c>
      <c r="I18" s="104">
        <v>42935</v>
      </c>
      <c r="J18" s="87">
        <v>3.42</v>
      </c>
      <c r="K18" s="91" t="s">
        <v>167</v>
      </c>
      <c r="L18" s="92">
        <v>0.06</v>
      </c>
      <c r="M18" s="86">
        <v>6.6E-3</v>
      </c>
      <c r="N18" s="85">
        <v>289444</v>
      </c>
      <c r="O18" s="87">
        <v>128.30000000000001</v>
      </c>
      <c r="P18" s="85">
        <v>371.35665999999998</v>
      </c>
      <c r="Q18" s="86">
        <v>7.8212279887396668E-5</v>
      </c>
      <c r="R18" s="86">
        <v>0.17714661002541765</v>
      </c>
      <c r="S18" s="86">
        <f>P18/'סכום נכסי הקרן'!$C$42</f>
        <v>4.5330077254950151E-3</v>
      </c>
    </row>
    <row r="19" spans="2:19" s="131" customFormat="1">
      <c r="B19" s="106" t="s">
        <v>914</v>
      </c>
      <c r="C19" s="80" t="s">
        <v>915</v>
      </c>
      <c r="D19" s="91" t="s">
        <v>903</v>
      </c>
      <c r="E19" s="80" t="s">
        <v>916</v>
      </c>
      <c r="F19" s="91" t="s">
        <v>372</v>
      </c>
      <c r="G19" s="80" t="s">
        <v>339</v>
      </c>
      <c r="H19" s="80" t="s">
        <v>289</v>
      </c>
      <c r="I19" s="104">
        <v>39350</v>
      </c>
      <c r="J19" s="87">
        <v>4.8600000000000003</v>
      </c>
      <c r="K19" s="91" t="s">
        <v>167</v>
      </c>
      <c r="L19" s="92">
        <v>5.5999999999999994E-2</v>
      </c>
      <c r="M19" s="86">
        <v>5.4000000000000003E-3</v>
      </c>
      <c r="N19" s="85">
        <v>90111.89</v>
      </c>
      <c r="O19" s="87">
        <v>151.31</v>
      </c>
      <c r="P19" s="85">
        <v>136.34829999999999</v>
      </c>
      <c r="Q19" s="86">
        <v>1.018266296074325E-4</v>
      </c>
      <c r="R19" s="86">
        <v>6.5041620978949596E-2</v>
      </c>
      <c r="S19" s="86">
        <f>P19/'סכום נכסי הקרן'!$C$42</f>
        <v>1.6643511853486402E-3</v>
      </c>
    </row>
    <row r="20" spans="2:19" s="131" customFormat="1">
      <c r="B20" s="106" t="s">
        <v>917</v>
      </c>
      <c r="C20" s="80" t="s">
        <v>918</v>
      </c>
      <c r="D20" s="91" t="s">
        <v>903</v>
      </c>
      <c r="E20" s="80" t="s">
        <v>308</v>
      </c>
      <c r="F20" s="91" t="s">
        <v>293</v>
      </c>
      <c r="G20" s="80" t="s">
        <v>469</v>
      </c>
      <c r="H20" s="80" t="s">
        <v>289</v>
      </c>
      <c r="I20" s="104">
        <v>39702</v>
      </c>
      <c r="J20" s="87">
        <v>4.3000000000000007</v>
      </c>
      <c r="K20" s="91" t="s">
        <v>167</v>
      </c>
      <c r="L20" s="92">
        <v>5.7500000000000002E-2</v>
      </c>
      <c r="M20" s="86">
        <v>2.8000000000000004E-3</v>
      </c>
      <c r="N20" s="85">
        <v>609006</v>
      </c>
      <c r="O20" s="87">
        <v>148.9</v>
      </c>
      <c r="P20" s="85">
        <v>906.80992000000003</v>
      </c>
      <c r="Q20" s="86">
        <v>4.6774654377880183E-4</v>
      </c>
      <c r="R20" s="86">
        <v>0.43257148872843748</v>
      </c>
      <c r="S20" s="86">
        <f>P20/'סכום נכסי הקרן'!$C$42</f>
        <v>1.1069079447546509E-2</v>
      </c>
    </row>
    <row r="21" spans="2:19" s="131" customFormat="1">
      <c r="B21" s="106" t="s">
        <v>919</v>
      </c>
      <c r="C21" s="80" t="s">
        <v>920</v>
      </c>
      <c r="D21" s="91" t="s">
        <v>903</v>
      </c>
      <c r="E21" s="80" t="s">
        <v>921</v>
      </c>
      <c r="F21" s="91" t="s">
        <v>680</v>
      </c>
      <c r="G21" s="80" t="s">
        <v>922</v>
      </c>
      <c r="H21" s="80"/>
      <c r="I21" s="104">
        <v>39104</v>
      </c>
      <c r="J21" s="87">
        <v>2.1599999999999997</v>
      </c>
      <c r="K21" s="91" t="s">
        <v>167</v>
      </c>
      <c r="L21" s="92">
        <v>5.5999999999999994E-2</v>
      </c>
      <c r="M21" s="86">
        <v>0.10789999999999997</v>
      </c>
      <c r="N21" s="85">
        <v>32970.589999999997</v>
      </c>
      <c r="O21" s="87">
        <v>110.4248</v>
      </c>
      <c r="P21" s="85">
        <v>36.407719999999998</v>
      </c>
      <c r="Q21" s="86">
        <v>2.9528070448305456E-5</v>
      </c>
      <c r="R21" s="86">
        <v>1.7367412171238827E-2</v>
      </c>
      <c r="S21" s="86">
        <f>P21/'סכום נכסי הקרן'!$C$42</f>
        <v>4.4441501608631271E-4</v>
      </c>
    </row>
    <row r="22" spans="2:19" s="131" customFormat="1">
      <c r="B22" s="106"/>
      <c r="C22" s="80"/>
      <c r="D22" s="80"/>
      <c r="E22" s="80"/>
      <c r="F22" s="80"/>
      <c r="G22" s="80"/>
      <c r="H22" s="80"/>
      <c r="I22" s="80"/>
      <c r="J22" s="87"/>
      <c r="K22" s="80"/>
      <c r="L22" s="80"/>
      <c r="M22" s="86"/>
      <c r="N22" s="85"/>
      <c r="O22" s="87"/>
      <c r="P22" s="80"/>
      <c r="Q22" s="80"/>
      <c r="R22" s="86"/>
      <c r="S22" s="80"/>
    </row>
    <row r="23" spans="2:19" s="131" customFormat="1">
      <c r="B23" s="126" t="s">
        <v>61</v>
      </c>
      <c r="C23" s="82"/>
      <c r="D23" s="82"/>
      <c r="E23" s="82"/>
      <c r="F23" s="82"/>
      <c r="G23" s="82"/>
      <c r="H23" s="82"/>
      <c r="I23" s="82"/>
      <c r="J23" s="90">
        <v>6.01</v>
      </c>
      <c r="K23" s="82"/>
      <c r="L23" s="82"/>
      <c r="M23" s="89">
        <v>2.2399999999999993E-2</v>
      </c>
      <c r="N23" s="88"/>
      <c r="O23" s="90"/>
      <c r="P23" s="88">
        <v>80.476600000000005</v>
      </c>
      <c r="Q23" s="82"/>
      <c r="R23" s="89">
        <v>3.8389393302846721E-2</v>
      </c>
      <c r="S23" s="89">
        <f>P23/'סכום נכסי הקרן'!$C$42</f>
        <v>9.8234686169778717E-4</v>
      </c>
    </row>
    <row r="24" spans="2:19" s="131" customFormat="1">
      <c r="B24" s="106" t="s">
        <v>923</v>
      </c>
      <c r="C24" s="80" t="s">
        <v>924</v>
      </c>
      <c r="D24" s="91" t="s">
        <v>903</v>
      </c>
      <c r="E24" s="80" t="s">
        <v>925</v>
      </c>
      <c r="F24" s="91" t="s">
        <v>327</v>
      </c>
      <c r="G24" s="80" t="s">
        <v>339</v>
      </c>
      <c r="H24" s="80" t="s">
        <v>163</v>
      </c>
      <c r="I24" s="104">
        <v>42598</v>
      </c>
      <c r="J24" s="87">
        <v>6.01</v>
      </c>
      <c r="K24" s="91" t="s">
        <v>167</v>
      </c>
      <c r="L24" s="92">
        <v>3.1E-2</v>
      </c>
      <c r="M24" s="86">
        <v>2.2399999999999993E-2</v>
      </c>
      <c r="N24" s="85">
        <v>76368</v>
      </c>
      <c r="O24" s="87">
        <v>105.38</v>
      </c>
      <c r="P24" s="85">
        <v>80.476600000000005</v>
      </c>
      <c r="Q24" s="86">
        <v>2.0096842105263158E-4</v>
      </c>
      <c r="R24" s="86">
        <v>3.8389393302846721E-2</v>
      </c>
      <c r="S24" s="86">
        <f>P24/'סכום נכסי הקרן'!$C$42</f>
        <v>9.8234686169778717E-4</v>
      </c>
    </row>
    <row r="25" spans="2:19" s="131" customFormat="1">
      <c r="B25" s="106"/>
      <c r="C25" s="80"/>
      <c r="D25" s="80"/>
      <c r="E25" s="80"/>
      <c r="F25" s="80"/>
      <c r="G25" s="80"/>
      <c r="H25" s="80"/>
      <c r="I25" s="80"/>
      <c r="J25" s="87"/>
      <c r="K25" s="80"/>
      <c r="L25" s="80"/>
      <c r="M25" s="86"/>
      <c r="N25" s="85"/>
      <c r="O25" s="87"/>
      <c r="P25" s="80"/>
      <c r="Q25" s="80"/>
      <c r="R25" s="86"/>
      <c r="S25" s="80"/>
    </row>
    <row r="26" spans="2:19" s="131" customFormat="1">
      <c r="B26" s="126" t="s">
        <v>47</v>
      </c>
      <c r="C26" s="82"/>
      <c r="D26" s="82"/>
      <c r="E26" s="82"/>
      <c r="F26" s="82"/>
      <c r="G26" s="82"/>
      <c r="H26" s="82"/>
      <c r="I26" s="82"/>
      <c r="J26" s="90">
        <v>3.9433919844508059</v>
      </c>
      <c r="K26" s="82"/>
      <c r="L26" s="82"/>
      <c r="M26" s="89">
        <v>8.5163460228643281E-2</v>
      </c>
      <c r="N26" s="88"/>
      <c r="O26" s="90"/>
      <c r="P26" s="88">
        <v>106.25372999999999</v>
      </c>
      <c r="Q26" s="82"/>
      <c r="R26" s="89">
        <v>5.0685742574418942E-2</v>
      </c>
      <c r="S26" s="89">
        <f>P26/'סכום נכסי הקרן'!$C$42</f>
        <v>1.2969983598857804E-3</v>
      </c>
    </row>
    <row r="27" spans="2:19" s="131" customFormat="1">
      <c r="B27" s="106" t="s">
        <v>926</v>
      </c>
      <c r="C27" s="80" t="s">
        <v>927</v>
      </c>
      <c r="D27" s="91" t="s">
        <v>903</v>
      </c>
      <c r="E27" s="80" t="s">
        <v>686</v>
      </c>
      <c r="F27" s="91" t="s">
        <v>687</v>
      </c>
      <c r="G27" s="80" t="s">
        <v>399</v>
      </c>
      <c r="H27" s="80" t="s">
        <v>289</v>
      </c>
      <c r="I27" s="104">
        <v>42954</v>
      </c>
      <c r="J27" s="87">
        <v>2.58</v>
      </c>
      <c r="K27" s="91" t="s">
        <v>166</v>
      </c>
      <c r="L27" s="92">
        <v>3.7000000000000005E-2</v>
      </c>
      <c r="M27" s="86">
        <v>3.2999999999999995E-2</v>
      </c>
      <c r="N27" s="85">
        <v>3843</v>
      </c>
      <c r="O27" s="87">
        <v>102.18</v>
      </c>
      <c r="P27" s="85">
        <v>13.614139999999999</v>
      </c>
      <c r="Q27" s="86">
        <v>5.7184096184750906E-5</v>
      </c>
      <c r="R27" s="86">
        <v>6.4942924395416509E-3</v>
      </c>
      <c r="S27" s="86">
        <f>P27/'סכום נכסי הקרן'!$C$42</f>
        <v>1.6618256367334491E-4</v>
      </c>
    </row>
    <row r="28" spans="2:19" s="131" customFormat="1">
      <c r="B28" s="106" t="s">
        <v>928</v>
      </c>
      <c r="C28" s="80" t="s">
        <v>929</v>
      </c>
      <c r="D28" s="91" t="s">
        <v>903</v>
      </c>
      <c r="E28" s="80" t="s">
        <v>686</v>
      </c>
      <c r="F28" s="91" t="s">
        <v>687</v>
      </c>
      <c r="G28" s="80" t="s">
        <v>399</v>
      </c>
      <c r="H28" s="80" t="s">
        <v>289</v>
      </c>
      <c r="I28" s="104">
        <v>42625</v>
      </c>
      <c r="J28" s="87">
        <v>4.25</v>
      </c>
      <c r="K28" s="91" t="s">
        <v>166</v>
      </c>
      <c r="L28" s="92">
        <v>4.4500000000000005E-2</v>
      </c>
      <c r="M28" s="86">
        <v>4.1599999999999998E-2</v>
      </c>
      <c r="N28" s="85">
        <v>22026</v>
      </c>
      <c r="O28" s="87">
        <v>102.69</v>
      </c>
      <c r="P28" s="85">
        <v>78.418340000000001</v>
      </c>
      <c r="Q28" s="86">
        <v>1.6062342716969118E-4</v>
      </c>
      <c r="R28" s="86">
        <v>3.7407550721779467E-2</v>
      </c>
      <c r="S28" s="86">
        <f>P28/'סכום נכסי הקרן'!$C$42</f>
        <v>9.5722247458950851E-4</v>
      </c>
    </row>
    <row r="29" spans="2:19" s="131" customFormat="1">
      <c r="B29" s="106" t="s">
        <v>930</v>
      </c>
      <c r="C29" s="80" t="s">
        <v>931</v>
      </c>
      <c r="D29" s="91" t="s">
        <v>903</v>
      </c>
      <c r="E29" s="80" t="s">
        <v>932</v>
      </c>
      <c r="F29" s="91" t="s">
        <v>372</v>
      </c>
      <c r="G29" s="80" t="s">
        <v>922</v>
      </c>
      <c r="H29" s="80"/>
      <c r="I29" s="104">
        <v>41840</v>
      </c>
      <c r="J29" s="87">
        <v>4.4999999999999991</v>
      </c>
      <c r="K29" s="91" t="s">
        <v>166</v>
      </c>
      <c r="L29" s="92">
        <v>0.03</v>
      </c>
      <c r="M29" s="86">
        <v>0.35210000000000002</v>
      </c>
      <c r="N29" s="85">
        <v>10073.08</v>
      </c>
      <c r="O29" s="87">
        <v>27.02</v>
      </c>
      <c r="P29" s="85">
        <v>9.4362700000000004</v>
      </c>
      <c r="Q29" s="86">
        <v>2.8320970693800242E-5</v>
      </c>
      <c r="R29" s="86">
        <v>4.5013417607335975E-3</v>
      </c>
      <c r="S29" s="86">
        <f>P29/'סכום נכסי הקרן'!$C$42</f>
        <v>1.1518491363493211E-4</v>
      </c>
    </row>
    <row r="30" spans="2:19" s="131" customFormat="1">
      <c r="B30" s="106" t="s">
        <v>933</v>
      </c>
      <c r="C30" s="80" t="s">
        <v>934</v>
      </c>
      <c r="D30" s="91" t="s">
        <v>903</v>
      </c>
      <c r="E30" s="80" t="s">
        <v>932</v>
      </c>
      <c r="F30" s="91" t="s">
        <v>372</v>
      </c>
      <c r="G30" s="80" t="s">
        <v>922</v>
      </c>
      <c r="H30" s="80"/>
      <c r="I30" s="104">
        <v>41840</v>
      </c>
      <c r="J30" s="87">
        <v>1.7000000000000004</v>
      </c>
      <c r="K30" s="91" t="s">
        <v>166</v>
      </c>
      <c r="L30" s="92">
        <v>4.4900000000000002E-2</v>
      </c>
      <c r="M30" s="86">
        <v>0.42109999999999997</v>
      </c>
      <c r="N30" s="85">
        <v>2464.5500000000002</v>
      </c>
      <c r="O30" s="87">
        <v>56</v>
      </c>
      <c r="P30" s="85">
        <v>4.7849799999999991</v>
      </c>
      <c r="Q30" s="86">
        <v>7.5397223951644213E-5</v>
      </c>
      <c r="R30" s="86">
        <v>2.2825576523642335E-3</v>
      </c>
      <c r="S30" s="86">
        <f>P30/'סכום נכסי הקרן'!$C$42</f>
        <v>5.8408407987994971E-5</v>
      </c>
    </row>
    <row r="31" spans="2:19" s="131" customFormat="1">
      <c r="B31" s="106"/>
      <c r="C31" s="80"/>
      <c r="D31" s="80"/>
      <c r="E31" s="80"/>
      <c r="F31" s="80"/>
      <c r="G31" s="80"/>
      <c r="H31" s="80"/>
      <c r="I31" s="80"/>
      <c r="J31" s="87"/>
      <c r="K31" s="80"/>
      <c r="L31" s="80"/>
      <c r="M31" s="86"/>
      <c r="N31" s="85"/>
      <c r="O31" s="87"/>
      <c r="P31" s="80"/>
      <c r="Q31" s="80"/>
      <c r="R31" s="86"/>
      <c r="S31" s="80"/>
    </row>
    <row r="32" spans="2:19" s="130" customFormat="1">
      <c r="B32" s="126" t="s">
        <v>231</v>
      </c>
      <c r="C32" s="82"/>
      <c r="D32" s="82"/>
      <c r="E32" s="82"/>
      <c r="F32" s="82"/>
      <c r="G32" s="82"/>
      <c r="H32" s="82"/>
      <c r="I32" s="82"/>
      <c r="J32" s="90">
        <v>2.98</v>
      </c>
      <c r="K32" s="82"/>
      <c r="L32" s="82"/>
      <c r="M32" s="89">
        <v>3.8800000000000001E-2</v>
      </c>
      <c r="N32" s="88"/>
      <c r="O32" s="90"/>
      <c r="P32" s="88">
        <v>24.81598</v>
      </c>
      <c r="Q32" s="82"/>
      <c r="R32" s="89">
        <v>1.183785617702013E-2</v>
      </c>
      <c r="S32" s="89">
        <f>P32/'סכום נכסי הקרן'!$C$42</f>
        <v>3.0291911031225284E-4</v>
      </c>
    </row>
    <row r="33" spans="2:19" s="131" customFormat="1">
      <c r="B33" s="126" t="s">
        <v>69</v>
      </c>
      <c r="C33" s="82"/>
      <c r="D33" s="82"/>
      <c r="E33" s="82"/>
      <c r="F33" s="82"/>
      <c r="G33" s="82"/>
      <c r="H33" s="82"/>
      <c r="I33" s="82"/>
      <c r="J33" s="90">
        <v>2.98</v>
      </c>
      <c r="K33" s="82"/>
      <c r="L33" s="82"/>
      <c r="M33" s="89">
        <v>3.8800000000000001E-2</v>
      </c>
      <c r="N33" s="88"/>
      <c r="O33" s="90"/>
      <c r="P33" s="88">
        <v>24.81598</v>
      </c>
      <c r="Q33" s="82"/>
      <c r="R33" s="89">
        <v>1.183785617702013E-2</v>
      </c>
      <c r="S33" s="89">
        <f>P33/'סכום נכסי הקרן'!$C$42</f>
        <v>3.0291911031225284E-4</v>
      </c>
    </row>
    <row r="34" spans="2:19" s="131" customFormat="1">
      <c r="B34" s="106" t="s">
        <v>935</v>
      </c>
      <c r="C34" s="80" t="s">
        <v>936</v>
      </c>
      <c r="D34" s="91" t="s">
        <v>903</v>
      </c>
      <c r="E34" s="80"/>
      <c r="F34" s="91" t="s">
        <v>656</v>
      </c>
      <c r="G34" s="80" t="s">
        <v>937</v>
      </c>
      <c r="H34" s="80" t="s">
        <v>938</v>
      </c>
      <c r="I34" s="104">
        <v>42135</v>
      </c>
      <c r="J34" s="87">
        <v>2.98</v>
      </c>
      <c r="K34" s="91" t="s">
        <v>166</v>
      </c>
      <c r="L34" s="92">
        <v>0.06</v>
      </c>
      <c r="M34" s="86">
        <v>3.8800000000000001E-2</v>
      </c>
      <c r="N34" s="85">
        <v>6628.79</v>
      </c>
      <c r="O34" s="87">
        <v>107.98</v>
      </c>
      <c r="P34" s="85">
        <v>24.81598</v>
      </c>
      <c r="Q34" s="86">
        <v>8.0348969696969695E-6</v>
      </c>
      <c r="R34" s="86">
        <v>1.183785617702013E-2</v>
      </c>
      <c r="S34" s="86">
        <f>P34/'סכום נכסי הקרן'!$C$42</f>
        <v>3.0291911031225284E-4</v>
      </c>
    </row>
    <row r="35" spans="2:19" s="131" customFormat="1">
      <c r="B35" s="107"/>
      <c r="C35" s="108"/>
      <c r="D35" s="108"/>
      <c r="E35" s="108"/>
      <c r="F35" s="108"/>
      <c r="G35" s="108"/>
      <c r="H35" s="108"/>
      <c r="I35" s="108"/>
      <c r="J35" s="109"/>
      <c r="K35" s="108"/>
      <c r="L35" s="108"/>
      <c r="M35" s="110"/>
      <c r="N35" s="111"/>
      <c r="O35" s="109"/>
      <c r="P35" s="108"/>
      <c r="Q35" s="108"/>
      <c r="R35" s="110"/>
      <c r="S35" s="108"/>
    </row>
    <row r="36" spans="2:19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</row>
    <row r="37" spans="2:19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</row>
    <row r="38" spans="2:19">
      <c r="B38" s="93" t="s">
        <v>250</v>
      </c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</row>
    <row r="39" spans="2:19">
      <c r="B39" s="93" t="s">
        <v>115</v>
      </c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</row>
    <row r="40" spans="2:19">
      <c r="B40" s="93" t="s">
        <v>233</v>
      </c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</row>
    <row r="41" spans="2:19">
      <c r="B41" s="93" t="s">
        <v>241</v>
      </c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</row>
    <row r="42" spans="2:19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</row>
    <row r="43" spans="2:19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</row>
    <row r="44" spans="2:19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</row>
    <row r="45" spans="2:19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</row>
    <row r="46" spans="2:19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</row>
    <row r="47" spans="2:19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</row>
    <row r="48" spans="2:19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</row>
    <row r="49" spans="2:19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</row>
    <row r="50" spans="2:19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</row>
    <row r="51" spans="2:19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</row>
    <row r="52" spans="2:19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</row>
    <row r="53" spans="2:19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</row>
    <row r="54" spans="2:19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</row>
    <row r="55" spans="2:19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</row>
    <row r="56" spans="2:19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</row>
    <row r="57" spans="2:19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</row>
    <row r="58" spans="2:19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</row>
    <row r="59" spans="2:19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</row>
    <row r="60" spans="2:19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</row>
    <row r="61" spans="2:19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</row>
    <row r="62" spans="2:19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</row>
    <row r="63" spans="2:19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</row>
    <row r="64" spans="2:19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</row>
    <row r="65" spans="2:19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</row>
    <row r="66" spans="2:19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</row>
    <row r="67" spans="2:19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</row>
    <row r="68" spans="2:19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</row>
    <row r="69" spans="2:19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</row>
    <row r="70" spans="2:19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</row>
    <row r="71" spans="2:19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</row>
    <row r="72" spans="2:19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</row>
    <row r="73" spans="2:19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</row>
    <row r="74" spans="2:19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</row>
    <row r="75" spans="2:19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</row>
    <row r="76" spans="2:19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</row>
    <row r="77" spans="2:19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</row>
    <row r="78" spans="2:19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</row>
    <row r="79" spans="2:19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</row>
    <row r="80" spans="2:19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</row>
    <row r="81" spans="2:19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</row>
    <row r="82" spans="2:19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</row>
    <row r="83" spans="2:19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</row>
    <row r="84" spans="2:19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</row>
    <row r="85" spans="2:19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</row>
    <row r="86" spans="2:19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</row>
    <row r="87" spans="2:19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</row>
    <row r="88" spans="2:19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</row>
    <row r="89" spans="2:19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</row>
    <row r="90" spans="2:19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</row>
    <row r="91" spans="2:19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</row>
    <row r="92" spans="2:19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</row>
    <row r="93" spans="2:19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</row>
    <row r="94" spans="2:19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</row>
    <row r="95" spans="2:19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</row>
    <row r="96" spans="2:19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</row>
    <row r="97" spans="2:19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</row>
    <row r="98" spans="2:19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</row>
    <row r="99" spans="2:19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</row>
    <row r="100" spans="2:19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</row>
    <row r="101" spans="2:19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</row>
    <row r="102" spans="2:19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</row>
    <row r="103" spans="2:19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</row>
    <row r="104" spans="2:19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</row>
    <row r="105" spans="2:19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</row>
    <row r="106" spans="2:19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</row>
    <row r="107" spans="2:19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</row>
    <row r="108" spans="2:19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</row>
    <row r="109" spans="2:19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</row>
    <row r="110" spans="2:19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</row>
    <row r="111" spans="2:19"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  <c r="R111" s="79"/>
      <c r="S111" s="79"/>
    </row>
    <row r="112" spans="2:19"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  <c r="S112" s="79"/>
    </row>
    <row r="113" spans="2:19"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  <c r="R113" s="79"/>
      <c r="S113" s="79"/>
    </row>
    <row r="114" spans="2:19"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  <c r="R114" s="79"/>
      <c r="S114" s="79"/>
    </row>
    <row r="115" spans="2:19"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  <c r="S115" s="79"/>
    </row>
    <row r="116" spans="2:19"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  <c r="S116" s="79"/>
    </row>
    <row r="117" spans="2:19"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79"/>
      <c r="R117" s="79"/>
      <c r="S117" s="79"/>
    </row>
    <row r="118" spans="2:19"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9"/>
      <c r="R118" s="79"/>
      <c r="S118" s="79"/>
    </row>
    <row r="119" spans="2:19"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  <c r="R119" s="79"/>
      <c r="S119" s="79"/>
    </row>
    <row r="120" spans="2:19"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  <c r="S120" s="79"/>
    </row>
    <row r="121" spans="2:19"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  <c r="R121" s="79"/>
      <c r="S121" s="79"/>
    </row>
    <row r="122" spans="2:19"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  <c r="R122" s="79"/>
      <c r="S122" s="79"/>
    </row>
    <row r="123" spans="2:19"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  <c r="S123" s="79"/>
    </row>
    <row r="124" spans="2:19"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  <c r="R124" s="79"/>
      <c r="S124" s="79"/>
    </row>
    <row r="125" spans="2:19"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  <c r="S125" s="79"/>
    </row>
    <row r="126" spans="2:19"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9"/>
      <c r="R126" s="79"/>
      <c r="S126" s="79"/>
    </row>
    <row r="127" spans="2:19"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9"/>
      <c r="R127" s="79"/>
      <c r="S127" s="79"/>
    </row>
    <row r="128" spans="2:19"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79"/>
      <c r="R128" s="79"/>
      <c r="S128" s="79"/>
    </row>
    <row r="129" spans="2:19">
      <c r="B129" s="79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79"/>
      <c r="R129" s="79"/>
      <c r="S129" s="79"/>
    </row>
    <row r="130" spans="2:19"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  <c r="R130" s="79"/>
      <c r="S130" s="79"/>
    </row>
    <row r="131" spans="2:19"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79"/>
      <c r="R131" s="79"/>
      <c r="S131" s="79"/>
    </row>
    <row r="132" spans="2:19">
      <c r="B132" s="79"/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79"/>
      <c r="O132" s="79"/>
      <c r="P132" s="79"/>
      <c r="Q132" s="79"/>
      <c r="R132" s="79"/>
      <c r="S132" s="79"/>
    </row>
    <row r="133" spans="2:19">
      <c r="B133" s="79"/>
      <c r="C133" s="79"/>
      <c r="D133" s="79"/>
      <c r="E133" s="79"/>
      <c r="F133" s="79"/>
      <c r="G133" s="79"/>
      <c r="H133" s="79"/>
      <c r="I133" s="79"/>
      <c r="J133" s="79"/>
      <c r="K133" s="79"/>
      <c r="L133" s="79"/>
      <c r="M133" s="79"/>
      <c r="N133" s="79"/>
      <c r="O133" s="79"/>
      <c r="P133" s="79"/>
      <c r="Q133" s="79"/>
      <c r="R133" s="79"/>
      <c r="S133" s="79"/>
    </row>
    <row r="134" spans="2:19">
      <c r="B134" s="79"/>
      <c r="C134" s="79"/>
      <c r="D134" s="79"/>
      <c r="E134" s="79"/>
      <c r="F134" s="79"/>
      <c r="G134" s="79"/>
      <c r="H134" s="79"/>
      <c r="I134" s="79"/>
      <c r="J134" s="79"/>
      <c r="K134" s="79"/>
      <c r="L134" s="79"/>
      <c r="M134" s="79"/>
      <c r="N134" s="79"/>
      <c r="O134" s="79"/>
      <c r="P134" s="79"/>
      <c r="Q134" s="79"/>
      <c r="R134" s="79"/>
      <c r="S134" s="79"/>
    </row>
    <row r="135" spans="2:19">
      <c r="C135" s="1"/>
      <c r="D135" s="1"/>
      <c r="E135" s="1"/>
    </row>
    <row r="136" spans="2:19">
      <c r="C136" s="1"/>
      <c r="D136" s="1"/>
      <c r="E136" s="1"/>
    </row>
    <row r="137" spans="2:19">
      <c r="C137" s="1"/>
      <c r="D137" s="1"/>
      <c r="E137" s="1"/>
    </row>
    <row r="138" spans="2:19">
      <c r="C138" s="1"/>
      <c r="D138" s="1"/>
      <c r="E138" s="1"/>
    </row>
    <row r="139" spans="2:19">
      <c r="C139" s="1"/>
      <c r="D139" s="1"/>
      <c r="E139" s="1"/>
    </row>
    <row r="140" spans="2:19">
      <c r="C140" s="1"/>
      <c r="D140" s="1"/>
      <c r="E140" s="1"/>
    </row>
    <row r="141" spans="2:19">
      <c r="C141" s="1"/>
      <c r="D141" s="1"/>
      <c r="E141" s="1"/>
    </row>
    <row r="142" spans="2:19">
      <c r="C142" s="1"/>
      <c r="D142" s="1"/>
      <c r="E142" s="1"/>
    </row>
    <row r="143" spans="2:19">
      <c r="C143" s="1"/>
      <c r="D143" s="1"/>
      <c r="E143" s="1"/>
    </row>
    <row r="144" spans="2:19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sheetProtection sheet="1" objects="1" scenarios="1"/>
  <mergeCells count="2">
    <mergeCell ref="B6:S6"/>
    <mergeCell ref="B7:S7"/>
  </mergeCells>
  <phoneticPr fontId="4" type="noConversion"/>
  <conditionalFormatting sqref="B12:B37 B42:B134">
    <cfRule type="cellIs" dxfId="91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5"/>
  <sheetViews>
    <sheetView rightToLeft="1" workbookViewId="0">
      <selection activeCell="C17" sqref="C17"/>
    </sheetView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41.85546875" style="2" bestFit="1" customWidth="1"/>
    <col min="4" max="4" width="5.7109375" style="2" bestFit="1" customWidth="1"/>
    <col min="5" max="5" width="11.28515625" style="2" bestFit="1" customWidth="1"/>
    <col min="6" max="6" width="12.140625" style="1" bestFit="1" customWidth="1"/>
    <col min="7" max="7" width="12" style="1" bestFit="1" customWidth="1"/>
    <col min="8" max="8" width="7.28515625" style="1" bestFit="1" customWidth="1"/>
    <col min="9" max="9" width="9" style="1" bestFit="1" customWidth="1"/>
    <col min="10" max="10" width="8" style="1" bestFit="1" customWidth="1"/>
    <col min="11" max="11" width="6.85546875" style="1" bestFit="1" customWidth="1"/>
    <col min="12" max="12" width="9.14062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182</v>
      </c>
      <c r="C1" s="78" t="s" vm="1">
        <v>251</v>
      </c>
    </row>
    <row r="2" spans="2:98">
      <c r="B2" s="57" t="s">
        <v>181</v>
      </c>
      <c r="C2" s="78" t="s">
        <v>252</v>
      </c>
    </row>
    <row r="3" spans="2:98">
      <c r="B3" s="57" t="s">
        <v>183</v>
      </c>
      <c r="C3" s="78" t="s">
        <v>253</v>
      </c>
    </row>
    <row r="4" spans="2:98">
      <c r="B4" s="57" t="s">
        <v>184</v>
      </c>
      <c r="C4" s="78">
        <v>8602</v>
      </c>
    </row>
    <row r="6" spans="2:98" ht="26.25" customHeight="1">
      <c r="B6" s="157" t="s">
        <v>213</v>
      </c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9"/>
    </row>
    <row r="7" spans="2:98" ht="26.25" customHeight="1">
      <c r="B7" s="157" t="s">
        <v>92</v>
      </c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9"/>
    </row>
    <row r="8" spans="2:98" s="3" customFormat="1" ht="63">
      <c r="B8" s="23" t="s">
        <v>119</v>
      </c>
      <c r="C8" s="31" t="s">
        <v>45</v>
      </c>
      <c r="D8" s="31" t="s">
        <v>121</v>
      </c>
      <c r="E8" s="31" t="s">
        <v>120</v>
      </c>
      <c r="F8" s="31" t="s">
        <v>64</v>
      </c>
      <c r="G8" s="31" t="s">
        <v>104</v>
      </c>
      <c r="H8" s="31" t="s">
        <v>235</v>
      </c>
      <c r="I8" s="31" t="s">
        <v>234</v>
      </c>
      <c r="J8" s="31" t="s">
        <v>113</v>
      </c>
      <c r="K8" s="31" t="s">
        <v>59</v>
      </c>
      <c r="L8" s="31" t="s">
        <v>185</v>
      </c>
      <c r="M8" s="32" t="s">
        <v>187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242</v>
      </c>
      <c r="I9" s="33"/>
      <c r="J9" s="33" t="s">
        <v>238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129" customFormat="1" ht="18" customHeight="1">
      <c r="B11" s="117" t="s">
        <v>30</v>
      </c>
      <c r="C11" s="118"/>
      <c r="D11" s="118"/>
      <c r="E11" s="118"/>
      <c r="F11" s="118"/>
      <c r="G11" s="118"/>
      <c r="H11" s="119"/>
      <c r="I11" s="119"/>
      <c r="J11" s="119">
        <v>8.57822</v>
      </c>
      <c r="K11" s="118"/>
      <c r="L11" s="120">
        <v>1</v>
      </c>
      <c r="M11" s="120">
        <f>J11/'סכום נכסי הקרן'!$C$42</f>
        <v>1.0471102775158482E-4</v>
      </c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30"/>
      <c r="AO11" s="130"/>
      <c r="AP11" s="130"/>
      <c r="AQ11" s="130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30"/>
      <c r="BC11" s="130"/>
      <c r="BD11" s="130"/>
      <c r="BE11" s="130"/>
      <c r="BF11" s="130"/>
      <c r="BG11" s="130"/>
      <c r="BH11" s="130"/>
      <c r="BI11" s="130"/>
      <c r="BJ11" s="130"/>
      <c r="BK11" s="130"/>
      <c r="BL11" s="130"/>
      <c r="BM11" s="130"/>
      <c r="BN11" s="130"/>
      <c r="BO11" s="130"/>
      <c r="BP11" s="130"/>
      <c r="BQ11" s="130"/>
      <c r="BR11" s="130"/>
      <c r="BS11" s="130"/>
      <c r="BT11" s="130"/>
      <c r="BU11" s="130"/>
      <c r="BV11" s="130"/>
      <c r="BW11" s="130"/>
      <c r="BX11" s="130"/>
      <c r="BY11" s="130"/>
      <c r="CT11" s="130"/>
    </row>
    <row r="12" spans="2:98" s="94" customFormat="1" ht="17.25" customHeight="1">
      <c r="B12" s="117" t="s">
        <v>232</v>
      </c>
      <c r="C12" s="118"/>
      <c r="D12" s="118"/>
      <c r="E12" s="118"/>
      <c r="F12" s="118"/>
      <c r="G12" s="118"/>
      <c r="H12" s="119"/>
      <c r="I12" s="119"/>
      <c r="J12" s="119">
        <v>8.57822</v>
      </c>
      <c r="K12" s="118"/>
      <c r="L12" s="120">
        <v>1</v>
      </c>
      <c r="M12" s="120">
        <f>J12/'סכום נכסי הקרן'!$C$42</f>
        <v>1.0471102775158482E-4</v>
      </c>
    </row>
    <row r="13" spans="2:98">
      <c r="B13" s="123" t="s">
        <v>232</v>
      </c>
      <c r="C13" s="82"/>
      <c r="D13" s="82"/>
      <c r="E13" s="82"/>
      <c r="F13" s="82"/>
      <c r="G13" s="82"/>
      <c r="H13" s="88"/>
      <c r="I13" s="88"/>
      <c r="J13" s="88">
        <v>8.57822</v>
      </c>
      <c r="K13" s="82"/>
      <c r="L13" s="89">
        <v>1</v>
      </c>
      <c r="M13" s="89">
        <f>J13/'סכום נכסי הקרן'!$C$42</f>
        <v>1.0471102775158482E-4</v>
      </c>
    </row>
    <row r="14" spans="2:98">
      <c r="B14" s="79" t="s">
        <v>939</v>
      </c>
      <c r="C14" s="80">
        <v>5992</v>
      </c>
      <c r="D14" s="91" t="s">
        <v>28</v>
      </c>
      <c r="E14" s="80" t="s">
        <v>921</v>
      </c>
      <c r="F14" s="91" t="s">
        <v>680</v>
      </c>
      <c r="G14" s="91" t="s">
        <v>167</v>
      </c>
      <c r="H14" s="85">
        <v>759</v>
      </c>
      <c r="I14" s="85">
        <v>0</v>
      </c>
      <c r="J14" s="85">
        <v>1.3000000000000002E-4</v>
      </c>
      <c r="K14" s="86">
        <v>2.7802197802197801E-5</v>
      </c>
      <c r="L14" s="86">
        <v>0</v>
      </c>
      <c r="M14" s="86">
        <f>J14/'סכום נכסי הקרן'!$C$42</f>
        <v>1.5868599322127467E-9</v>
      </c>
    </row>
    <row r="15" spans="2:98">
      <c r="B15" s="79" t="s">
        <v>941</v>
      </c>
      <c r="C15" s="80" t="s">
        <v>942</v>
      </c>
      <c r="D15" s="91" t="s">
        <v>28</v>
      </c>
      <c r="E15" s="80" t="s">
        <v>932</v>
      </c>
      <c r="F15" s="91" t="s">
        <v>372</v>
      </c>
      <c r="G15" s="91" t="s">
        <v>166</v>
      </c>
      <c r="H15" s="85">
        <v>154.58000000000001</v>
      </c>
      <c r="I15" s="85">
        <v>1600.441</v>
      </c>
      <c r="J15" s="85">
        <v>8.5772199999999987</v>
      </c>
      <c r="K15" s="86">
        <v>1.5765225526109993E-5</v>
      </c>
      <c r="L15" s="86">
        <v>0.99988342569903765</v>
      </c>
      <c r="M15" s="86">
        <f>J15/'סכום נכסי הקרן'!$C$42</f>
        <v>1.0469882113672163E-4</v>
      </c>
    </row>
    <row r="16" spans="2:98">
      <c r="B16" s="83"/>
      <c r="C16" s="80"/>
      <c r="D16" s="80"/>
      <c r="E16" s="80"/>
      <c r="F16" s="80"/>
      <c r="G16" s="80"/>
      <c r="H16" s="85"/>
      <c r="I16" s="85"/>
      <c r="J16" s="80"/>
      <c r="K16" s="80"/>
      <c r="L16" s="86"/>
      <c r="M16" s="80"/>
    </row>
    <row r="17" spans="2:13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</row>
    <row r="18" spans="2:13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</row>
    <row r="19" spans="2:13">
      <c r="B19" s="93" t="s">
        <v>250</v>
      </c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</row>
    <row r="20" spans="2:13">
      <c r="B20" s="93" t="s">
        <v>115</v>
      </c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</row>
    <row r="21" spans="2:13">
      <c r="B21" s="93" t="s">
        <v>233</v>
      </c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</row>
    <row r="22" spans="2:13">
      <c r="B22" s="93" t="s">
        <v>241</v>
      </c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</row>
    <row r="23" spans="2:13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</row>
    <row r="24" spans="2:13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</row>
    <row r="25" spans="2:13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</row>
    <row r="26" spans="2:13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</row>
    <row r="27" spans="2:13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</row>
    <row r="28" spans="2:13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</row>
    <row r="29" spans="2:13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</row>
    <row r="30" spans="2:13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</row>
    <row r="31" spans="2:13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</row>
    <row r="32" spans="2:13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</row>
    <row r="33" spans="2:13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</row>
    <row r="34" spans="2:13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</row>
    <row r="35" spans="2:13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</row>
    <row r="36" spans="2:13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</row>
    <row r="37" spans="2:13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</row>
    <row r="38" spans="2:13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</row>
    <row r="39" spans="2:13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</row>
    <row r="40" spans="2:13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</row>
    <row r="41" spans="2:13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</row>
    <row r="42" spans="2:13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</row>
    <row r="43" spans="2:13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</row>
    <row r="44" spans="2:13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</row>
    <row r="45" spans="2:13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</row>
    <row r="46" spans="2:13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</row>
    <row r="47" spans="2:13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</row>
    <row r="48" spans="2:13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</row>
    <row r="49" spans="2:13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</row>
    <row r="50" spans="2:13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</row>
    <row r="51" spans="2:13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</row>
    <row r="52" spans="2:13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</row>
    <row r="53" spans="2:13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</row>
    <row r="54" spans="2:13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</row>
    <row r="55" spans="2:13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</row>
    <row r="56" spans="2:13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</row>
    <row r="57" spans="2:13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</row>
    <row r="58" spans="2:13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</row>
    <row r="59" spans="2:13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</row>
    <row r="60" spans="2:13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</row>
    <row r="61" spans="2:13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</row>
    <row r="62" spans="2:13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</row>
    <row r="63" spans="2:13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</row>
    <row r="64" spans="2:13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</row>
    <row r="65" spans="2:13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</row>
    <row r="66" spans="2:13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</row>
    <row r="67" spans="2:13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</row>
    <row r="68" spans="2:13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</row>
    <row r="69" spans="2:13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</row>
    <row r="70" spans="2:13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</row>
    <row r="71" spans="2:13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</row>
    <row r="72" spans="2:13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</row>
    <row r="73" spans="2:13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</row>
    <row r="74" spans="2:13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</row>
    <row r="75" spans="2:13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</row>
    <row r="76" spans="2:13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</row>
    <row r="77" spans="2:13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</row>
    <row r="78" spans="2:13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</row>
    <row r="79" spans="2:13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</row>
    <row r="80" spans="2:13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</row>
    <row r="81" spans="2:13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</row>
    <row r="82" spans="2:13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</row>
    <row r="83" spans="2:13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</row>
    <row r="84" spans="2:13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</row>
    <row r="85" spans="2:13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</row>
    <row r="86" spans="2:13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</row>
    <row r="87" spans="2:13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</row>
    <row r="88" spans="2:13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</row>
    <row r="89" spans="2:13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</row>
    <row r="90" spans="2:13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</row>
    <row r="91" spans="2:13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</row>
    <row r="92" spans="2:13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</row>
    <row r="93" spans="2:13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</row>
    <row r="94" spans="2:13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</row>
    <row r="95" spans="2:13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</row>
    <row r="96" spans="2:13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</row>
    <row r="97" spans="2:13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</row>
    <row r="98" spans="2:13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</row>
    <row r="99" spans="2:13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</row>
    <row r="100" spans="2:13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</row>
    <row r="101" spans="2:13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</row>
    <row r="102" spans="2:13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</row>
    <row r="103" spans="2:13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</row>
    <row r="104" spans="2:13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</row>
    <row r="105" spans="2:13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</row>
    <row r="106" spans="2:13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</row>
    <row r="107" spans="2:13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</row>
    <row r="108" spans="2:13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</row>
    <row r="109" spans="2:13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</row>
    <row r="110" spans="2:13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</row>
    <row r="111" spans="2:13"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</row>
    <row r="112" spans="2:13"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</row>
    <row r="113" spans="2:13"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</row>
    <row r="114" spans="2:13"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</row>
    <row r="115" spans="2:13"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</row>
    <row r="116" spans="2:13">
      <c r="C116" s="1"/>
      <c r="D116" s="1"/>
      <c r="E116" s="1"/>
    </row>
    <row r="117" spans="2:13">
      <c r="C117" s="1"/>
      <c r="D117" s="1"/>
      <c r="E117" s="1"/>
    </row>
    <row r="118" spans="2:13">
      <c r="C118" s="1"/>
      <c r="D118" s="1"/>
      <c r="E118" s="1"/>
    </row>
    <row r="119" spans="2:13">
      <c r="C119" s="1"/>
      <c r="D119" s="1"/>
      <c r="E119" s="1"/>
    </row>
    <row r="120" spans="2:13">
      <c r="C120" s="1"/>
      <c r="D120" s="1"/>
      <c r="E120" s="1"/>
    </row>
    <row r="121" spans="2:13">
      <c r="C121" s="1"/>
      <c r="D121" s="1"/>
      <c r="E121" s="1"/>
    </row>
    <row r="122" spans="2:13">
      <c r="C122" s="1"/>
      <c r="D122" s="1"/>
      <c r="E122" s="1"/>
    </row>
    <row r="123" spans="2:13">
      <c r="C123" s="1"/>
      <c r="D123" s="1"/>
      <c r="E123" s="1"/>
    </row>
    <row r="124" spans="2:13">
      <c r="C124" s="1"/>
      <c r="D124" s="1"/>
      <c r="E124" s="1"/>
    </row>
    <row r="125" spans="2:13">
      <c r="C125" s="1"/>
      <c r="D125" s="1"/>
      <c r="E125" s="1"/>
    </row>
    <row r="126" spans="2:13">
      <c r="C126" s="1"/>
      <c r="D126" s="1"/>
      <c r="E126" s="1"/>
    </row>
    <row r="127" spans="2:13">
      <c r="C127" s="1"/>
      <c r="D127" s="1"/>
      <c r="E127" s="1"/>
    </row>
    <row r="128" spans="2:13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44"/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3"/>
      <c r="C405" s="1"/>
      <c r="D405" s="1"/>
      <c r="E405" s="1"/>
    </row>
  </sheetData>
  <sheetProtection sheet="1" objects="1" scenarios="1"/>
  <mergeCells count="2">
    <mergeCell ref="B6:M6"/>
    <mergeCell ref="B7:M7"/>
  </mergeCells>
  <phoneticPr fontId="4" type="noConversion"/>
  <dataValidations count="1">
    <dataValidation allowBlank="1" showInputMessage="1" showErrorMessage="1" sqref="D25:XFD1048576 D21:AF24 AH21:XFD24 C5:C1048576 A1:B1048576 D1:XFD20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85546875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7.71093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182</v>
      </c>
      <c r="C1" s="78" t="s" vm="1">
        <v>251</v>
      </c>
    </row>
    <row r="2" spans="2:55">
      <c r="B2" s="57" t="s">
        <v>181</v>
      </c>
      <c r="C2" s="78" t="s">
        <v>252</v>
      </c>
    </row>
    <row r="3" spans="2:55">
      <c r="B3" s="57" t="s">
        <v>183</v>
      </c>
      <c r="C3" s="78" t="s">
        <v>253</v>
      </c>
    </row>
    <row r="4" spans="2:55">
      <c r="B4" s="57" t="s">
        <v>184</v>
      </c>
      <c r="C4" s="78">
        <v>8602</v>
      </c>
    </row>
    <row r="6" spans="2:55" ht="26.25" customHeight="1">
      <c r="B6" s="157" t="s">
        <v>213</v>
      </c>
      <c r="C6" s="158"/>
      <c r="D6" s="158"/>
      <c r="E6" s="158"/>
      <c r="F6" s="158"/>
      <c r="G6" s="158"/>
      <c r="H6" s="158"/>
      <c r="I6" s="158"/>
      <c r="J6" s="158"/>
      <c r="K6" s="159"/>
    </row>
    <row r="7" spans="2:55" ht="26.25" customHeight="1">
      <c r="B7" s="157" t="s">
        <v>99</v>
      </c>
      <c r="C7" s="158"/>
      <c r="D7" s="158"/>
      <c r="E7" s="158"/>
      <c r="F7" s="158"/>
      <c r="G7" s="158"/>
      <c r="H7" s="158"/>
      <c r="I7" s="158"/>
      <c r="J7" s="158"/>
      <c r="K7" s="159"/>
    </row>
    <row r="8" spans="2:55" s="3" customFormat="1" ht="78.75">
      <c r="B8" s="23" t="s">
        <v>119</v>
      </c>
      <c r="C8" s="31" t="s">
        <v>45</v>
      </c>
      <c r="D8" s="31" t="s">
        <v>104</v>
      </c>
      <c r="E8" s="31" t="s">
        <v>105</v>
      </c>
      <c r="F8" s="31" t="s">
        <v>235</v>
      </c>
      <c r="G8" s="31" t="s">
        <v>234</v>
      </c>
      <c r="H8" s="31" t="s">
        <v>113</v>
      </c>
      <c r="I8" s="31" t="s">
        <v>59</v>
      </c>
      <c r="J8" s="31" t="s">
        <v>185</v>
      </c>
      <c r="K8" s="32" t="s">
        <v>187</v>
      </c>
      <c r="BC8" s="1"/>
    </row>
    <row r="9" spans="2:55" s="3" customFormat="1" ht="21" customHeight="1">
      <c r="B9" s="16"/>
      <c r="C9" s="17"/>
      <c r="D9" s="17"/>
      <c r="E9" s="33" t="s">
        <v>22</v>
      </c>
      <c r="F9" s="33" t="s">
        <v>242</v>
      </c>
      <c r="G9" s="33"/>
      <c r="H9" s="33" t="s">
        <v>238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93" t="s">
        <v>115</v>
      </c>
      <c r="C12" s="79"/>
      <c r="D12" s="79"/>
      <c r="E12" s="79"/>
      <c r="F12" s="79"/>
      <c r="G12" s="79"/>
      <c r="H12" s="79"/>
      <c r="I12" s="79"/>
      <c r="J12" s="79"/>
      <c r="K12" s="79"/>
      <c r="V12" s="1"/>
    </row>
    <row r="13" spans="2:55">
      <c r="B13" s="93" t="s">
        <v>233</v>
      </c>
      <c r="C13" s="79"/>
      <c r="D13" s="79"/>
      <c r="E13" s="79"/>
      <c r="F13" s="79"/>
      <c r="G13" s="79"/>
      <c r="H13" s="79"/>
      <c r="I13" s="79"/>
      <c r="J13" s="79"/>
      <c r="K13" s="79"/>
      <c r="V13" s="1"/>
    </row>
    <row r="14" spans="2:55">
      <c r="B14" s="93" t="s">
        <v>241</v>
      </c>
      <c r="C14" s="79"/>
      <c r="D14" s="79"/>
      <c r="E14" s="79"/>
      <c r="F14" s="79"/>
      <c r="G14" s="79"/>
      <c r="H14" s="79"/>
      <c r="I14" s="79"/>
      <c r="J14" s="79"/>
      <c r="K14" s="79"/>
      <c r="V14" s="1"/>
    </row>
    <row r="15" spans="2:55">
      <c r="B15" s="79"/>
      <c r="C15" s="79"/>
      <c r="D15" s="79"/>
      <c r="E15" s="79"/>
      <c r="F15" s="79"/>
      <c r="G15" s="79"/>
      <c r="H15" s="79"/>
      <c r="I15" s="79"/>
      <c r="J15" s="79"/>
      <c r="K15" s="79"/>
      <c r="V15" s="1"/>
    </row>
    <row r="16" spans="2:55">
      <c r="B16" s="79"/>
      <c r="C16" s="79"/>
      <c r="D16" s="79"/>
      <c r="E16" s="79"/>
      <c r="F16" s="79"/>
      <c r="G16" s="79"/>
      <c r="H16" s="79"/>
      <c r="I16" s="79"/>
      <c r="J16" s="79"/>
      <c r="K16" s="79"/>
      <c r="V16" s="1"/>
    </row>
    <row r="17" spans="2:22">
      <c r="B17" s="79"/>
      <c r="C17" s="79"/>
      <c r="D17" s="79"/>
      <c r="E17" s="79"/>
      <c r="F17" s="79"/>
      <c r="G17" s="79"/>
      <c r="H17" s="79"/>
      <c r="I17" s="79"/>
      <c r="J17" s="79"/>
      <c r="K17" s="79"/>
      <c r="V17" s="1"/>
    </row>
    <row r="18" spans="2:22">
      <c r="B18" s="79"/>
      <c r="C18" s="79"/>
      <c r="D18" s="79"/>
      <c r="E18" s="79"/>
      <c r="F18" s="79"/>
      <c r="G18" s="79"/>
      <c r="H18" s="79"/>
      <c r="I18" s="79"/>
      <c r="J18" s="79"/>
      <c r="K18" s="79"/>
      <c r="V18" s="1"/>
    </row>
    <row r="19" spans="2:22">
      <c r="B19" s="79"/>
      <c r="C19" s="79"/>
      <c r="D19" s="79"/>
      <c r="E19" s="79"/>
      <c r="F19" s="79"/>
      <c r="G19" s="79"/>
      <c r="H19" s="79"/>
      <c r="I19" s="79"/>
      <c r="J19" s="79"/>
      <c r="K19" s="79"/>
      <c r="V19" s="1"/>
    </row>
    <row r="20" spans="2:22">
      <c r="B20" s="79"/>
      <c r="C20" s="79"/>
      <c r="D20" s="79"/>
      <c r="E20" s="79"/>
      <c r="F20" s="79"/>
      <c r="G20" s="79"/>
      <c r="H20" s="79"/>
      <c r="I20" s="79"/>
      <c r="J20" s="79"/>
      <c r="K20" s="79"/>
      <c r="V20" s="1"/>
    </row>
    <row r="21" spans="2:22">
      <c r="B21" s="79"/>
      <c r="C21" s="79"/>
      <c r="D21" s="79"/>
      <c r="E21" s="79"/>
      <c r="F21" s="79"/>
      <c r="G21" s="79"/>
      <c r="H21" s="79"/>
      <c r="I21" s="79"/>
      <c r="J21" s="79"/>
      <c r="K21" s="79"/>
      <c r="V21" s="1"/>
    </row>
    <row r="22" spans="2:22" ht="16.5" customHeight="1">
      <c r="B22" s="79"/>
      <c r="C22" s="79"/>
      <c r="D22" s="79"/>
      <c r="E22" s="79"/>
      <c r="F22" s="79"/>
      <c r="G22" s="79"/>
      <c r="H22" s="79"/>
      <c r="I22" s="79"/>
      <c r="J22" s="79"/>
      <c r="K22" s="79"/>
      <c r="V22" s="1"/>
    </row>
    <row r="23" spans="2:22" ht="16.5" customHeight="1">
      <c r="B23" s="79"/>
      <c r="C23" s="79"/>
      <c r="D23" s="79"/>
      <c r="E23" s="79"/>
      <c r="F23" s="79"/>
      <c r="G23" s="79"/>
      <c r="H23" s="79"/>
      <c r="I23" s="79"/>
      <c r="J23" s="79"/>
      <c r="K23" s="79"/>
      <c r="V23" s="1"/>
    </row>
    <row r="24" spans="2:22" ht="16.5" customHeight="1">
      <c r="B24" s="79"/>
      <c r="C24" s="79"/>
      <c r="D24" s="79"/>
      <c r="E24" s="79"/>
      <c r="F24" s="79"/>
      <c r="G24" s="79"/>
      <c r="H24" s="79"/>
      <c r="I24" s="79"/>
      <c r="J24" s="79"/>
      <c r="K24" s="79"/>
      <c r="V24" s="1"/>
    </row>
    <row r="25" spans="2:22">
      <c r="B25" s="79"/>
      <c r="C25" s="79"/>
      <c r="D25" s="79"/>
      <c r="E25" s="79"/>
      <c r="F25" s="79"/>
      <c r="G25" s="79"/>
      <c r="H25" s="79"/>
      <c r="I25" s="79"/>
      <c r="J25" s="79"/>
      <c r="K25" s="79"/>
      <c r="V25" s="1"/>
    </row>
    <row r="26" spans="2:22">
      <c r="B26" s="79"/>
      <c r="C26" s="79"/>
      <c r="D26" s="79"/>
      <c r="E26" s="79"/>
      <c r="F26" s="79"/>
      <c r="G26" s="79"/>
      <c r="H26" s="79"/>
      <c r="I26" s="79"/>
      <c r="J26" s="79"/>
      <c r="K26" s="79"/>
      <c r="V26" s="1"/>
    </row>
    <row r="27" spans="2:22">
      <c r="B27" s="79"/>
      <c r="C27" s="79"/>
      <c r="D27" s="79"/>
      <c r="E27" s="79"/>
      <c r="F27" s="79"/>
      <c r="G27" s="79"/>
      <c r="H27" s="79"/>
      <c r="I27" s="79"/>
      <c r="J27" s="79"/>
      <c r="K27" s="79"/>
      <c r="V27" s="1"/>
    </row>
    <row r="28" spans="2:22">
      <c r="B28" s="79"/>
      <c r="C28" s="79"/>
      <c r="D28" s="79"/>
      <c r="E28" s="79"/>
      <c r="F28" s="79"/>
      <c r="G28" s="79"/>
      <c r="H28" s="79"/>
      <c r="I28" s="79"/>
      <c r="J28" s="79"/>
      <c r="K28" s="79"/>
      <c r="V28" s="1"/>
    </row>
    <row r="29" spans="2:22">
      <c r="B29" s="79"/>
      <c r="C29" s="79"/>
      <c r="D29" s="79"/>
      <c r="E29" s="79"/>
      <c r="F29" s="79"/>
      <c r="G29" s="79"/>
      <c r="H29" s="79"/>
      <c r="I29" s="79"/>
      <c r="J29" s="79"/>
      <c r="K29" s="79"/>
      <c r="V29" s="1"/>
    </row>
    <row r="30" spans="2:22">
      <c r="B30" s="79"/>
      <c r="C30" s="79"/>
      <c r="D30" s="79"/>
      <c r="E30" s="79"/>
      <c r="F30" s="79"/>
      <c r="G30" s="79"/>
      <c r="H30" s="79"/>
      <c r="I30" s="79"/>
      <c r="J30" s="79"/>
      <c r="K30" s="79"/>
      <c r="V30" s="1"/>
    </row>
    <row r="31" spans="2:22">
      <c r="B31" s="79"/>
      <c r="C31" s="79"/>
      <c r="D31" s="79"/>
      <c r="E31" s="79"/>
      <c r="F31" s="79"/>
      <c r="G31" s="79"/>
      <c r="H31" s="79"/>
      <c r="I31" s="79"/>
      <c r="J31" s="79"/>
      <c r="K31" s="79"/>
      <c r="V31" s="1"/>
    </row>
    <row r="32" spans="2:22">
      <c r="B32" s="79"/>
      <c r="C32" s="79"/>
      <c r="D32" s="79"/>
      <c r="E32" s="79"/>
      <c r="F32" s="79"/>
      <c r="G32" s="79"/>
      <c r="H32" s="79"/>
      <c r="I32" s="79"/>
      <c r="J32" s="79"/>
      <c r="K32" s="79"/>
      <c r="V32" s="1"/>
    </row>
    <row r="33" spans="2:22">
      <c r="B33" s="79"/>
      <c r="C33" s="79"/>
      <c r="D33" s="79"/>
      <c r="E33" s="79"/>
      <c r="F33" s="79"/>
      <c r="G33" s="79"/>
      <c r="H33" s="79"/>
      <c r="I33" s="79"/>
      <c r="J33" s="79"/>
      <c r="K33" s="79"/>
      <c r="V33" s="1"/>
    </row>
    <row r="34" spans="2:22">
      <c r="B34" s="79"/>
      <c r="C34" s="79"/>
      <c r="D34" s="79"/>
      <c r="E34" s="79"/>
      <c r="F34" s="79"/>
      <c r="G34" s="79"/>
      <c r="H34" s="79"/>
      <c r="I34" s="79"/>
      <c r="J34" s="79"/>
      <c r="K34" s="79"/>
      <c r="V34" s="1"/>
    </row>
    <row r="35" spans="2:22">
      <c r="B35" s="79"/>
      <c r="C35" s="79"/>
      <c r="D35" s="79"/>
      <c r="E35" s="79"/>
      <c r="F35" s="79"/>
      <c r="G35" s="79"/>
      <c r="H35" s="79"/>
      <c r="I35" s="79"/>
      <c r="J35" s="79"/>
      <c r="K35" s="79"/>
      <c r="V35" s="1"/>
    </row>
    <row r="36" spans="2:22">
      <c r="B36" s="79"/>
      <c r="C36" s="79"/>
      <c r="D36" s="79"/>
      <c r="E36" s="79"/>
      <c r="F36" s="79"/>
      <c r="G36" s="79"/>
      <c r="H36" s="79"/>
      <c r="I36" s="79"/>
      <c r="J36" s="79"/>
      <c r="K36" s="79"/>
      <c r="V36" s="1"/>
    </row>
    <row r="37" spans="2:22">
      <c r="B37" s="79"/>
      <c r="C37" s="79"/>
      <c r="D37" s="79"/>
      <c r="E37" s="79"/>
      <c r="F37" s="79"/>
      <c r="G37" s="79"/>
      <c r="H37" s="79"/>
      <c r="I37" s="79"/>
      <c r="J37" s="79"/>
      <c r="K37" s="79"/>
      <c r="V37" s="1"/>
    </row>
    <row r="38" spans="2:22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22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22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22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22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22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22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22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22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22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22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B110" s="79"/>
      <c r="C110" s="79"/>
      <c r="D110" s="79"/>
      <c r="E110" s="79"/>
      <c r="F110" s="79"/>
      <c r="G110" s="79"/>
      <c r="H110" s="79"/>
      <c r="I110" s="79"/>
      <c r="J110" s="79"/>
      <c r="K110" s="79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>
      <selection activeCell="F19" sqref="F19"/>
    </sheetView>
  </sheetViews>
  <sheetFormatPr defaultColWidth="9.140625" defaultRowHeight="18"/>
  <cols>
    <col min="1" max="1" width="6.28515625" style="1" customWidth="1"/>
    <col min="2" max="2" width="40.28515625" style="2" bestFit="1" customWidth="1"/>
    <col min="3" max="3" width="41.85546875" style="2" bestFit="1" customWidth="1"/>
    <col min="4" max="4" width="15.7109375" style="2" bestFit="1" customWidth="1"/>
    <col min="5" max="5" width="9" style="1" bestFit="1" customWidth="1"/>
    <col min="6" max="6" width="11.28515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9.14062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182</v>
      </c>
      <c r="C1" s="78" t="s" vm="1">
        <v>251</v>
      </c>
    </row>
    <row r="2" spans="2:59">
      <c r="B2" s="57" t="s">
        <v>181</v>
      </c>
      <c r="C2" s="78" t="s">
        <v>252</v>
      </c>
    </row>
    <row r="3" spans="2:59">
      <c r="B3" s="57" t="s">
        <v>183</v>
      </c>
      <c r="C3" s="78" t="s">
        <v>253</v>
      </c>
    </row>
    <row r="4" spans="2:59">
      <c r="B4" s="57" t="s">
        <v>184</v>
      </c>
      <c r="C4" s="78">
        <v>8602</v>
      </c>
    </row>
    <row r="6" spans="2:59" ht="26.25" customHeight="1">
      <c r="B6" s="157" t="s">
        <v>213</v>
      </c>
      <c r="C6" s="158"/>
      <c r="D6" s="158"/>
      <c r="E6" s="158"/>
      <c r="F6" s="158"/>
      <c r="G6" s="158"/>
      <c r="H6" s="158"/>
      <c r="I6" s="158"/>
      <c r="J6" s="158"/>
      <c r="K6" s="158"/>
      <c r="L6" s="159"/>
    </row>
    <row r="7" spans="2:59" ht="26.25" customHeight="1">
      <c r="B7" s="157" t="s">
        <v>100</v>
      </c>
      <c r="C7" s="158"/>
      <c r="D7" s="158"/>
      <c r="E7" s="158"/>
      <c r="F7" s="158"/>
      <c r="G7" s="158"/>
      <c r="H7" s="158"/>
      <c r="I7" s="158"/>
      <c r="J7" s="158"/>
      <c r="K7" s="158"/>
      <c r="L7" s="159"/>
    </row>
    <row r="8" spans="2:59" s="3" customFormat="1" ht="78.75">
      <c r="B8" s="23" t="s">
        <v>119</v>
      </c>
      <c r="C8" s="31" t="s">
        <v>45</v>
      </c>
      <c r="D8" s="31" t="s">
        <v>64</v>
      </c>
      <c r="E8" s="31" t="s">
        <v>104</v>
      </c>
      <c r="F8" s="31" t="s">
        <v>105</v>
      </c>
      <c r="G8" s="31" t="s">
        <v>235</v>
      </c>
      <c r="H8" s="31" t="s">
        <v>234</v>
      </c>
      <c r="I8" s="31" t="s">
        <v>113</v>
      </c>
      <c r="J8" s="31" t="s">
        <v>59</v>
      </c>
      <c r="K8" s="31" t="s">
        <v>185</v>
      </c>
      <c r="L8" s="32" t="s">
        <v>187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242</v>
      </c>
      <c r="H9" s="17"/>
      <c r="I9" s="17" t="s">
        <v>238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129" customFormat="1" ht="18" customHeight="1">
      <c r="B11" s="117" t="s">
        <v>48</v>
      </c>
      <c r="C11" s="118"/>
      <c r="D11" s="118"/>
      <c r="E11" s="118"/>
      <c r="F11" s="118"/>
      <c r="G11" s="119"/>
      <c r="H11" s="122"/>
      <c r="I11" s="119">
        <v>2.9999999999999997E-5</v>
      </c>
      <c r="J11" s="118"/>
      <c r="K11" s="120">
        <v>1</v>
      </c>
      <c r="L11" s="120">
        <f>I11/'סכום נכסי הקרן'!$C$42</f>
        <v>3.6619844589524914E-10</v>
      </c>
      <c r="M11" s="130"/>
      <c r="N11" s="130"/>
      <c r="O11" s="130"/>
      <c r="P11" s="130"/>
      <c r="BG11" s="130"/>
    </row>
    <row r="12" spans="2:59" s="130" customFormat="1" ht="21" customHeight="1">
      <c r="B12" s="121" t="s">
        <v>943</v>
      </c>
      <c r="C12" s="118"/>
      <c r="D12" s="118"/>
      <c r="E12" s="118"/>
      <c r="F12" s="118"/>
      <c r="G12" s="119"/>
      <c r="H12" s="122"/>
      <c r="I12" s="119">
        <v>2.9999999999999997E-5</v>
      </c>
      <c r="J12" s="118"/>
      <c r="K12" s="120">
        <v>3.9717250247670149E-7</v>
      </c>
      <c r="L12" s="120">
        <f>I12/'סכום נכסי הקרן'!$C$42</f>
        <v>3.6619844589524914E-10</v>
      </c>
    </row>
    <row r="13" spans="2:59" s="131" customFormat="1">
      <c r="B13" s="83" t="s">
        <v>944</v>
      </c>
      <c r="C13" s="80" t="s">
        <v>945</v>
      </c>
      <c r="D13" s="91" t="s">
        <v>946</v>
      </c>
      <c r="E13" s="91" t="s">
        <v>167</v>
      </c>
      <c r="F13" s="104">
        <v>41546</v>
      </c>
      <c r="G13" s="85">
        <v>26.75</v>
      </c>
      <c r="H13" s="87">
        <v>1E-4</v>
      </c>
      <c r="I13" s="85">
        <v>2.9999999999999997E-5</v>
      </c>
      <c r="J13" s="86">
        <v>0</v>
      </c>
      <c r="K13" s="86">
        <v>3.9717250247670149E-7</v>
      </c>
      <c r="L13" s="86">
        <f>I13/'סכום נכסי הקרן'!$C$42</f>
        <v>3.6619844589524914E-10</v>
      </c>
    </row>
    <row r="14" spans="2:59" s="131" customFormat="1"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</row>
    <row r="15" spans="2:59" s="131" customFormat="1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</row>
    <row r="16" spans="2:59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</row>
    <row r="17" spans="2:12">
      <c r="B17" s="112"/>
      <c r="C17" s="79"/>
      <c r="D17" s="79"/>
      <c r="E17" s="79"/>
      <c r="F17" s="79"/>
      <c r="G17" s="79"/>
      <c r="H17" s="79"/>
      <c r="I17" s="79"/>
      <c r="J17" s="79"/>
      <c r="K17" s="79"/>
      <c r="L17" s="79"/>
    </row>
    <row r="18" spans="2:12">
      <c r="B18" s="112"/>
      <c r="C18" s="79"/>
      <c r="D18" s="79"/>
      <c r="E18" s="79"/>
      <c r="F18" s="79"/>
      <c r="G18" s="79"/>
      <c r="H18" s="79"/>
      <c r="I18" s="79"/>
      <c r="J18" s="79"/>
      <c r="K18" s="79"/>
      <c r="L18" s="79"/>
    </row>
    <row r="19" spans="2:12">
      <c r="B19" s="112"/>
      <c r="C19" s="79"/>
      <c r="D19" s="79"/>
      <c r="E19" s="79"/>
      <c r="F19" s="79"/>
      <c r="G19" s="79"/>
      <c r="H19" s="79"/>
      <c r="I19" s="79"/>
      <c r="J19" s="79"/>
      <c r="K19" s="79"/>
      <c r="L19" s="79"/>
    </row>
    <row r="20" spans="2:12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</row>
    <row r="21" spans="2:12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</row>
    <row r="22" spans="2:12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12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12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12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12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12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12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12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12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12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12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</row>
    <row r="112" spans="2:12"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</row>
    <row r="113" spans="2:12"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</row>
    <row r="114" spans="2:12">
      <c r="C114" s="1"/>
      <c r="D114" s="1"/>
    </row>
    <row r="115" spans="2:12">
      <c r="C115" s="1"/>
      <c r="D115" s="1"/>
    </row>
    <row r="116" spans="2:12">
      <c r="C116" s="1"/>
      <c r="D116" s="1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AH39:XFD41 D42:XFD1048576 D39:AF41 D1:XFD38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87</v>
      </c>
      <c r="C6" s="14" t="s">
        <v>45</v>
      </c>
      <c r="E6" s="14" t="s">
        <v>120</v>
      </c>
      <c r="I6" s="14" t="s">
        <v>15</v>
      </c>
      <c r="J6" s="14" t="s">
        <v>65</v>
      </c>
      <c r="M6" s="14" t="s">
        <v>104</v>
      </c>
      <c r="Q6" s="14" t="s">
        <v>17</v>
      </c>
      <c r="R6" s="14" t="s">
        <v>19</v>
      </c>
      <c r="U6" s="14" t="s">
        <v>62</v>
      </c>
      <c r="W6" s="15" t="s">
        <v>58</v>
      </c>
    </row>
    <row r="7" spans="2:25" ht="18">
      <c r="B7" s="53" t="str">
        <f>'תעודות התחייבות ממשלתיות'!B6:R6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89</v>
      </c>
      <c r="C8" s="31" t="s">
        <v>45</v>
      </c>
      <c r="D8" s="31" t="s">
        <v>122</v>
      </c>
      <c r="I8" s="31" t="s">
        <v>15</v>
      </c>
      <c r="J8" s="31" t="s">
        <v>65</v>
      </c>
      <c r="K8" s="31" t="s">
        <v>105</v>
      </c>
      <c r="L8" s="31" t="s">
        <v>18</v>
      </c>
      <c r="M8" s="31" t="s">
        <v>104</v>
      </c>
      <c r="Q8" s="31" t="s">
        <v>17</v>
      </c>
      <c r="R8" s="31" t="s">
        <v>19</v>
      </c>
      <c r="S8" s="31" t="s">
        <v>0</v>
      </c>
      <c r="T8" s="31" t="s">
        <v>108</v>
      </c>
      <c r="U8" s="31" t="s">
        <v>62</v>
      </c>
      <c r="V8" s="31" t="s">
        <v>59</v>
      </c>
      <c r="W8" s="32" t="s">
        <v>114</v>
      </c>
    </row>
    <row r="9" spans="2:25" ht="31.5">
      <c r="B9" s="49" t="str">
        <f>'תעודות חוב מסחריות '!B7:T7</f>
        <v>2. תעודות חוב מסחריות</v>
      </c>
      <c r="C9" s="14" t="s">
        <v>45</v>
      </c>
      <c r="D9" s="14" t="s">
        <v>122</v>
      </c>
      <c r="E9" s="42" t="s">
        <v>120</v>
      </c>
      <c r="G9" s="14" t="s">
        <v>64</v>
      </c>
      <c r="I9" s="14" t="s">
        <v>15</v>
      </c>
      <c r="J9" s="14" t="s">
        <v>65</v>
      </c>
      <c r="K9" s="14" t="s">
        <v>105</v>
      </c>
      <c r="L9" s="14" t="s">
        <v>18</v>
      </c>
      <c r="M9" s="14" t="s">
        <v>104</v>
      </c>
      <c r="Q9" s="14" t="s">
        <v>17</v>
      </c>
      <c r="R9" s="14" t="s">
        <v>19</v>
      </c>
      <c r="S9" s="14" t="s">
        <v>0</v>
      </c>
      <c r="T9" s="14" t="s">
        <v>108</v>
      </c>
      <c r="U9" s="14" t="s">
        <v>62</v>
      </c>
      <c r="V9" s="14" t="s">
        <v>59</v>
      </c>
      <c r="W9" s="39" t="s">
        <v>114</v>
      </c>
    </row>
    <row r="10" spans="2:25" ht="31.5">
      <c r="B10" s="49" t="str">
        <f>'אג"ח קונצרני'!B7:U7</f>
        <v>3. אג"ח קונצרני</v>
      </c>
      <c r="C10" s="31" t="s">
        <v>45</v>
      </c>
      <c r="D10" s="14" t="s">
        <v>122</v>
      </c>
      <c r="E10" s="42" t="s">
        <v>120</v>
      </c>
      <c r="G10" s="31" t="s">
        <v>64</v>
      </c>
      <c r="I10" s="31" t="s">
        <v>15</v>
      </c>
      <c r="J10" s="31" t="s">
        <v>65</v>
      </c>
      <c r="K10" s="31" t="s">
        <v>105</v>
      </c>
      <c r="L10" s="31" t="s">
        <v>18</v>
      </c>
      <c r="M10" s="31" t="s">
        <v>104</v>
      </c>
      <c r="Q10" s="31" t="s">
        <v>17</v>
      </c>
      <c r="R10" s="31" t="s">
        <v>19</v>
      </c>
      <c r="S10" s="31" t="s">
        <v>0</v>
      </c>
      <c r="T10" s="31" t="s">
        <v>108</v>
      </c>
      <c r="U10" s="31" t="s">
        <v>62</v>
      </c>
      <c r="V10" s="14" t="s">
        <v>59</v>
      </c>
      <c r="W10" s="32" t="s">
        <v>114</v>
      </c>
    </row>
    <row r="11" spans="2:25" ht="31.5">
      <c r="B11" s="49" t="str">
        <f>מניות!B7</f>
        <v>4. מניות</v>
      </c>
      <c r="C11" s="31" t="s">
        <v>45</v>
      </c>
      <c r="D11" s="14" t="s">
        <v>122</v>
      </c>
      <c r="E11" s="42" t="s">
        <v>120</v>
      </c>
      <c r="H11" s="31" t="s">
        <v>104</v>
      </c>
      <c r="S11" s="31" t="s">
        <v>0</v>
      </c>
      <c r="T11" s="14" t="s">
        <v>108</v>
      </c>
      <c r="U11" s="14" t="s">
        <v>62</v>
      </c>
      <c r="V11" s="14" t="s">
        <v>59</v>
      </c>
      <c r="W11" s="15" t="s">
        <v>114</v>
      </c>
    </row>
    <row r="12" spans="2:25" ht="31.5">
      <c r="B12" s="49" t="str">
        <f>'תעודות סל'!B7:N7</f>
        <v>5. תעודות סל</v>
      </c>
      <c r="C12" s="31" t="s">
        <v>45</v>
      </c>
      <c r="D12" s="14" t="s">
        <v>122</v>
      </c>
      <c r="E12" s="42" t="s">
        <v>120</v>
      </c>
      <c r="H12" s="31" t="s">
        <v>104</v>
      </c>
      <c r="S12" s="31" t="s">
        <v>0</v>
      </c>
      <c r="T12" s="31" t="s">
        <v>108</v>
      </c>
      <c r="U12" s="31" t="s">
        <v>62</v>
      </c>
      <c r="V12" s="31" t="s">
        <v>59</v>
      </c>
      <c r="W12" s="32" t="s">
        <v>114</v>
      </c>
    </row>
    <row r="13" spans="2:25" ht="31.5">
      <c r="B13" s="49" t="str">
        <f>'קרנות נאמנות'!B7:O7</f>
        <v>6. קרנות נאמנות</v>
      </c>
      <c r="C13" s="31" t="s">
        <v>45</v>
      </c>
      <c r="D13" s="31" t="s">
        <v>122</v>
      </c>
      <c r="G13" s="31" t="s">
        <v>64</v>
      </c>
      <c r="H13" s="31" t="s">
        <v>104</v>
      </c>
      <c r="S13" s="31" t="s">
        <v>0</v>
      </c>
      <c r="T13" s="31" t="s">
        <v>108</v>
      </c>
      <c r="U13" s="31" t="s">
        <v>62</v>
      </c>
      <c r="V13" s="31" t="s">
        <v>59</v>
      </c>
      <c r="W13" s="32" t="s">
        <v>114</v>
      </c>
    </row>
    <row r="14" spans="2:25" ht="31.5">
      <c r="B14" s="49" t="str">
        <f>'כתבי אופציה'!B7:L7</f>
        <v>7. כתבי אופציה</v>
      </c>
      <c r="C14" s="31" t="s">
        <v>45</v>
      </c>
      <c r="D14" s="31" t="s">
        <v>122</v>
      </c>
      <c r="G14" s="31" t="s">
        <v>64</v>
      </c>
      <c r="H14" s="31" t="s">
        <v>104</v>
      </c>
      <c r="S14" s="31" t="s">
        <v>0</v>
      </c>
      <c r="T14" s="31" t="s">
        <v>108</v>
      </c>
      <c r="U14" s="31" t="s">
        <v>62</v>
      </c>
      <c r="V14" s="31" t="s">
        <v>59</v>
      </c>
      <c r="W14" s="32" t="s">
        <v>114</v>
      </c>
    </row>
    <row r="15" spans="2:25" ht="31.5">
      <c r="B15" s="49" t="str">
        <f>אופציות!B7</f>
        <v>8. אופציות</v>
      </c>
      <c r="C15" s="31" t="s">
        <v>45</v>
      </c>
      <c r="D15" s="31" t="s">
        <v>122</v>
      </c>
      <c r="G15" s="31" t="s">
        <v>64</v>
      </c>
      <c r="H15" s="31" t="s">
        <v>104</v>
      </c>
      <c r="S15" s="31" t="s">
        <v>0</v>
      </c>
      <c r="T15" s="31" t="s">
        <v>108</v>
      </c>
      <c r="U15" s="31" t="s">
        <v>62</v>
      </c>
      <c r="V15" s="31" t="s">
        <v>59</v>
      </c>
      <c r="W15" s="32" t="s">
        <v>114</v>
      </c>
    </row>
    <row r="16" spans="2:25" ht="31.5">
      <c r="B16" s="49" t="str">
        <f>'חוזים עתידיים'!B7:I7</f>
        <v>9. חוזים עתידיים</v>
      </c>
      <c r="C16" s="31" t="s">
        <v>45</v>
      </c>
      <c r="D16" s="31" t="s">
        <v>122</v>
      </c>
      <c r="G16" s="31" t="s">
        <v>64</v>
      </c>
      <c r="H16" s="31" t="s">
        <v>104</v>
      </c>
      <c r="S16" s="31" t="s">
        <v>0</v>
      </c>
      <c r="T16" s="32" t="s">
        <v>108</v>
      </c>
    </row>
    <row r="17" spans="2:25" ht="31.5">
      <c r="B17" s="49" t="str">
        <f>'מוצרים מובנים'!B7:Q7</f>
        <v>10. מוצרים מובנים</v>
      </c>
      <c r="C17" s="31" t="s">
        <v>45</v>
      </c>
      <c r="F17" s="14" t="s">
        <v>50</v>
      </c>
      <c r="I17" s="31" t="s">
        <v>15</v>
      </c>
      <c r="J17" s="31" t="s">
        <v>65</v>
      </c>
      <c r="K17" s="31" t="s">
        <v>105</v>
      </c>
      <c r="L17" s="31" t="s">
        <v>18</v>
      </c>
      <c r="M17" s="31" t="s">
        <v>104</v>
      </c>
      <c r="Q17" s="31" t="s">
        <v>17</v>
      </c>
      <c r="R17" s="31" t="s">
        <v>19</v>
      </c>
      <c r="S17" s="31" t="s">
        <v>0</v>
      </c>
      <c r="T17" s="31" t="s">
        <v>108</v>
      </c>
      <c r="U17" s="31" t="s">
        <v>62</v>
      </c>
      <c r="V17" s="31" t="s">
        <v>59</v>
      </c>
      <c r="W17" s="32" t="s">
        <v>114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45</v>
      </c>
      <c r="I19" s="31" t="s">
        <v>15</v>
      </c>
      <c r="J19" s="31" t="s">
        <v>65</v>
      </c>
      <c r="K19" s="31" t="s">
        <v>105</v>
      </c>
      <c r="L19" s="31" t="s">
        <v>18</v>
      </c>
      <c r="M19" s="31" t="s">
        <v>104</v>
      </c>
      <c r="Q19" s="31" t="s">
        <v>17</v>
      </c>
      <c r="R19" s="31" t="s">
        <v>19</v>
      </c>
      <c r="S19" s="31" t="s">
        <v>0</v>
      </c>
      <c r="T19" s="31" t="s">
        <v>108</v>
      </c>
      <c r="U19" s="31" t="s">
        <v>113</v>
      </c>
      <c r="V19" s="31" t="s">
        <v>59</v>
      </c>
      <c r="W19" s="32" t="s">
        <v>114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45</v>
      </c>
      <c r="D20" s="42" t="s">
        <v>121</v>
      </c>
      <c r="E20" s="42" t="s">
        <v>120</v>
      </c>
      <c r="G20" s="31" t="s">
        <v>64</v>
      </c>
      <c r="I20" s="31" t="s">
        <v>15</v>
      </c>
      <c r="J20" s="31" t="s">
        <v>65</v>
      </c>
      <c r="K20" s="31" t="s">
        <v>105</v>
      </c>
      <c r="L20" s="31" t="s">
        <v>18</v>
      </c>
      <c r="M20" s="31" t="s">
        <v>104</v>
      </c>
      <c r="Q20" s="31" t="s">
        <v>17</v>
      </c>
      <c r="R20" s="31" t="s">
        <v>19</v>
      </c>
      <c r="S20" s="31" t="s">
        <v>0</v>
      </c>
      <c r="T20" s="31" t="s">
        <v>108</v>
      </c>
      <c r="U20" s="31" t="s">
        <v>113</v>
      </c>
      <c r="V20" s="31" t="s">
        <v>59</v>
      </c>
      <c r="W20" s="32" t="s">
        <v>114</v>
      </c>
    </row>
    <row r="21" spans="2:25" ht="31.5">
      <c r="B21" s="49" t="str">
        <f>'לא סחיר - אג"ח קונצרני'!B7:S7</f>
        <v>3. אג"ח קונצרני</v>
      </c>
      <c r="C21" s="31" t="s">
        <v>45</v>
      </c>
      <c r="D21" s="42" t="s">
        <v>121</v>
      </c>
      <c r="E21" s="42" t="s">
        <v>120</v>
      </c>
      <c r="G21" s="31" t="s">
        <v>64</v>
      </c>
      <c r="I21" s="31" t="s">
        <v>15</v>
      </c>
      <c r="J21" s="31" t="s">
        <v>65</v>
      </c>
      <c r="K21" s="31" t="s">
        <v>105</v>
      </c>
      <c r="L21" s="31" t="s">
        <v>18</v>
      </c>
      <c r="M21" s="31" t="s">
        <v>104</v>
      </c>
      <c r="Q21" s="31" t="s">
        <v>17</v>
      </c>
      <c r="R21" s="31" t="s">
        <v>19</v>
      </c>
      <c r="S21" s="31" t="s">
        <v>0</v>
      </c>
      <c r="T21" s="31" t="s">
        <v>108</v>
      </c>
      <c r="U21" s="31" t="s">
        <v>113</v>
      </c>
      <c r="V21" s="31" t="s">
        <v>59</v>
      </c>
      <c r="W21" s="32" t="s">
        <v>114</v>
      </c>
    </row>
    <row r="22" spans="2:25" ht="31.5">
      <c r="B22" s="49" t="str">
        <f>'לא סחיר - מניות'!B7:M7</f>
        <v>4. מניות</v>
      </c>
      <c r="C22" s="31" t="s">
        <v>45</v>
      </c>
      <c r="D22" s="42" t="s">
        <v>121</v>
      </c>
      <c r="E22" s="42" t="s">
        <v>120</v>
      </c>
      <c r="G22" s="31" t="s">
        <v>64</v>
      </c>
      <c r="H22" s="31" t="s">
        <v>104</v>
      </c>
      <c r="S22" s="31" t="s">
        <v>0</v>
      </c>
      <c r="T22" s="31" t="s">
        <v>108</v>
      </c>
      <c r="U22" s="31" t="s">
        <v>113</v>
      </c>
      <c r="V22" s="31" t="s">
        <v>59</v>
      </c>
      <c r="W22" s="32" t="s">
        <v>114</v>
      </c>
    </row>
    <row r="23" spans="2:25" ht="31.5">
      <c r="B23" s="49" t="str">
        <f>'לא סחיר - קרנות השקעה'!B7:K7</f>
        <v>5. קרנות השקעה</v>
      </c>
      <c r="C23" s="31" t="s">
        <v>45</v>
      </c>
      <c r="G23" s="31" t="s">
        <v>64</v>
      </c>
      <c r="H23" s="31" t="s">
        <v>104</v>
      </c>
      <c r="K23" s="31" t="s">
        <v>105</v>
      </c>
      <c r="S23" s="31" t="s">
        <v>0</v>
      </c>
      <c r="T23" s="31" t="s">
        <v>108</v>
      </c>
      <c r="U23" s="31" t="s">
        <v>113</v>
      </c>
      <c r="V23" s="31" t="s">
        <v>59</v>
      </c>
      <c r="W23" s="32" t="s">
        <v>114</v>
      </c>
    </row>
    <row r="24" spans="2:25" ht="31.5">
      <c r="B24" s="49" t="str">
        <f>'לא סחיר - כתבי אופציה'!B7:L7</f>
        <v>6. כתבי אופציה</v>
      </c>
      <c r="C24" s="31" t="s">
        <v>45</v>
      </c>
      <c r="G24" s="31" t="s">
        <v>64</v>
      </c>
      <c r="H24" s="31" t="s">
        <v>104</v>
      </c>
      <c r="K24" s="31" t="s">
        <v>105</v>
      </c>
      <c r="S24" s="31" t="s">
        <v>0</v>
      </c>
      <c r="T24" s="31" t="s">
        <v>108</v>
      </c>
      <c r="U24" s="31" t="s">
        <v>113</v>
      </c>
      <c r="V24" s="31" t="s">
        <v>59</v>
      </c>
      <c r="W24" s="32" t="s">
        <v>114</v>
      </c>
    </row>
    <row r="25" spans="2:25" ht="31.5">
      <c r="B25" s="49" t="str">
        <f>'לא סחיר - אופציות'!B7:L7</f>
        <v>7. אופציות</v>
      </c>
      <c r="C25" s="31" t="s">
        <v>45</v>
      </c>
      <c r="G25" s="31" t="s">
        <v>64</v>
      </c>
      <c r="H25" s="31" t="s">
        <v>104</v>
      </c>
      <c r="K25" s="31" t="s">
        <v>105</v>
      </c>
      <c r="S25" s="31" t="s">
        <v>0</v>
      </c>
      <c r="T25" s="31" t="s">
        <v>108</v>
      </c>
      <c r="U25" s="31" t="s">
        <v>113</v>
      </c>
      <c r="V25" s="31" t="s">
        <v>59</v>
      </c>
      <c r="W25" s="32" t="s">
        <v>114</v>
      </c>
    </row>
    <row r="26" spans="2:25" ht="31.5">
      <c r="B26" s="49" t="str">
        <f>'לא סחיר - חוזים עתידיים'!B7:K7</f>
        <v>8. חוזים עתידיים</v>
      </c>
      <c r="C26" s="31" t="s">
        <v>45</v>
      </c>
      <c r="G26" s="31" t="s">
        <v>64</v>
      </c>
      <c r="H26" s="31" t="s">
        <v>104</v>
      </c>
      <c r="K26" s="31" t="s">
        <v>105</v>
      </c>
      <c r="S26" s="31" t="s">
        <v>0</v>
      </c>
      <c r="T26" s="31" t="s">
        <v>108</v>
      </c>
      <c r="U26" s="31" t="s">
        <v>113</v>
      </c>
      <c r="V26" s="32" t="s">
        <v>114</v>
      </c>
    </row>
    <row r="27" spans="2:25" ht="31.5">
      <c r="B27" s="49" t="str">
        <f>'לא סחיר - מוצרים מובנים'!B7:Q7</f>
        <v>9. מוצרים מובנים</v>
      </c>
      <c r="C27" s="31" t="s">
        <v>45</v>
      </c>
      <c r="F27" s="31" t="s">
        <v>50</v>
      </c>
      <c r="I27" s="31" t="s">
        <v>15</v>
      </c>
      <c r="J27" s="31" t="s">
        <v>65</v>
      </c>
      <c r="K27" s="31" t="s">
        <v>105</v>
      </c>
      <c r="L27" s="31" t="s">
        <v>18</v>
      </c>
      <c r="M27" s="31" t="s">
        <v>104</v>
      </c>
      <c r="Q27" s="31" t="s">
        <v>17</v>
      </c>
      <c r="R27" s="31" t="s">
        <v>19</v>
      </c>
      <c r="S27" s="31" t="s">
        <v>0</v>
      </c>
      <c r="T27" s="31" t="s">
        <v>108</v>
      </c>
      <c r="U27" s="31" t="s">
        <v>113</v>
      </c>
      <c r="V27" s="31" t="s">
        <v>59</v>
      </c>
      <c r="W27" s="32" t="s">
        <v>114</v>
      </c>
    </row>
    <row r="28" spans="2:25" ht="31.5">
      <c r="B28" s="53" t="str">
        <f>הלוואות!B6</f>
        <v>1.ד. הלוואות:</v>
      </c>
      <c r="C28" s="31" t="s">
        <v>45</v>
      </c>
      <c r="I28" s="31" t="s">
        <v>15</v>
      </c>
      <c r="J28" s="31" t="s">
        <v>65</v>
      </c>
      <c r="L28" s="31" t="s">
        <v>18</v>
      </c>
      <c r="M28" s="31" t="s">
        <v>104</v>
      </c>
      <c r="Q28" s="14" t="s">
        <v>35</v>
      </c>
      <c r="R28" s="31" t="s">
        <v>19</v>
      </c>
      <c r="S28" s="31" t="s">
        <v>0</v>
      </c>
      <c r="T28" s="31" t="s">
        <v>108</v>
      </c>
      <c r="U28" s="31" t="s">
        <v>113</v>
      </c>
      <c r="V28" s="32" t="s">
        <v>114</v>
      </c>
    </row>
    <row r="29" spans="2:25" ht="47.25">
      <c r="B29" s="53" t="str">
        <f>'פקדונות מעל 3 חודשים'!B6:O6</f>
        <v>1.ה. פקדונות מעל 3 חודשים:</v>
      </c>
      <c r="C29" s="31" t="s">
        <v>45</v>
      </c>
      <c r="E29" s="31" t="s">
        <v>120</v>
      </c>
      <c r="I29" s="31" t="s">
        <v>15</v>
      </c>
      <c r="J29" s="31" t="s">
        <v>65</v>
      </c>
      <c r="L29" s="31" t="s">
        <v>18</v>
      </c>
      <c r="M29" s="31" t="s">
        <v>104</v>
      </c>
      <c r="O29" s="50" t="s">
        <v>52</v>
      </c>
      <c r="P29" s="51"/>
      <c r="R29" s="31" t="s">
        <v>19</v>
      </c>
      <c r="S29" s="31" t="s">
        <v>0</v>
      </c>
      <c r="T29" s="31" t="s">
        <v>108</v>
      </c>
      <c r="U29" s="31" t="s">
        <v>113</v>
      </c>
      <c r="V29" s="32" t="s">
        <v>114</v>
      </c>
    </row>
    <row r="30" spans="2:25" ht="63">
      <c r="B30" s="53" t="str">
        <f>'זכויות מקרקעין'!B6</f>
        <v>1. ו. זכויות במקרקעין:</v>
      </c>
      <c r="C30" s="14" t="s">
        <v>54</v>
      </c>
      <c r="N30" s="50" t="s">
        <v>88</v>
      </c>
      <c r="P30" s="51" t="s">
        <v>55</v>
      </c>
      <c r="U30" s="31" t="s">
        <v>113</v>
      </c>
      <c r="V30" s="15" t="s">
        <v>58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57</v>
      </c>
      <c r="R31" s="14" t="s">
        <v>53</v>
      </c>
      <c r="U31" s="31" t="s">
        <v>113</v>
      </c>
      <c r="V31" s="15" t="s">
        <v>58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110</v>
      </c>
      <c r="Y32" s="15" t="s">
        <v>109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855468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182</v>
      </c>
      <c r="C1" s="78" t="s" vm="1">
        <v>251</v>
      </c>
    </row>
    <row r="2" spans="2:54">
      <c r="B2" s="57" t="s">
        <v>181</v>
      </c>
      <c r="C2" s="78" t="s">
        <v>252</v>
      </c>
    </row>
    <row r="3" spans="2:54">
      <c r="B3" s="57" t="s">
        <v>183</v>
      </c>
      <c r="C3" s="78" t="s">
        <v>253</v>
      </c>
    </row>
    <row r="4" spans="2:54">
      <c r="B4" s="57" t="s">
        <v>184</v>
      </c>
      <c r="C4" s="78">
        <v>8602</v>
      </c>
    </row>
    <row r="6" spans="2:54" ht="26.25" customHeight="1">
      <c r="B6" s="157" t="s">
        <v>213</v>
      </c>
      <c r="C6" s="158"/>
      <c r="D6" s="158"/>
      <c r="E6" s="158"/>
      <c r="F6" s="158"/>
      <c r="G6" s="158"/>
      <c r="H6" s="158"/>
      <c r="I6" s="158"/>
      <c r="J6" s="158"/>
      <c r="K6" s="158"/>
      <c r="L6" s="159"/>
    </row>
    <row r="7" spans="2:54" ht="26.25" customHeight="1">
      <c r="B7" s="157" t="s">
        <v>101</v>
      </c>
      <c r="C7" s="158"/>
      <c r="D7" s="158"/>
      <c r="E7" s="158"/>
      <c r="F7" s="158"/>
      <c r="G7" s="158"/>
      <c r="H7" s="158"/>
      <c r="I7" s="158"/>
      <c r="J7" s="158"/>
      <c r="K7" s="158"/>
      <c r="L7" s="159"/>
    </row>
    <row r="8" spans="2:54" s="3" customFormat="1" ht="78.75">
      <c r="B8" s="23" t="s">
        <v>119</v>
      </c>
      <c r="C8" s="31" t="s">
        <v>45</v>
      </c>
      <c r="D8" s="31" t="s">
        <v>64</v>
      </c>
      <c r="E8" s="31" t="s">
        <v>104</v>
      </c>
      <c r="F8" s="31" t="s">
        <v>105</v>
      </c>
      <c r="G8" s="31" t="s">
        <v>235</v>
      </c>
      <c r="H8" s="31" t="s">
        <v>234</v>
      </c>
      <c r="I8" s="31" t="s">
        <v>113</v>
      </c>
      <c r="J8" s="31" t="s">
        <v>59</v>
      </c>
      <c r="K8" s="31" t="s">
        <v>185</v>
      </c>
      <c r="L8" s="32" t="s">
        <v>187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242</v>
      </c>
      <c r="H9" s="17"/>
      <c r="I9" s="17" t="s">
        <v>238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AZ11" s="1"/>
    </row>
    <row r="12" spans="2:54" ht="19.5" customHeight="1">
      <c r="B12" s="93" t="s">
        <v>250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</row>
    <row r="13" spans="2:54">
      <c r="B13" s="93" t="s">
        <v>115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</row>
    <row r="14" spans="2:54">
      <c r="B14" s="93" t="s">
        <v>233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</row>
    <row r="15" spans="2:54">
      <c r="B15" s="93" t="s">
        <v>241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</row>
    <row r="16" spans="2:54" s="7" customFormat="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AZ16" s="1"/>
      <c r="BB16" s="1"/>
    </row>
    <row r="17" spans="2:54" s="7" customFormat="1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AZ17" s="1"/>
      <c r="BB17" s="1"/>
    </row>
    <row r="18" spans="2:54" s="7" customFormat="1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AZ18" s="1"/>
      <c r="BB18" s="1"/>
    </row>
    <row r="19" spans="2:54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</row>
    <row r="20" spans="2:54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</row>
    <row r="21" spans="2:54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</row>
    <row r="22" spans="2:54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54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54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54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54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54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54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54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54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54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54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workbookViewId="0">
      <pane ySplit="10" topLeftCell="A11" activePane="bottomLeft" state="frozen"/>
      <selection pane="bottomLeft" activeCell="C17" sqref="C17"/>
    </sheetView>
  </sheetViews>
  <sheetFormatPr defaultColWidth="9.140625" defaultRowHeight="18"/>
  <cols>
    <col min="1" max="1" width="6.28515625" style="1" customWidth="1"/>
    <col min="2" max="2" width="43.28515625" style="2" bestFit="1" customWidth="1"/>
    <col min="3" max="3" width="41.85546875" style="2" bestFit="1" customWidth="1"/>
    <col min="4" max="4" width="8.5703125" style="2" bestFit="1" customWidth="1"/>
    <col min="5" max="5" width="12" style="1" bestFit="1" customWidth="1"/>
    <col min="6" max="7" width="11.28515625" style="1" bestFit="1" customWidth="1"/>
    <col min="8" max="8" width="6.425781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182</v>
      </c>
      <c r="C1" s="78" t="s" vm="1">
        <v>251</v>
      </c>
    </row>
    <row r="2" spans="2:51">
      <c r="B2" s="57" t="s">
        <v>181</v>
      </c>
      <c r="C2" s="78" t="s">
        <v>252</v>
      </c>
    </row>
    <row r="3" spans="2:51">
      <c r="B3" s="57" t="s">
        <v>183</v>
      </c>
      <c r="C3" s="78" t="s">
        <v>253</v>
      </c>
    </row>
    <row r="4" spans="2:51">
      <c r="B4" s="57" t="s">
        <v>184</v>
      </c>
      <c r="C4" s="78">
        <v>8602</v>
      </c>
    </row>
    <row r="6" spans="2:51" ht="26.25" customHeight="1">
      <c r="B6" s="157" t="s">
        <v>213</v>
      </c>
      <c r="C6" s="158"/>
      <c r="D6" s="158"/>
      <c r="E6" s="158"/>
      <c r="F6" s="158"/>
      <c r="G6" s="158"/>
      <c r="H6" s="158"/>
      <c r="I6" s="158"/>
      <c r="J6" s="158"/>
      <c r="K6" s="159"/>
    </row>
    <row r="7" spans="2:51" ht="26.25" customHeight="1">
      <c r="B7" s="157" t="s">
        <v>102</v>
      </c>
      <c r="C7" s="158"/>
      <c r="D7" s="158"/>
      <c r="E7" s="158"/>
      <c r="F7" s="158"/>
      <c r="G7" s="158"/>
      <c r="H7" s="158"/>
      <c r="I7" s="158"/>
      <c r="J7" s="158"/>
      <c r="K7" s="159"/>
    </row>
    <row r="8" spans="2:51" s="3" customFormat="1" ht="63">
      <c r="B8" s="23" t="s">
        <v>119</v>
      </c>
      <c r="C8" s="31" t="s">
        <v>45</v>
      </c>
      <c r="D8" s="31" t="s">
        <v>64</v>
      </c>
      <c r="E8" s="31" t="s">
        <v>104</v>
      </c>
      <c r="F8" s="31" t="s">
        <v>105</v>
      </c>
      <c r="G8" s="31" t="s">
        <v>235</v>
      </c>
      <c r="H8" s="31" t="s">
        <v>234</v>
      </c>
      <c r="I8" s="31" t="s">
        <v>113</v>
      </c>
      <c r="J8" s="31" t="s">
        <v>185</v>
      </c>
      <c r="K8" s="32" t="s">
        <v>187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242</v>
      </c>
      <c r="H9" s="17"/>
      <c r="I9" s="17" t="s">
        <v>238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129" customFormat="1" ht="18" customHeight="1">
      <c r="B11" s="117" t="s">
        <v>49</v>
      </c>
      <c r="C11" s="118"/>
      <c r="D11" s="118"/>
      <c r="E11" s="118"/>
      <c r="F11" s="118"/>
      <c r="G11" s="119"/>
      <c r="H11" s="122"/>
      <c r="I11" s="119">
        <v>7.12141</v>
      </c>
      <c r="J11" s="120">
        <v>1</v>
      </c>
      <c r="K11" s="120">
        <f>I11/'סכום נכסי הקרן'!$C$42</f>
        <v>8.6928309152762884E-5</v>
      </c>
      <c r="AW11" s="130"/>
    </row>
    <row r="12" spans="2:51" s="94" customFormat="1" ht="19.5" customHeight="1">
      <c r="B12" s="117" t="s">
        <v>34</v>
      </c>
      <c r="C12" s="118"/>
      <c r="D12" s="118"/>
      <c r="E12" s="118"/>
      <c r="F12" s="118"/>
      <c r="G12" s="119"/>
      <c r="H12" s="122"/>
      <c r="I12" s="119">
        <v>7.12141</v>
      </c>
      <c r="J12" s="120">
        <v>1</v>
      </c>
      <c r="K12" s="120">
        <f>I12/'סכום נכסי הקרן'!$C$42</f>
        <v>8.6928309152762884E-5</v>
      </c>
    </row>
    <row r="13" spans="2:51">
      <c r="B13" s="123" t="s">
        <v>947</v>
      </c>
      <c r="C13" s="82"/>
      <c r="D13" s="82"/>
      <c r="E13" s="82"/>
      <c r="F13" s="82"/>
      <c r="G13" s="88"/>
      <c r="H13" s="90"/>
      <c r="I13" s="88">
        <v>7.35642</v>
      </c>
      <c r="J13" s="89">
        <v>1.033000487263056</v>
      </c>
      <c r="K13" s="89">
        <f>I13/'סכום נכסי הקרן'!$C$42</f>
        <v>8.9796985711757638E-5</v>
      </c>
    </row>
    <row r="14" spans="2:51">
      <c r="B14" s="79" t="s">
        <v>948</v>
      </c>
      <c r="C14" s="80" t="s">
        <v>949</v>
      </c>
      <c r="D14" s="91" t="s">
        <v>940</v>
      </c>
      <c r="E14" s="91" t="s">
        <v>166</v>
      </c>
      <c r="F14" s="104">
        <v>43090</v>
      </c>
      <c r="G14" s="85">
        <v>849839.8</v>
      </c>
      <c r="H14" s="87">
        <v>0.7661</v>
      </c>
      <c r="I14" s="85">
        <v>6.5106800000000007</v>
      </c>
      <c r="J14" s="86">
        <v>0.91424029791853023</v>
      </c>
      <c r="K14" s="86">
        <f>I14/'סכום נכסי הקרן'!$C$42</f>
        <v>7.9473363257376046E-5</v>
      </c>
    </row>
    <row r="15" spans="2:51">
      <c r="B15" s="79" t="s">
        <v>950</v>
      </c>
      <c r="C15" s="80" t="s">
        <v>951</v>
      </c>
      <c r="D15" s="91" t="s">
        <v>940</v>
      </c>
      <c r="E15" s="91" t="s">
        <v>166</v>
      </c>
      <c r="F15" s="104">
        <v>43027</v>
      </c>
      <c r="G15" s="85">
        <v>87205</v>
      </c>
      <c r="H15" s="87">
        <v>0.62280000000000002</v>
      </c>
      <c r="I15" s="85">
        <v>0.54310999999999998</v>
      </c>
      <c r="J15" s="86">
        <v>7.6264391461803208E-2</v>
      </c>
      <c r="K15" s="86">
        <f>I15/'סכום נכסי הקרן'!$C$42</f>
        <v>6.629534598338959E-6</v>
      </c>
    </row>
    <row r="16" spans="2:51" s="7" customFormat="1">
      <c r="B16" s="79" t="s">
        <v>952</v>
      </c>
      <c r="C16" s="80" t="s">
        <v>953</v>
      </c>
      <c r="D16" s="91" t="s">
        <v>940</v>
      </c>
      <c r="E16" s="91" t="s">
        <v>166</v>
      </c>
      <c r="F16" s="104">
        <v>43083</v>
      </c>
      <c r="G16" s="85">
        <v>17576.5</v>
      </c>
      <c r="H16" s="87">
        <v>1.7218</v>
      </c>
      <c r="I16" s="85">
        <v>0.30263000000000001</v>
      </c>
      <c r="J16" s="86">
        <v>4.2495797882722668E-2</v>
      </c>
      <c r="K16" s="86">
        <f>I16/'סכום נכסי הקרן'!$C$42</f>
        <v>3.6940878560426421E-6</v>
      </c>
      <c r="AW16" s="1"/>
      <c r="AY16" s="1"/>
    </row>
    <row r="17" spans="2:51" s="7" customFormat="1">
      <c r="B17" s="79"/>
      <c r="C17" s="80"/>
      <c r="D17" s="80"/>
      <c r="E17" s="80"/>
      <c r="F17" s="80"/>
      <c r="G17" s="85"/>
      <c r="H17" s="87"/>
      <c r="I17" s="80"/>
      <c r="J17" s="86"/>
      <c r="K17" s="80"/>
      <c r="AW17" s="1"/>
      <c r="AY17" s="1"/>
    </row>
    <row r="18" spans="2:51" s="7" customFormat="1">
      <c r="B18" s="123" t="s">
        <v>230</v>
      </c>
      <c r="C18" s="82"/>
      <c r="D18" s="82"/>
      <c r="E18" s="82"/>
      <c r="F18" s="82"/>
      <c r="G18" s="88"/>
      <c r="H18" s="90"/>
      <c r="I18" s="88">
        <v>-0.23501</v>
      </c>
      <c r="J18" s="89">
        <v>-3.3000487263056051E-2</v>
      </c>
      <c r="K18" s="89">
        <f>I18/'סכום נכסי הקרן'!$C$42</f>
        <v>-2.8686765589947505E-6</v>
      </c>
      <c r="AW18" s="1"/>
      <c r="AY18" s="1"/>
    </row>
    <row r="19" spans="2:51">
      <c r="B19" s="79" t="s">
        <v>954</v>
      </c>
      <c r="C19" s="80" t="s">
        <v>955</v>
      </c>
      <c r="D19" s="91" t="s">
        <v>940</v>
      </c>
      <c r="E19" s="91" t="s">
        <v>168</v>
      </c>
      <c r="F19" s="104">
        <v>43089</v>
      </c>
      <c r="G19" s="85">
        <v>16515.400000000001</v>
      </c>
      <c r="H19" s="87">
        <v>-0.97809999999999997</v>
      </c>
      <c r="I19" s="85">
        <v>-0.16153999999999999</v>
      </c>
      <c r="J19" s="86">
        <v>-2.2683710107970191E-2</v>
      </c>
      <c r="K19" s="86">
        <f>I19/'סכום נכסי הקרן'!$C$42</f>
        <v>-1.9718565649972848E-6</v>
      </c>
    </row>
    <row r="20" spans="2:51">
      <c r="B20" s="79" t="s">
        <v>956</v>
      </c>
      <c r="C20" s="80" t="s">
        <v>957</v>
      </c>
      <c r="D20" s="91" t="s">
        <v>940</v>
      </c>
      <c r="E20" s="91" t="s">
        <v>168</v>
      </c>
      <c r="F20" s="104">
        <v>43089</v>
      </c>
      <c r="G20" s="85">
        <v>12434.4</v>
      </c>
      <c r="H20" s="87">
        <v>-0.59089999999999998</v>
      </c>
      <c r="I20" s="85">
        <v>-7.3469999999999994E-2</v>
      </c>
      <c r="J20" s="86">
        <v>-1.031677715508586E-2</v>
      </c>
      <c r="K20" s="86">
        <f>I20/'סכום נכסי הקרן'!$C$42</f>
        <v>-8.9681999399746519E-7</v>
      </c>
    </row>
    <row r="21" spans="2:51">
      <c r="B21" s="83"/>
      <c r="C21" s="80"/>
      <c r="D21" s="80"/>
      <c r="E21" s="80"/>
      <c r="F21" s="80"/>
      <c r="G21" s="85"/>
      <c r="H21" s="87"/>
      <c r="I21" s="80"/>
      <c r="J21" s="86"/>
      <c r="K21" s="80"/>
    </row>
    <row r="22" spans="2:51">
      <c r="B22" s="79"/>
      <c r="C22" s="79"/>
      <c r="D22" s="79"/>
      <c r="E22" s="79"/>
      <c r="F22" s="79"/>
      <c r="G22" s="79"/>
      <c r="H22" s="79"/>
      <c r="I22" s="79"/>
      <c r="J22" s="79"/>
      <c r="K22" s="79"/>
    </row>
    <row r="23" spans="2:51">
      <c r="B23" s="79"/>
      <c r="C23" s="79"/>
      <c r="D23" s="79"/>
      <c r="E23" s="79"/>
      <c r="F23" s="79"/>
      <c r="G23" s="79"/>
      <c r="H23" s="79"/>
      <c r="I23" s="79"/>
      <c r="J23" s="79"/>
      <c r="K23" s="79"/>
    </row>
    <row r="24" spans="2:51">
      <c r="B24" s="93" t="s">
        <v>250</v>
      </c>
      <c r="C24" s="79"/>
      <c r="D24" s="79"/>
      <c r="E24" s="79"/>
      <c r="F24" s="79"/>
      <c r="G24" s="79"/>
      <c r="H24" s="79"/>
      <c r="I24" s="79"/>
      <c r="J24" s="79"/>
      <c r="K24" s="79"/>
    </row>
    <row r="25" spans="2:51">
      <c r="B25" s="93" t="s">
        <v>115</v>
      </c>
      <c r="C25" s="79"/>
      <c r="D25" s="79"/>
      <c r="E25" s="79"/>
      <c r="F25" s="79"/>
      <c r="G25" s="79"/>
      <c r="H25" s="79"/>
      <c r="I25" s="79"/>
      <c r="J25" s="79"/>
      <c r="K25" s="79"/>
    </row>
    <row r="26" spans="2:51">
      <c r="B26" s="93" t="s">
        <v>233</v>
      </c>
      <c r="C26" s="79"/>
      <c r="D26" s="79"/>
      <c r="E26" s="79"/>
      <c r="F26" s="79"/>
      <c r="G26" s="79"/>
      <c r="H26" s="79"/>
      <c r="I26" s="79"/>
      <c r="J26" s="79"/>
      <c r="K26" s="79"/>
    </row>
    <row r="27" spans="2:51">
      <c r="B27" s="93" t="s">
        <v>241</v>
      </c>
      <c r="C27" s="79"/>
      <c r="D27" s="79"/>
      <c r="E27" s="79"/>
      <c r="F27" s="79"/>
      <c r="G27" s="79"/>
      <c r="H27" s="79"/>
      <c r="I27" s="79"/>
      <c r="J27" s="79"/>
      <c r="K27" s="79"/>
    </row>
    <row r="28" spans="2:51">
      <c r="B28" s="79"/>
      <c r="C28" s="79"/>
      <c r="D28" s="79"/>
      <c r="E28" s="79"/>
      <c r="F28" s="79"/>
      <c r="G28" s="79"/>
      <c r="H28" s="79"/>
      <c r="I28" s="79"/>
      <c r="J28" s="79"/>
      <c r="K28" s="79"/>
    </row>
    <row r="29" spans="2:51">
      <c r="B29" s="79"/>
      <c r="C29" s="79"/>
      <c r="D29" s="79"/>
      <c r="E29" s="79"/>
      <c r="F29" s="79"/>
      <c r="G29" s="79"/>
      <c r="H29" s="79"/>
      <c r="I29" s="79"/>
      <c r="J29" s="79"/>
      <c r="K29" s="79"/>
    </row>
    <row r="30" spans="2:51">
      <c r="B30" s="79"/>
      <c r="C30" s="79"/>
      <c r="D30" s="79"/>
      <c r="E30" s="79"/>
      <c r="F30" s="79"/>
      <c r="G30" s="79"/>
      <c r="H30" s="79"/>
      <c r="I30" s="79"/>
      <c r="J30" s="79"/>
      <c r="K30" s="79"/>
    </row>
    <row r="31" spans="2:51">
      <c r="B31" s="79"/>
      <c r="C31" s="79"/>
      <c r="D31" s="79"/>
      <c r="E31" s="79"/>
      <c r="F31" s="79"/>
      <c r="G31" s="79"/>
      <c r="H31" s="79"/>
      <c r="I31" s="79"/>
      <c r="J31" s="79"/>
      <c r="K31" s="79"/>
    </row>
    <row r="32" spans="2:51">
      <c r="B32" s="79"/>
      <c r="C32" s="79"/>
      <c r="D32" s="79"/>
      <c r="E32" s="79"/>
      <c r="F32" s="79"/>
      <c r="G32" s="79"/>
      <c r="H32" s="79"/>
      <c r="I32" s="79"/>
      <c r="J32" s="79"/>
      <c r="K32" s="79"/>
    </row>
    <row r="33" spans="2:11">
      <c r="B33" s="79"/>
      <c r="C33" s="79"/>
      <c r="D33" s="79"/>
      <c r="E33" s="79"/>
      <c r="F33" s="79"/>
      <c r="G33" s="79"/>
      <c r="H33" s="79"/>
      <c r="I33" s="79"/>
      <c r="J33" s="79"/>
      <c r="K33" s="79"/>
    </row>
    <row r="34" spans="2:11">
      <c r="B34" s="79"/>
      <c r="C34" s="79"/>
      <c r="D34" s="79"/>
      <c r="E34" s="79"/>
      <c r="F34" s="79"/>
      <c r="G34" s="79"/>
      <c r="H34" s="79"/>
      <c r="I34" s="79"/>
      <c r="J34" s="79"/>
      <c r="K34" s="79"/>
    </row>
    <row r="35" spans="2:11">
      <c r="B35" s="79"/>
      <c r="C35" s="79"/>
      <c r="D35" s="79"/>
      <c r="E35" s="79"/>
      <c r="F35" s="79"/>
      <c r="G35" s="79"/>
      <c r="H35" s="79"/>
      <c r="I35" s="79"/>
      <c r="J35" s="79"/>
      <c r="K35" s="79"/>
    </row>
    <row r="36" spans="2:11">
      <c r="B36" s="79"/>
      <c r="C36" s="79"/>
      <c r="D36" s="79"/>
      <c r="E36" s="79"/>
      <c r="F36" s="79"/>
      <c r="G36" s="79"/>
      <c r="H36" s="79"/>
      <c r="I36" s="79"/>
      <c r="J36" s="79"/>
      <c r="K36" s="79"/>
    </row>
    <row r="37" spans="2:11">
      <c r="B37" s="79"/>
      <c r="C37" s="79"/>
      <c r="D37" s="79"/>
      <c r="E37" s="79"/>
      <c r="F37" s="79"/>
      <c r="G37" s="79"/>
      <c r="H37" s="79"/>
      <c r="I37" s="79"/>
      <c r="J37" s="79"/>
      <c r="K37" s="79"/>
    </row>
    <row r="38" spans="2:11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11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11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11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11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11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11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11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11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11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11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B110" s="79"/>
      <c r="C110" s="79"/>
      <c r="D110" s="79"/>
      <c r="E110" s="79"/>
      <c r="F110" s="79"/>
      <c r="G110" s="79"/>
      <c r="H110" s="79"/>
      <c r="I110" s="79"/>
      <c r="J110" s="79"/>
      <c r="K110" s="79"/>
    </row>
    <row r="111" spans="2:11">
      <c r="B111" s="79"/>
      <c r="C111" s="79"/>
      <c r="D111" s="79"/>
      <c r="E111" s="79"/>
      <c r="F111" s="79"/>
      <c r="G111" s="79"/>
      <c r="H111" s="79"/>
      <c r="I111" s="79"/>
      <c r="J111" s="79"/>
      <c r="K111" s="79"/>
    </row>
    <row r="112" spans="2:11">
      <c r="B112" s="79"/>
      <c r="C112" s="79"/>
      <c r="D112" s="79"/>
      <c r="E112" s="79"/>
      <c r="F112" s="79"/>
      <c r="G112" s="79"/>
      <c r="H112" s="79"/>
      <c r="I112" s="79"/>
      <c r="J112" s="79"/>
      <c r="K112" s="79"/>
    </row>
    <row r="113" spans="2:11">
      <c r="B113" s="79"/>
      <c r="C113" s="79"/>
      <c r="D113" s="79"/>
      <c r="E113" s="79"/>
      <c r="F113" s="79"/>
      <c r="G113" s="79"/>
      <c r="H113" s="79"/>
      <c r="I113" s="79"/>
      <c r="J113" s="79"/>
      <c r="K113" s="79"/>
    </row>
    <row r="114" spans="2:11">
      <c r="B114" s="79"/>
      <c r="C114" s="79"/>
      <c r="D114" s="79"/>
      <c r="E114" s="79"/>
      <c r="F114" s="79"/>
      <c r="G114" s="79"/>
      <c r="H114" s="79"/>
      <c r="I114" s="79"/>
      <c r="J114" s="79"/>
      <c r="K114" s="79"/>
    </row>
    <row r="115" spans="2:11">
      <c r="B115" s="79"/>
      <c r="C115" s="79"/>
      <c r="D115" s="79"/>
      <c r="E115" s="79"/>
      <c r="F115" s="79"/>
      <c r="G115" s="79"/>
      <c r="H115" s="79"/>
      <c r="I115" s="79"/>
      <c r="J115" s="79"/>
      <c r="K115" s="79"/>
    </row>
    <row r="116" spans="2:11">
      <c r="B116" s="79"/>
      <c r="C116" s="79"/>
      <c r="D116" s="79"/>
      <c r="E116" s="79"/>
      <c r="F116" s="79"/>
      <c r="G116" s="79"/>
      <c r="H116" s="79"/>
      <c r="I116" s="79"/>
      <c r="J116" s="79"/>
      <c r="K116" s="79"/>
    </row>
    <row r="117" spans="2:11">
      <c r="B117" s="79"/>
      <c r="C117" s="79"/>
      <c r="D117" s="79"/>
      <c r="E117" s="79"/>
      <c r="F117" s="79"/>
      <c r="G117" s="79"/>
      <c r="H117" s="79"/>
      <c r="I117" s="79"/>
      <c r="J117" s="79"/>
      <c r="K117" s="79"/>
    </row>
    <row r="118" spans="2:11">
      <c r="B118" s="79"/>
      <c r="C118" s="79"/>
      <c r="D118" s="79"/>
      <c r="E118" s="79"/>
      <c r="F118" s="79"/>
      <c r="G118" s="79"/>
      <c r="H118" s="79"/>
      <c r="I118" s="79"/>
      <c r="J118" s="79"/>
      <c r="K118" s="79"/>
    </row>
    <row r="119" spans="2:11">
      <c r="B119" s="79"/>
      <c r="C119" s="79"/>
      <c r="D119" s="79"/>
      <c r="E119" s="79"/>
      <c r="F119" s="79"/>
      <c r="G119" s="79"/>
      <c r="H119" s="79"/>
      <c r="I119" s="79"/>
      <c r="J119" s="79"/>
      <c r="K119" s="79"/>
    </row>
    <row r="120" spans="2:11">
      <c r="B120" s="79"/>
      <c r="C120" s="79"/>
      <c r="D120" s="79"/>
      <c r="E120" s="79"/>
      <c r="F120" s="79"/>
      <c r="G120" s="79"/>
      <c r="H120" s="79"/>
      <c r="I120" s="79"/>
      <c r="J120" s="79"/>
      <c r="K120" s="79"/>
    </row>
    <row r="121" spans="2:11">
      <c r="C121" s="1"/>
      <c r="D121" s="1"/>
    </row>
    <row r="122" spans="2:11">
      <c r="C122" s="1"/>
      <c r="D122" s="1"/>
    </row>
    <row r="123" spans="2:11">
      <c r="C123" s="1"/>
      <c r="D123" s="1"/>
    </row>
    <row r="124" spans="2:11">
      <c r="C124" s="1"/>
      <c r="D124" s="1"/>
    </row>
    <row r="125" spans="2:11">
      <c r="C125" s="1"/>
      <c r="D125" s="1"/>
    </row>
    <row r="126" spans="2:11">
      <c r="C126" s="1"/>
      <c r="D126" s="1"/>
    </row>
    <row r="127" spans="2:11">
      <c r="C127" s="1"/>
      <c r="D127" s="1"/>
    </row>
    <row r="128" spans="2:11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855468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182</v>
      </c>
      <c r="C1" s="78" t="s" vm="1">
        <v>251</v>
      </c>
    </row>
    <row r="2" spans="2:78">
      <c r="B2" s="57" t="s">
        <v>181</v>
      </c>
      <c r="C2" s="78" t="s">
        <v>252</v>
      </c>
    </row>
    <row r="3" spans="2:78">
      <c r="B3" s="57" t="s">
        <v>183</v>
      </c>
      <c r="C3" s="78" t="s">
        <v>253</v>
      </c>
    </row>
    <row r="4" spans="2:78">
      <c r="B4" s="57" t="s">
        <v>184</v>
      </c>
      <c r="C4" s="78">
        <v>8602</v>
      </c>
    </row>
    <row r="6" spans="2:78" ht="26.25" customHeight="1">
      <c r="B6" s="157" t="s">
        <v>213</v>
      </c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59"/>
    </row>
    <row r="7" spans="2:78" ht="26.25" customHeight="1">
      <c r="B7" s="157" t="s">
        <v>103</v>
      </c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9"/>
    </row>
    <row r="8" spans="2:78" s="3" customFormat="1" ht="47.25">
      <c r="B8" s="23" t="s">
        <v>119</v>
      </c>
      <c r="C8" s="31" t="s">
        <v>45</v>
      </c>
      <c r="D8" s="31" t="s">
        <v>50</v>
      </c>
      <c r="E8" s="31" t="s">
        <v>15</v>
      </c>
      <c r="F8" s="31" t="s">
        <v>65</v>
      </c>
      <c r="G8" s="31" t="s">
        <v>105</v>
      </c>
      <c r="H8" s="31" t="s">
        <v>18</v>
      </c>
      <c r="I8" s="31" t="s">
        <v>104</v>
      </c>
      <c r="J8" s="31" t="s">
        <v>17</v>
      </c>
      <c r="K8" s="31" t="s">
        <v>19</v>
      </c>
      <c r="L8" s="31" t="s">
        <v>235</v>
      </c>
      <c r="M8" s="31" t="s">
        <v>234</v>
      </c>
      <c r="N8" s="31" t="s">
        <v>113</v>
      </c>
      <c r="O8" s="31" t="s">
        <v>59</v>
      </c>
      <c r="P8" s="31" t="s">
        <v>185</v>
      </c>
      <c r="Q8" s="32" t="s">
        <v>187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242</v>
      </c>
      <c r="M9" s="17"/>
      <c r="N9" s="17" t="s">
        <v>238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116</v>
      </c>
      <c r="R10" s="1"/>
      <c r="S10" s="1"/>
      <c r="T10" s="1"/>
      <c r="U10" s="1"/>
      <c r="V10" s="1"/>
    </row>
    <row r="11" spans="2:78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1"/>
      <c r="S11" s="1"/>
      <c r="T11" s="1"/>
      <c r="U11" s="1"/>
      <c r="V11" s="1"/>
      <c r="BZ11" s="1"/>
    </row>
    <row r="12" spans="2:78" ht="18" customHeight="1">
      <c r="B12" s="93" t="s">
        <v>250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</row>
    <row r="13" spans="2:78">
      <c r="B13" s="93" t="s">
        <v>115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</row>
    <row r="14" spans="2:78">
      <c r="B14" s="93" t="s">
        <v>233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</row>
    <row r="15" spans="2:78">
      <c r="B15" s="93" t="s">
        <v>241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</row>
    <row r="16" spans="2:7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</row>
    <row r="17" spans="2:17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</row>
    <row r="18" spans="2:17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</row>
    <row r="19" spans="2:17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</row>
    <row r="20" spans="2:17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</row>
    <row r="21" spans="2:17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</row>
    <row r="22" spans="2:17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</row>
    <row r="23" spans="2:17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</row>
    <row r="24" spans="2:17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</row>
    <row r="25" spans="2:17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</row>
    <row r="26" spans="2:17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</row>
    <row r="27" spans="2:17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</row>
    <row r="28" spans="2:17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</row>
    <row r="29" spans="2:17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</row>
    <row r="30" spans="2:17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</row>
    <row r="31" spans="2:17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</row>
    <row r="32" spans="2:17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</row>
    <row r="33" spans="2:17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</row>
    <row r="34" spans="2:17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</row>
    <row r="35" spans="2:17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</row>
    <row r="36" spans="2:17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</row>
    <row r="37" spans="2:17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</row>
    <row r="38" spans="2:17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</row>
    <row r="39" spans="2:17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</row>
    <row r="40" spans="2:17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</row>
    <row r="41" spans="2:17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</row>
    <row r="42" spans="2:17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</row>
    <row r="43" spans="2:17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</row>
    <row r="44" spans="2:17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</row>
    <row r="45" spans="2:17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</row>
    <row r="46" spans="2:17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</row>
    <row r="47" spans="2:17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</row>
    <row r="48" spans="2:17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</row>
    <row r="49" spans="2:17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</row>
    <row r="50" spans="2:17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</row>
    <row r="51" spans="2:17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</row>
    <row r="52" spans="2:17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</row>
    <row r="53" spans="2:17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</row>
    <row r="54" spans="2:17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</row>
    <row r="55" spans="2:17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</row>
    <row r="56" spans="2:17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</row>
    <row r="57" spans="2:17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</row>
    <row r="58" spans="2:17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</row>
    <row r="59" spans="2:17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</row>
    <row r="60" spans="2:17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</row>
    <row r="61" spans="2:17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</row>
    <row r="62" spans="2:17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</row>
    <row r="63" spans="2:17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  <row r="64" spans="2:17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</row>
    <row r="65" spans="2:17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</row>
    <row r="66" spans="2:17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</row>
    <row r="67" spans="2:17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</row>
    <row r="68" spans="2:17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</row>
    <row r="69" spans="2:17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</row>
    <row r="70" spans="2:17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</row>
    <row r="71" spans="2:17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</row>
    <row r="72" spans="2:17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</row>
    <row r="73" spans="2:17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</row>
    <row r="74" spans="2:17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</row>
    <row r="75" spans="2:17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</row>
    <row r="76" spans="2:17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</row>
    <row r="77" spans="2:17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</row>
    <row r="78" spans="2:17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</row>
    <row r="79" spans="2:17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</row>
    <row r="80" spans="2:17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</row>
    <row r="81" spans="2:17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</row>
    <row r="82" spans="2:17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</row>
    <row r="83" spans="2:17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</row>
    <row r="84" spans="2:17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</row>
    <row r="85" spans="2:17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</row>
    <row r="86" spans="2:17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</row>
    <row r="87" spans="2:17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</row>
    <row r="88" spans="2:17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</row>
    <row r="89" spans="2:17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</row>
    <row r="90" spans="2:17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</row>
    <row r="91" spans="2:17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</row>
    <row r="92" spans="2:17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</row>
    <row r="93" spans="2:17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</row>
    <row r="94" spans="2:17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</row>
    <row r="95" spans="2:17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</row>
    <row r="96" spans="2:17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</row>
    <row r="97" spans="2:17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</row>
    <row r="98" spans="2:17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</row>
    <row r="99" spans="2:17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</row>
    <row r="100" spans="2:17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</row>
    <row r="101" spans="2:17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</row>
    <row r="102" spans="2:17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</row>
    <row r="103" spans="2:17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</row>
    <row r="104" spans="2:17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</row>
    <row r="105" spans="2:17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</row>
    <row r="106" spans="2:17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</row>
    <row r="107" spans="2:17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</row>
    <row r="108" spans="2:17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</row>
    <row r="109" spans="2:17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</row>
    <row r="110" spans="2:17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4" type="noConversion"/>
  <conditionalFormatting sqref="B16:B110">
    <cfRule type="cellIs" dxfId="90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E116"/>
  <sheetViews>
    <sheetView rightToLeft="1" workbookViewId="0">
      <pane ySplit="9" topLeftCell="A10" activePane="bottomLeft" state="frozen"/>
      <selection pane="bottomLeft" activeCell="C15" sqref="C15"/>
    </sheetView>
  </sheetViews>
  <sheetFormatPr defaultColWidth="9.140625" defaultRowHeight="18"/>
  <cols>
    <col min="1" max="1" width="6.28515625" style="1" customWidth="1"/>
    <col min="2" max="2" width="41.5703125" style="2" bestFit="1" customWidth="1"/>
    <col min="3" max="3" width="41.85546875" style="2" bestFit="1" customWidth="1"/>
    <col min="4" max="4" width="10.140625" style="2" bestFit="1" customWidth="1"/>
    <col min="5" max="5" width="12.7109375" style="2" bestFit="1" customWidth="1"/>
    <col min="6" max="6" width="8.7109375" style="1" bestFit="1" customWidth="1"/>
    <col min="7" max="7" width="11.28515625" style="1" bestFit="1" customWidth="1"/>
    <col min="8" max="8" width="11.140625" style="1" bestFit="1" customWidth="1"/>
    <col min="9" max="9" width="6.140625" style="1" bestFit="1" customWidth="1"/>
    <col min="10" max="10" width="12" style="1" bestFit="1" customWidth="1"/>
    <col min="11" max="11" width="6.85546875" style="1" bestFit="1" customWidth="1"/>
    <col min="12" max="12" width="7.5703125" style="1" customWidth="1"/>
    <col min="13" max="13" width="11.28515625" style="1" bestFit="1" customWidth="1"/>
    <col min="14" max="14" width="7.28515625" style="1" bestFit="1" customWidth="1"/>
    <col min="15" max="15" width="9" style="1" bestFit="1" customWidth="1"/>
    <col min="16" max="16" width="9.140625" style="1" bestFit="1" customWidth="1"/>
    <col min="17" max="17" width="10.42578125" style="1" bestFit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57">
      <c r="B1" s="57" t="s">
        <v>182</v>
      </c>
      <c r="C1" s="78" t="s" vm="1">
        <v>251</v>
      </c>
    </row>
    <row r="2" spans="2:57">
      <c r="B2" s="57" t="s">
        <v>181</v>
      </c>
      <c r="C2" s="78" t="s">
        <v>252</v>
      </c>
    </row>
    <row r="3" spans="2:57">
      <c r="B3" s="57" t="s">
        <v>183</v>
      </c>
      <c r="C3" s="78" t="s">
        <v>253</v>
      </c>
    </row>
    <row r="4" spans="2:57">
      <c r="B4" s="57" t="s">
        <v>184</v>
      </c>
      <c r="C4" s="78">
        <v>8602</v>
      </c>
    </row>
    <row r="6" spans="2:57" ht="26.25" customHeight="1">
      <c r="B6" s="157" t="s">
        <v>214</v>
      </c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59"/>
    </row>
    <row r="7" spans="2:57" s="3" customFormat="1" ht="63">
      <c r="B7" s="23" t="s">
        <v>119</v>
      </c>
      <c r="C7" s="31" t="s">
        <v>226</v>
      </c>
      <c r="D7" s="31" t="s">
        <v>45</v>
      </c>
      <c r="E7" s="31" t="s">
        <v>120</v>
      </c>
      <c r="F7" s="31" t="s">
        <v>15</v>
      </c>
      <c r="G7" s="31" t="s">
        <v>105</v>
      </c>
      <c r="H7" s="31" t="s">
        <v>65</v>
      </c>
      <c r="I7" s="31" t="s">
        <v>18</v>
      </c>
      <c r="J7" s="31" t="s">
        <v>104</v>
      </c>
      <c r="K7" s="14" t="s">
        <v>35</v>
      </c>
      <c r="L7" s="71" t="s">
        <v>19</v>
      </c>
      <c r="M7" s="31" t="s">
        <v>235</v>
      </c>
      <c r="N7" s="31" t="s">
        <v>234</v>
      </c>
      <c r="O7" s="31" t="s">
        <v>113</v>
      </c>
      <c r="P7" s="31" t="s">
        <v>185</v>
      </c>
      <c r="Q7" s="32" t="s">
        <v>187</v>
      </c>
      <c r="R7" s="1"/>
      <c r="S7" s="1"/>
      <c r="BD7" s="3" t="s">
        <v>165</v>
      </c>
      <c r="BE7" s="3" t="s">
        <v>167</v>
      </c>
    </row>
    <row r="8" spans="2:57" s="3" customFormat="1" ht="24" customHeight="1">
      <c r="B8" s="16"/>
      <c r="C8" s="70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242</v>
      </c>
      <c r="N8" s="17"/>
      <c r="O8" s="17" t="s">
        <v>238</v>
      </c>
      <c r="P8" s="33" t="s">
        <v>20</v>
      </c>
      <c r="Q8" s="18" t="s">
        <v>20</v>
      </c>
      <c r="R8" s="1"/>
      <c r="S8" s="1"/>
      <c r="BD8" s="3" t="s">
        <v>163</v>
      </c>
      <c r="BE8" s="3" t="s">
        <v>166</v>
      </c>
    </row>
    <row r="9" spans="2:57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116</v>
      </c>
      <c r="R9" s="1"/>
      <c r="S9" s="1"/>
      <c r="BD9" s="4" t="s">
        <v>164</v>
      </c>
      <c r="BE9" s="4" t="s">
        <v>168</v>
      </c>
    </row>
    <row r="10" spans="2:57" s="129" customFormat="1" ht="18" customHeight="1">
      <c r="B10" s="95" t="s">
        <v>40</v>
      </c>
      <c r="C10" s="96"/>
      <c r="D10" s="96"/>
      <c r="E10" s="96"/>
      <c r="F10" s="96"/>
      <c r="G10" s="96"/>
      <c r="H10" s="96"/>
      <c r="I10" s="98">
        <v>5.4094240739498725</v>
      </c>
      <c r="J10" s="96"/>
      <c r="K10" s="96"/>
      <c r="L10" s="99">
        <v>1.3317769372455934E-2</v>
      </c>
      <c r="M10" s="98"/>
      <c r="N10" s="100"/>
      <c r="O10" s="98">
        <v>1861.66974</v>
      </c>
      <c r="P10" s="101">
        <f>O10/$O$10</f>
        <v>1</v>
      </c>
      <c r="Q10" s="101">
        <f>O10/'סכום נכסי הקרן'!$C$42</f>
        <v>2.2724685518607089E-2</v>
      </c>
      <c r="R10" s="131"/>
      <c r="S10" s="131"/>
      <c r="BD10" s="131" t="s">
        <v>28</v>
      </c>
      <c r="BE10" s="129" t="s">
        <v>169</v>
      </c>
    </row>
    <row r="11" spans="2:57" s="131" customFormat="1" ht="21.75" customHeight="1">
      <c r="B11" s="81" t="s">
        <v>38</v>
      </c>
      <c r="C11" s="82"/>
      <c r="D11" s="82"/>
      <c r="E11" s="82"/>
      <c r="F11" s="82"/>
      <c r="G11" s="82"/>
      <c r="H11" s="82"/>
      <c r="I11" s="88">
        <v>5.4595939486543354</v>
      </c>
      <c r="J11" s="82"/>
      <c r="K11" s="82"/>
      <c r="L11" s="102">
        <v>1.1731758495532993E-2</v>
      </c>
      <c r="M11" s="88"/>
      <c r="N11" s="90"/>
      <c r="O11" s="88">
        <v>1787.39021</v>
      </c>
      <c r="P11" s="89">
        <f t="shared" ref="P11:P74" si="0">O11/$O$10</f>
        <v>0.96010058690646172</v>
      </c>
      <c r="Q11" s="89">
        <f>O11/'סכום נכסי הקרן'!$C$42</f>
        <v>2.1817983903679436E-2</v>
      </c>
      <c r="BE11" s="131" t="s">
        <v>175</v>
      </c>
    </row>
    <row r="12" spans="2:57" s="131" customFormat="1">
      <c r="B12" s="97" t="s">
        <v>37</v>
      </c>
      <c r="C12" s="82"/>
      <c r="D12" s="82"/>
      <c r="E12" s="82"/>
      <c r="F12" s="82"/>
      <c r="G12" s="82"/>
      <c r="H12" s="82"/>
      <c r="I12" s="88">
        <v>5.5171247719313712</v>
      </c>
      <c r="J12" s="82"/>
      <c r="K12" s="82"/>
      <c r="L12" s="102">
        <v>1.1690194638051671E-2</v>
      </c>
      <c r="M12" s="88"/>
      <c r="N12" s="90"/>
      <c r="O12" s="88">
        <v>1764.9621800000004</v>
      </c>
      <c r="P12" s="89">
        <f t="shared" si="0"/>
        <v>0.94805332120830432</v>
      </c>
      <c r="Q12" s="89">
        <f>O12/'סכום נכסי הקרן'!$C$42</f>
        <v>2.1544213579329709E-2</v>
      </c>
      <c r="BE12" s="131" t="s">
        <v>170</v>
      </c>
    </row>
    <row r="13" spans="2:57" s="131" customFormat="1">
      <c r="B13" s="136" t="s">
        <v>1067</v>
      </c>
      <c r="C13" s="91" t="s">
        <v>978</v>
      </c>
      <c r="D13" s="80" t="s">
        <v>979</v>
      </c>
      <c r="E13" s="80"/>
      <c r="F13" s="80" t="s">
        <v>316</v>
      </c>
      <c r="G13" s="104">
        <v>42368</v>
      </c>
      <c r="H13" s="80" t="s">
        <v>289</v>
      </c>
      <c r="I13" s="85">
        <v>10.24</v>
      </c>
      <c r="J13" s="91" t="s">
        <v>167</v>
      </c>
      <c r="K13" s="92">
        <v>3.1699999999999999E-2</v>
      </c>
      <c r="L13" s="92">
        <v>1.7199999999999997E-2</v>
      </c>
      <c r="M13" s="85">
        <v>3902.21</v>
      </c>
      <c r="N13" s="87">
        <v>115.75</v>
      </c>
      <c r="O13" s="85">
        <v>4.5168100000000004</v>
      </c>
      <c r="P13" s="86">
        <f t="shared" si="0"/>
        <v>2.4262144369387455E-3</v>
      </c>
      <c r="Q13" s="86">
        <f>O13/'סכום נכסי הקרן'!$C$42</f>
        <v>5.5134960080137357E-5</v>
      </c>
      <c r="BE13" s="131" t="s">
        <v>171</v>
      </c>
    </row>
    <row r="14" spans="2:57" s="131" customFormat="1">
      <c r="B14" s="136" t="s">
        <v>1067</v>
      </c>
      <c r="C14" s="91" t="s">
        <v>978</v>
      </c>
      <c r="D14" s="80" t="s">
        <v>980</v>
      </c>
      <c r="E14" s="80"/>
      <c r="F14" s="80" t="s">
        <v>316</v>
      </c>
      <c r="G14" s="104">
        <v>42388</v>
      </c>
      <c r="H14" s="80" t="s">
        <v>289</v>
      </c>
      <c r="I14" s="85">
        <v>10.23</v>
      </c>
      <c r="J14" s="91" t="s">
        <v>167</v>
      </c>
      <c r="K14" s="92">
        <v>3.1899999999999998E-2</v>
      </c>
      <c r="L14" s="92">
        <v>1.7200000000000003E-2</v>
      </c>
      <c r="M14" s="85">
        <v>5463.09</v>
      </c>
      <c r="N14" s="87">
        <v>116.06</v>
      </c>
      <c r="O14" s="85">
        <v>6.3404600000000002</v>
      </c>
      <c r="P14" s="86">
        <f t="shared" si="0"/>
        <v>3.4057920498831336E-3</v>
      </c>
      <c r="Q14" s="86">
        <f>O14/'סכום נכסי הקרן'!$C$42</f>
        <v>7.7395553275366399E-5</v>
      </c>
      <c r="BE14" s="131" t="s">
        <v>172</v>
      </c>
    </row>
    <row r="15" spans="2:57" s="131" customFormat="1">
      <c r="B15" s="136" t="s">
        <v>1067</v>
      </c>
      <c r="C15" s="91" t="s">
        <v>978</v>
      </c>
      <c r="D15" s="80" t="s">
        <v>981</v>
      </c>
      <c r="E15" s="80"/>
      <c r="F15" s="80" t="s">
        <v>316</v>
      </c>
      <c r="G15" s="104">
        <v>42509</v>
      </c>
      <c r="H15" s="80" t="s">
        <v>289</v>
      </c>
      <c r="I15" s="85">
        <v>10.35</v>
      </c>
      <c r="J15" s="91" t="s">
        <v>167</v>
      </c>
      <c r="K15" s="92">
        <v>2.7400000000000001E-2</v>
      </c>
      <c r="L15" s="92">
        <v>1.83E-2</v>
      </c>
      <c r="M15" s="85">
        <v>5463.09</v>
      </c>
      <c r="N15" s="87">
        <v>110.61</v>
      </c>
      <c r="O15" s="85">
        <v>6.0427200000000001</v>
      </c>
      <c r="P15" s="86">
        <f t="shared" si="0"/>
        <v>3.2458603532976799E-3</v>
      </c>
      <c r="Q15" s="86">
        <f>O15/'סכום נכסי הקרן'!$C$42</f>
        <v>7.3761155766004669E-5</v>
      </c>
      <c r="BE15" s="131" t="s">
        <v>174</v>
      </c>
    </row>
    <row r="16" spans="2:57" s="131" customFormat="1">
      <c r="B16" s="136" t="s">
        <v>1067</v>
      </c>
      <c r="C16" s="91" t="s">
        <v>978</v>
      </c>
      <c r="D16" s="80" t="s">
        <v>982</v>
      </c>
      <c r="E16" s="80"/>
      <c r="F16" s="80" t="s">
        <v>316</v>
      </c>
      <c r="G16" s="104">
        <v>42723</v>
      </c>
      <c r="H16" s="80" t="s">
        <v>289</v>
      </c>
      <c r="I16" s="85">
        <v>10.15</v>
      </c>
      <c r="J16" s="91" t="s">
        <v>167</v>
      </c>
      <c r="K16" s="92">
        <v>3.15E-2</v>
      </c>
      <c r="L16" s="92">
        <v>2.0500000000000004E-2</v>
      </c>
      <c r="M16" s="85">
        <v>780.44</v>
      </c>
      <c r="N16" s="87">
        <v>112.12</v>
      </c>
      <c r="O16" s="85">
        <v>0.87502000000000002</v>
      </c>
      <c r="P16" s="86">
        <f t="shared" si="0"/>
        <v>4.7001891968228481E-4</v>
      </c>
      <c r="Q16" s="86">
        <f>O16/'סכום נכסי הקרן'!$C$42</f>
        <v>1.0681032137575365E-5</v>
      </c>
      <c r="BE16" s="131" t="s">
        <v>173</v>
      </c>
    </row>
    <row r="17" spans="2:57" s="131" customFormat="1">
      <c r="B17" s="136" t="s">
        <v>1067</v>
      </c>
      <c r="C17" s="91" t="s">
        <v>978</v>
      </c>
      <c r="D17" s="80" t="s">
        <v>983</v>
      </c>
      <c r="E17" s="80"/>
      <c r="F17" s="80" t="s">
        <v>316</v>
      </c>
      <c r="G17" s="104">
        <v>42918</v>
      </c>
      <c r="H17" s="80" t="s">
        <v>289</v>
      </c>
      <c r="I17" s="85">
        <v>10.030000000000001</v>
      </c>
      <c r="J17" s="91" t="s">
        <v>167</v>
      </c>
      <c r="K17" s="92">
        <v>3.1899999999999998E-2</v>
      </c>
      <c r="L17" s="92">
        <v>2.46E-2</v>
      </c>
      <c r="M17" s="85">
        <v>3902.21</v>
      </c>
      <c r="N17" s="87">
        <v>107.78</v>
      </c>
      <c r="O17" s="85">
        <v>4.2058</v>
      </c>
      <c r="P17" s="86">
        <f t="shared" si="0"/>
        <v>2.2591547306344464E-3</v>
      </c>
      <c r="Q17" s="86">
        <f>O17/'סכום נכסי הקרן'!$C$42</f>
        <v>5.13385807915413E-5</v>
      </c>
      <c r="BE17" s="131" t="s">
        <v>176</v>
      </c>
    </row>
    <row r="18" spans="2:57" s="131" customFormat="1">
      <c r="B18" s="136" t="s">
        <v>1068</v>
      </c>
      <c r="C18" s="91" t="s">
        <v>978</v>
      </c>
      <c r="D18" s="80" t="s">
        <v>984</v>
      </c>
      <c r="E18" s="80"/>
      <c r="F18" s="80" t="s">
        <v>339</v>
      </c>
      <c r="G18" s="104">
        <v>42229</v>
      </c>
      <c r="H18" s="80" t="s">
        <v>163</v>
      </c>
      <c r="I18" s="85">
        <v>4.7300000000000004</v>
      </c>
      <c r="J18" s="91" t="s">
        <v>166</v>
      </c>
      <c r="K18" s="92">
        <v>9.8519999999999996E-2</v>
      </c>
      <c r="L18" s="92">
        <v>3.7200000000000004E-2</v>
      </c>
      <c r="M18" s="85">
        <v>7316.01</v>
      </c>
      <c r="N18" s="87">
        <v>130.86000000000001</v>
      </c>
      <c r="O18" s="85">
        <v>33.192129999999999</v>
      </c>
      <c r="P18" s="86">
        <f t="shared" si="0"/>
        <v>1.782922571433105E-2</v>
      </c>
      <c r="Q18" s="86">
        <f>O18/'סכום נכסי הקרן'!$C$42</f>
        <v>4.0516354739843593E-4</v>
      </c>
      <c r="BE18" s="131" t="s">
        <v>177</v>
      </c>
    </row>
    <row r="19" spans="2:57" s="131" customFormat="1">
      <c r="B19" s="136" t="s">
        <v>1068</v>
      </c>
      <c r="C19" s="91" t="s">
        <v>978</v>
      </c>
      <c r="D19" s="80" t="s">
        <v>985</v>
      </c>
      <c r="E19" s="80"/>
      <c r="F19" s="80" t="s">
        <v>339</v>
      </c>
      <c r="G19" s="104">
        <v>41274</v>
      </c>
      <c r="H19" s="80" t="s">
        <v>163</v>
      </c>
      <c r="I19" s="85">
        <v>4.8499999999999996</v>
      </c>
      <c r="J19" s="91" t="s">
        <v>167</v>
      </c>
      <c r="K19" s="92">
        <v>3.8425000000000001E-2</v>
      </c>
      <c r="L19" s="92">
        <v>6.6E-3</v>
      </c>
      <c r="M19" s="85">
        <v>222628.26</v>
      </c>
      <c r="N19" s="87">
        <v>147.37</v>
      </c>
      <c r="O19" s="85">
        <v>328.0874</v>
      </c>
      <c r="P19" s="86">
        <f t="shared" si="0"/>
        <v>0.17623286931655235</v>
      </c>
      <c r="Q19" s="86">
        <f>O19/'סכום נכסי הקרן'!$C$42</f>
        <v>4.0048365332604327E-3</v>
      </c>
      <c r="BE19" s="131" t="s">
        <v>178</v>
      </c>
    </row>
    <row r="20" spans="2:57" s="131" customFormat="1">
      <c r="B20" s="136" t="s">
        <v>1069</v>
      </c>
      <c r="C20" s="91" t="s">
        <v>978</v>
      </c>
      <c r="D20" s="80" t="s">
        <v>986</v>
      </c>
      <c r="E20" s="80"/>
      <c r="F20" s="80" t="s">
        <v>339</v>
      </c>
      <c r="G20" s="104">
        <v>41416</v>
      </c>
      <c r="H20" s="80" t="s">
        <v>289</v>
      </c>
      <c r="I20" s="85">
        <v>1.0899999999999999</v>
      </c>
      <c r="J20" s="91" t="s">
        <v>166</v>
      </c>
      <c r="K20" s="92">
        <v>4.5850000000000002E-2</v>
      </c>
      <c r="L20" s="92">
        <v>2.8500000000000001E-2</v>
      </c>
      <c r="M20" s="85">
        <v>3077.06</v>
      </c>
      <c r="N20" s="87">
        <v>103.56</v>
      </c>
      <c r="O20" s="85">
        <v>11.047940000000001</v>
      </c>
      <c r="P20" s="86">
        <f t="shared" si="0"/>
        <v>5.9344252971528667E-3</v>
      </c>
      <c r="Q20" s="86">
        <f>O20/'סכום נכסי הקרן'!$C$42</f>
        <v>1.3485794861146531E-4</v>
      </c>
      <c r="BE20" s="131" t="s">
        <v>179</v>
      </c>
    </row>
    <row r="21" spans="2:57" s="131" customFormat="1">
      <c r="B21" s="136" t="s">
        <v>1070</v>
      </c>
      <c r="C21" s="91" t="s">
        <v>987</v>
      </c>
      <c r="D21" s="80" t="s">
        <v>988</v>
      </c>
      <c r="E21" s="80"/>
      <c r="F21" s="80" t="s">
        <v>989</v>
      </c>
      <c r="G21" s="104">
        <v>42201</v>
      </c>
      <c r="H21" s="80" t="s">
        <v>1060</v>
      </c>
      <c r="I21" s="85">
        <v>7.84</v>
      </c>
      <c r="J21" s="91" t="s">
        <v>167</v>
      </c>
      <c r="K21" s="92">
        <v>4.2030000000000005E-2</v>
      </c>
      <c r="L21" s="92">
        <v>1.8700000000000001E-2</v>
      </c>
      <c r="M21" s="85">
        <v>5264</v>
      </c>
      <c r="N21" s="87">
        <v>120.38</v>
      </c>
      <c r="O21" s="85">
        <v>6.3368000000000002</v>
      </c>
      <c r="P21" s="86">
        <f t="shared" si="0"/>
        <v>3.4038260728242809E-3</v>
      </c>
      <c r="Q21" s="86">
        <f>O21/'סכום נכסי הקרן'!$C$42</f>
        <v>7.7350877064967172E-5</v>
      </c>
      <c r="BE21" s="131" t="s">
        <v>180</v>
      </c>
    </row>
    <row r="22" spans="2:57" s="131" customFormat="1">
      <c r="B22" s="136" t="s">
        <v>1070</v>
      </c>
      <c r="C22" s="91" t="s">
        <v>978</v>
      </c>
      <c r="D22" s="80" t="s">
        <v>990</v>
      </c>
      <c r="E22" s="80"/>
      <c r="F22" s="80" t="s">
        <v>989</v>
      </c>
      <c r="G22" s="104">
        <v>40742</v>
      </c>
      <c r="H22" s="80" t="s">
        <v>1060</v>
      </c>
      <c r="I22" s="85">
        <v>5.83</v>
      </c>
      <c r="J22" s="91" t="s">
        <v>167</v>
      </c>
      <c r="K22" s="92">
        <v>4.4999999999999998E-2</v>
      </c>
      <c r="L22" s="92">
        <v>7.5999999999999991E-3</v>
      </c>
      <c r="M22" s="85">
        <v>68926</v>
      </c>
      <c r="N22" s="87">
        <v>127.16</v>
      </c>
      <c r="O22" s="85">
        <v>87.646299999999997</v>
      </c>
      <c r="P22" s="86">
        <f t="shared" si="0"/>
        <v>4.7079403030958644E-2</v>
      </c>
      <c r="Q22" s="86">
        <f>O22/'סכום נכסי הקרן'!$C$42</f>
        <v>1.0698646282822925E-3</v>
      </c>
      <c r="BE22" s="131" t="s">
        <v>28</v>
      </c>
    </row>
    <row r="23" spans="2:57" s="131" customFormat="1">
      <c r="B23" s="136" t="s">
        <v>1071</v>
      </c>
      <c r="C23" s="91" t="s">
        <v>987</v>
      </c>
      <c r="D23" s="80" t="s">
        <v>991</v>
      </c>
      <c r="E23" s="80"/>
      <c r="F23" s="80" t="s">
        <v>992</v>
      </c>
      <c r="G23" s="104">
        <v>42901</v>
      </c>
      <c r="H23" s="80" t="s">
        <v>1060</v>
      </c>
      <c r="I23" s="85">
        <v>4.0699999999999994</v>
      </c>
      <c r="J23" s="91" t="s">
        <v>167</v>
      </c>
      <c r="K23" s="92">
        <v>0.04</v>
      </c>
      <c r="L23" s="92">
        <v>2.1400000000000006E-2</v>
      </c>
      <c r="M23" s="85">
        <v>36461</v>
      </c>
      <c r="N23" s="87">
        <v>107.92</v>
      </c>
      <c r="O23" s="85">
        <v>39.348709999999997</v>
      </c>
      <c r="P23" s="86">
        <f t="shared" si="0"/>
        <v>2.1136246217333905E-2</v>
      </c>
      <c r="Q23" s="86">
        <f>O23/'סכום נכסי הקרן'!$C$42</f>
        <v>4.8031454833276165E-4</v>
      </c>
    </row>
    <row r="24" spans="2:57" s="131" customFormat="1">
      <c r="B24" s="136" t="s">
        <v>1071</v>
      </c>
      <c r="C24" s="91" t="s">
        <v>987</v>
      </c>
      <c r="D24" s="80" t="s">
        <v>993</v>
      </c>
      <c r="E24" s="80"/>
      <c r="F24" s="80" t="s">
        <v>992</v>
      </c>
      <c r="G24" s="104">
        <v>42719</v>
      </c>
      <c r="H24" s="80" t="s">
        <v>1060</v>
      </c>
      <c r="I24" s="85">
        <v>4.05</v>
      </c>
      <c r="J24" s="91" t="s">
        <v>167</v>
      </c>
      <c r="K24" s="92">
        <v>4.1500000000000002E-2</v>
      </c>
      <c r="L24" s="92">
        <v>1.9099999999999995E-2</v>
      </c>
      <c r="M24" s="85">
        <v>107255</v>
      </c>
      <c r="N24" s="87">
        <v>109.53</v>
      </c>
      <c r="O24" s="85">
        <v>117.47641</v>
      </c>
      <c r="P24" s="86">
        <f t="shared" si="0"/>
        <v>6.3102712299551042E-2</v>
      </c>
      <c r="Q24" s="86">
        <f>O24/'סכום נכסי הקרן'!$C$42</f>
        <v>1.4339892923784371E-3</v>
      </c>
    </row>
    <row r="25" spans="2:57" s="131" customFormat="1">
      <c r="B25" s="136" t="s">
        <v>1072</v>
      </c>
      <c r="C25" s="91" t="s">
        <v>978</v>
      </c>
      <c r="D25" s="80" t="s">
        <v>994</v>
      </c>
      <c r="E25" s="80"/>
      <c r="F25" s="80" t="s">
        <v>399</v>
      </c>
      <c r="G25" s="104">
        <v>42122</v>
      </c>
      <c r="H25" s="80" t="s">
        <v>163</v>
      </c>
      <c r="I25" s="85">
        <v>6.5300000000000011</v>
      </c>
      <c r="J25" s="91" t="s">
        <v>167</v>
      </c>
      <c r="K25" s="92">
        <v>2.4799999999999999E-2</v>
      </c>
      <c r="L25" s="92">
        <v>1.67E-2</v>
      </c>
      <c r="M25" s="85">
        <v>114723.39</v>
      </c>
      <c r="N25" s="87">
        <v>105.85</v>
      </c>
      <c r="O25" s="85">
        <v>121.43471000000001</v>
      </c>
      <c r="P25" s="86">
        <f t="shared" si="0"/>
        <v>6.5228921860222111E-2</v>
      </c>
      <c r="Q25" s="86">
        <f>O25/'סכום נכסי הקרן'!$C$42</f>
        <v>1.4823067359913426E-3</v>
      </c>
    </row>
    <row r="26" spans="2:57" s="131" customFormat="1">
      <c r="B26" s="136" t="s">
        <v>1073</v>
      </c>
      <c r="C26" s="91" t="s">
        <v>978</v>
      </c>
      <c r="D26" s="80" t="s">
        <v>995</v>
      </c>
      <c r="E26" s="80"/>
      <c r="F26" s="80" t="s">
        <v>992</v>
      </c>
      <c r="G26" s="104">
        <v>42242</v>
      </c>
      <c r="H26" s="80" t="s">
        <v>1060</v>
      </c>
      <c r="I26" s="85">
        <v>5.89</v>
      </c>
      <c r="J26" s="91" t="s">
        <v>167</v>
      </c>
      <c r="K26" s="92">
        <v>2.3599999999999999E-2</v>
      </c>
      <c r="L26" s="92">
        <v>9.5000000000000015E-3</v>
      </c>
      <c r="M26" s="85">
        <v>40630.86</v>
      </c>
      <c r="N26" s="87">
        <v>108.5</v>
      </c>
      <c r="O26" s="85">
        <v>44.084489999999995</v>
      </c>
      <c r="P26" s="86">
        <f t="shared" si="0"/>
        <v>2.3680080871916625E-2</v>
      </c>
      <c r="Q26" s="86">
        <f>O26/'סכום נכסי הקרן'!$C$42</f>
        <v>5.381223908694884E-4</v>
      </c>
    </row>
    <row r="27" spans="2:57" s="131" customFormat="1">
      <c r="B27" s="136" t="s">
        <v>1074</v>
      </c>
      <c r="C27" s="91" t="s">
        <v>978</v>
      </c>
      <c r="D27" s="80" t="s">
        <v>996</v>
      </c>
      <c r="E27" s="80"/>
      <c r="F27" s="80" t="s">
        <v>399</v>
      </c>
      <c r="G27" s="104">
        <v>42516</v>
      </c>
      <c r="H27" s="80" t="s">
        <v>289</v>
      </c>
      <c r="I27" s="85">
        <v>6.03</v>
      </c>
      <c r="J27" s="91" t="s">
        <v>167</v>
      </c>
      <c r="K27" s="92">
        <v>2.3269999999999999E-2</v>
      </c>
      <c r="L27" s="92">
        <v>1.32E-2</v>
      </c>
      <c r="M27" s="85">
        <v>31653.62</v>
      </c>
      <c r="N27" s="87">
        <v>107.02</v>
      </c>
      <c r="O27" s="85">
        <v>33.875709999999998</v>
      </c>
      <c r="P27" s="86">
        <f t="shared" si="0"/>
        <v>1.8196412216486903E-2</v>
      </c>
      <c r="Q27" s="86">
        <f>O27/'סכום נכסי הקרן'!$C$42</f>
        <v>4.1350774518660505E-4</v>
      </c>
    </row>
    <row r="28" spans="2:57" s="131" customFormat="1">
      <c r="B28" s="136" t="s">
        <v>1075</v>
      </c>
      <c r="C28" s="91" t="s">
        <v>978</v>
      </c>
      <c r="D28" s="80" t="s">
        <v>997</v>
      </c>
      <c r="E28" s="80"/>
      <c r="F28" s="80" t="s">
        <v>399</v>
      </c>
      <c r="G28" s="104">
        <v>41767</v>
      </c>
      <c r="H28" s="80" t="s">
        <v>163</v>
      </c>
      <c r="I28" s="85">
        <v>6.99</v>
      </c>
      <c r="J28" s="91" t="s">
        <v>167</v>
      </c>
      <c r="K28" s="92">
        <v>5.3499999999999999E-2</v>
      </c>
      <c r="L28" s="92">
        <v>1.6899999999999998E-2</v>
      </c>
      <c r="M28" s="85">
        <v>1476.87</v>
      </c>
      <c r="N28" s="87">
        <v>128.93</v>
      </c>
      <c r="O28" s="85">
        <v>1.9041199999999998</v>
      </c>
      <c r="P28" s="86">
        <f t="shared" si="0"/>
        <v>1.0228022506290507E-3</v>
      </c>
      <c r="Q28" s="86">
        <f>O28/'סכום נכסי הקרן'!$C$42</f>
        <v>2.3242859493268727E-5</v>
      </c>
    </row>
    <row r="29" spans="2:57" s="131" customFormat="1">
      <c r="B29" s="136" t="s">
        <v>1075</v>
      </c>
      <c r="C29" s="91" t="s">
        <v>978</v>
      </c>
      <c r="D29" s="80" t="s">
        <v>998</v>
      </c>
      <c r="E29" s="80"/>
      <c r="F29" s="80" t="s">
        <v>399</v>
      </c>
      <c r="G29" s="104">
        <v>41269</v>
      </c>
      <c r="H29" s="80" t="s">
        <v>163</v>
      </c>
      <c r="I29" s="85">
        <v>7.1</v>
      </c>
      <c r="J29" s="91" t="s">
        <v>167</v>
      </c>
      <c r="K29" s="92">
        <v>5.3499999999999999E-2</v>
      </c>
      <c r="L29" s="92">
        <v>1.11E-2</v>
      </c>
      <c r="M29" s="85">
        <v>7335.08</v>
      </c>
      <c r="N29" s="87">
        <v>135.49</v>
      </c>
      <c r="O29" s="85">
        <v>9.9382999999999999</v>
      </c>
      <c r="P29" s="86">
        <f t="shared" si="0"/>
        <v>5.3383797278673071E-3</v>
      </c>
      <c r="Q29" s="86">
        <f>O29/'סכום נכסי הקרן'!$C$42</f>
        <v>1.2131300049469183E-4</v>
      </c>
    </row>
    <row r="30" spans="2:57" s="131" customFormat="1">
      <c r="B30" s="136" t="s">
        <v>1075</v>
      </c>
      <c r="C30" s="91" t="s">
        <v>978</v>
      </c>
      <c r="D30" s="80" t="s">
        <v>999</v>
      </c>
      <c r="E30" s="80"/>
      <c r="F30" s="80" t="s">
        <v>399</v>
      </c>
      <c r="G30" s="104">
        <v>41767</v>
      </c>
      <c r="H30" s="80" t="s">
        <v>163</v>
      </c>
      <c r="I30" s="85">
        <v>6.99</v>
      </c>
      <c r="J30" s="91" t="s">
        <v>167</v>
      </c>
      <c r="K30" s="92">
        <v>5.3499999999999999E-2</v>
      </c>
      <c r="L30" s="92">
        <v>1.6900000000000002E-2</v>
      </c>
      <c r="M30" s="85">
        <v>1155.83</v>
      </c>
      <c r="N30" s="87">
        <v>128.93</v>
      </c>
      <c r="O30" s="85">
        <v>1.49021</v>
      </c>
      <c r="P30" s="86">
        <f t="shared" si="0"/>
        <v>8.0046958275209435E-4</v>
      </c>
      <c r="Q30" s="86">
        <f>O30/'סכום נכסי הקרן'!$C$42</f>
        <v>1.8190419535251978E-5</v>
      </c>
    </row>
    <row r="31" spans="2:57" s="131" customFormat="1">
      <c r="B31" s="136" t="s">
        <v>1075</v>
      </c>
      <c r="C31" s="91" t="s">
        <v>978</v>
      </c>
      <c r="D31" s="80" t="s">
        <v>1000</v>
      </c>
      <c r="E31" s="80"/>
      <c r="F31" s="80" t="s">
        <v>399</v>
      </c>
      <c r="G31" s="104">
        <v>41767</v>
      </c>
      <c r="H31" s="80" t="s">
        <v>163</v>
      </c>
      <c r="I31" s="85">
        <v>6.9899999999999993</v>
      </c>
      <c r="J31" s="91" t="s">
        <v>167</v>
      </c>
      <c r="K31" s="92">
        <v>5.3499999999999999E-2</v>
      </c>
      <c r="L31" s="92">
        <v>1.6899999999999998E-2</v>
      </c>
      <c r="M31" s="85">
        <v>1476.95</v>
      </c>
      <c r="N31" s="87">
        <v>128.93</v>
      </c>
      <c r="O31" s="85">
        <v>1.9042300000000001</v>
      </c>
      <c r="P31" s="86">
        <f t="shared" si="0"/>
        <v>1.0228613373712569E-3</v>
      </c>
      <c r="Q31" s="86">
        <f>O31/'סכום נכסי הקרן'!$C$42</f>
        <v>2.3244202220903681E-5</v>
      </c>
    </row>
    <row r="32" spans="2:57" s="131" customFormat="1">
      <c r="B32" s="136" t="s">
        <v>1075</v>
      </c>
      <c r="C32" s="91" t="s">
        <v>978</v>
      </c>
      <c r="D32" s="80" t="s">
        <v>1001</v>
      </c>
      <c r="E32" s="80"/>
      <c r="F32" s="80" t="s">
        <v>399</v>
      </c>
      <c r="G32" s="104">
        <v>41269</v>
      </c>
      <c r="H32" s="80" t="s">
        <v>163</v>
      </c>
      <c r="I32" s="85">
        <v>7.1</v>
      </c>
      <c r="J32" s="91" t="s">
        <v>167</v>
      </c>
      <c r="K32" s="92">
        <v>5.3499999999999999E-2</v>
      </c>
      <c r="L32" s="92">
        <v>1.11E-2</v>
      </c>
      <c r="M32" s="85">
        <v>7793.88</v>
      </c>
      <c r="N32" s="87">
        <v>135.49</v>
      </c>
      <c r="O32" s="85">
        <v>10.55992</v>
      </c>
      <c r="P32" s="86">
        <f t="shared" si="0"/>
        <v>5.6722842795951548E-3</v>
      </c>
      <c r="Q32" s="86">
        <f>O32/'סכום נכסי הקרן'!$C$42</f>
        <v>1.2890087642593867E-4</v>
      </c>
    </row>
    <row r="33" spans="2:17" s="131" customFormat="1">
      <c r="B33" s="136" t="s">
        <v>1075</v>
      </c>
      <c r="C33" s="91" t="s">
        <v>978</v>
      </c>
      <c r="D33" s="80" t="s">
        <v>1002</v>
      </c>
      <c r="E33" s="80"/>
      <c r="F33" s="80" t="s">
        <v>399</v>
      </c>
      <c r="G33" s="104">
        <v>41281</v>
      </c>
      <c r="H33" s="80" t="s">
        <v>163</v>
      </c>
      <c r="I33" s="85">
        <v>7.1</v>
      </c>
      <c r="J33" s="91" t="s">
        <v>167</v>
      </c>
      <c r="K33" s="92">
        <v>5.3499999999999999E-2</v>
      </c>
      <c r="L33" s="92">
        <v>1.1200000000000002E-2</v>
      </c>
      <c r="M33" s="85">
        <v>9818.7199999999993</v>
      </c>
      <c r="N33" s="87">
        <v>135.4</v>
      </c>
      <c r="O33" s="85">
        <v>13.294549999999999</v>
      </c>
      <c r="P33" s="86">
        <f t="shared" si="0"/>
        <v>7.1411968054011553E-3</v>
      </c>
      <c r="Q33" s="86">
        <f>O33/'סכום נכסי הקרן'!$C$42</f>
        <v>1.6228145162922283E-4</v>
      </c>
    </row>
    <row r="34" spans="2:17" s="131" customFormat="1">
      <c r="B34" s="136" t="s">
        <v>1075</v>
      </c>
      <c r="C34" s="91" t="s">
        <v>978</v>
      </c>
      <c r="D34" s="80" t="s">
        <v>1003</v>
      </c>
      <c r="E34" s="80"/>
      <c r="F34" s="80" t="s">
        <v>399</v>
      </c>
      <c r="G34" s="104">
        <v>41767</v>
      </c>
      <c r="H34" s="80" t="s">
        <v>163</v>
      </c>
      <c r="I34" s="85">
        <v>6.99</v>
      </c>
      <c r="J34" s="91" t="s">
        <v>167</v>
      </c>
      <c r="K34" s="92">
        <v>5.3499999999999999E-2</v>
      </c>
      <c r="L34" s="92">
        <v>1.6899999999999998E-2</v>
      </c>
      <c r="M34" s="85">
        <v>1733.74</v>
      </c>
      <c r="N34" s="87">
        <v>128.93</v>
      </c>
      <c r="O34" s="85">
        <v>2.2353100000000001</v>
      </c>
      <c r="P34" s="86">
        <f t="shared" si="0"/>
        <v>1.2007016883671322E-3</v>
      </c>
      <c r="Q34" s="86">
        <f>O34/'סכום נכסי הקרן'!$C$42</f>
        <v>2.7285568269803651E-5</v>
      </c>
    </row>
    <row r="35" spans="2:17" s="131" customFormat="1">
      <c r="B35" s="136" t="s">
        <v>1075</v>
      </c>
      <c r="C35" s="91" t="s">
        <v>978</v>
      </c>
      <c r="D35" s="80" t="s">
        <v>1004</v>
      </c>
      <c r="E35" s="80"/>
      <c r="F35" s="80" t="s">
        <v>399</v>
      </c>
      <c r="G35" s="104">
        <v>41281</v>
      </c>
      <c r="H35" s="80" t="s">
        <v>163</v>
      </c>
      <c r="I35" s="85">
        <v>7.1000000000000014</v>
      </c>
      <c r="J35" s="91" t="s">
        <v>167</v>
      </c>
      <c r="K35" s="92">
        <v>5.3499999999999999E-2</v>
      </c>
      <c r="L35" s="92">
        <v>1.1200000000000002E-2</v>
      </c>
      <c r="M35" s="85">
        <v>7072.79</v>
      </c>
      <c r="N35" s="87">
        <v>135.4</v>
      </c>
      <c r="O35" s="85">
        <v>9.5765499999999992</v>
      </c>
      <c r="P35" s="86">
        <f t="shared" si="0"/>
        <v>5.1440649188400078E-3</v>
      </c>
      <c r="Q35" s="86">
        <f>O35/'סכום נכסי הקרן'!$C$42</f>
        <v>1.1689725756793828E-4</v>
      </c>
    </row>
    <row r="36" spans="2:17" s="131" customFormat="1">
      <c r="B36" s="136" t="s">
        <v>1075</v>
      </c>
      <c r="C36" s="91" t="s">
        <v>978</v>
      </c>
      <c r="D36" s="80" t="s">
        <v>1005</v>
      </c>
      <c r="E36" s="80"/>
      <c r="F36" s="80" t="s">
        <v>399</v>
      </c>
      <c r="G36" s="104">
        <v>41767</v>
      </c>
      <c r="H36" s="80" t="s">
        <v>163</v>
      </c>
      <c r="I36" s="85">
        <v>6.9900000000000011</v>
      </c>
      <c r="J36" s="91" t="s">
        <v>167</v>
      </c>
      <c r="K36" s="92">
        <v>5.3499999999999999E-2</v>
      </c>
      <c r="L36" s="92">
        <v>1.6899999999999998E-2</v>
      </c>
      <c r="M36" s="85">
        <v>1412.67</v>
      </c>
      <c r="N36" s="87">
        <v>128.93</v>
      </c>
      <c r="O36" s="85">
        <v>1.8213499999999998</v>
      </c>
      <c r="P36" s="86">
        <f t="shared" si="0"/>
        <v>9.7834216288008192E-4</v>
      </c>
      <c r="Q36" s="86">
        <f>O36/'סכום נכסי הקרן'!$C$42</f>
        <v>2.2232517981043735E-5</v>
      </c>
    </row>
    <row r="37" spans="2:17" s="131" customFormat="1">
      <c r="B37" s="136" t="s">
        <v>1075</v>
      </c>
      <c r="C37" s="91" t="s">
        <v>978</v>
      </c>
      <c r="D37" s="80" t="s">
        <v>1006</v>
      </c>
      <c r="E37" s="80"/>
      <c r="F37" s="80" t="s">
        <v>399</v>
      </c>
      <c r="G37" s="104">
        <v>41281</v>
      </c>
      <c r="H37" s="80" t="s">
        <v>163</v>
      </c>
      <c r="I37" s="85">
        <v>7.1</v>
      </c>
      <c r="J37" s="91" t="s">
        <v>167</v>
      </c>
      <c r="K37" s="92">
        <v>5.3499999999999999E-2</v>
      </c>
      <c r="L37" s="92">
        <v>1.1199999999999998E-2</v>
      </c>
      <c r="M37" s="85">
        <v>8494.31</v>
      </c>
      <c r="N37" s="87">
        <v>135.4</v>
      </c>
      <c r="O37" s="85">
        <v>11.501290000000001</v>
      </c>
      <c r="P37" s="86">
        <f t="shared" si="0"/>
        <v>6.1779432478716667E-3</v>
      </c>
      <c r="Q37" s="86">
        <f>O37/'סכום נכסי הקרן'!$C$42</f>
        <v>1.4039181745968571E-4</v>
      </c>
    </row>
    <row r="38" spans="2:17" s="131" customFormat="1">
      <c r="B38" s="136" t="s">
        <v>1076</v>
      </c>
      <c r="C38" s="91" t="s">
        <v>987</v>
      </c>
      <c r="D38" s="80">
        <v>4069</v>
      </c>
      <c r="E38" s="80"/>
      <c r="F38" s="80" t="s">
        <v>469</v>
      </c>
      <c r="G38" s="104">
        <v>42052</v>
      </c>
      <c r="H38" s="80" t="s">
        <v>163</v>
      </c>
      <c r="I38" s="85">
        <v>6.33</v>
      </c>
      <c r="J38" s="91" t="s">
        <v>167</v>
      </c>
      <c r="K38" s="92">
        <v>2.9779E-2</v>
      </c>
      <c r="L38" s="92">
        <v>1.21E-2</v>
      </c>
      <c r="M38" s="85">
        <v>20200.55</v>
      </c>
      <c r="N38" s="87">
        <v>112.3</v>
      </c>
      <c r="O38" s="85">
        <v>22.685209999999998</v>
      </c>
      <c r="P38" s="86">
        <f t="shared" si="0"/>
        <v>1.2185410501435125E-2</v>
      </c>
      <c r="Q38" s="86">
        <f>O38/'סכום נכסי הקרן'!$C$42</f>
        <v>2.7690962156024548E-4</v>
      </c>
    </row>
    <row r="39" spans="2:17" s="131" customFormat="1">
      <c r="B39" s="136" t="s">
        <v>1077</v>
      </c>
      <c r="C39" s="91" t="s">
        <v>987</v>
      </c>
      <c r="D39" s="80">
        <v>2963</v>
      </c>
      <c r="E39" s="80"/>
      <c r="F39" s="80" t="s">
        <v>469</v>
      </c>
      <c r="G39" s="104">
        <v>41423</v>
      </c>
      <c r="H39" s="80" t="s">
        <v>163</v>
      </c>
      <c r="I39" s="85">
        <v>5.46</v>
      </c>
      <c r="J39" s="91" t="s">
        <v>167</v>
      </c>
      <c r="K39" s="92">
        <v>0.05</v>
      </c>
      <c r="L39" s="92">
        <v>1.1300000000000001E-2</v>
      </c>
      <c r="M39" s="85">
        <v>19824.39</v>
      </c>
      <c r="N39" s="87">
        <v>122.53</v>
      </c>
      <c r="O39" s="85">
        <v>24.29082</v>
      </c>
      <c r="P39" s="86">
        <f t="shared" si="0"/>
        <v>1.3047867448283281E-2</v>
      </c>
      <c r="Q39" s="86">
        <f>O39/'סכום נכסי הקרן'!$C$42</f>
        <v>2.9650868445070788E-4</v>
      </c>
    </row>
    <row r="40" spans="2:17" s="131" customFormat="1">
      <c r="B40" s="136" t="s">
        <v>1077</v>
      </c>
      <c r="C40" s="91" t="s">
        <v>987</v>
      </c>
      <c r="D40" s="80">
        <v>2968</v>
      </c>
      <c r="E40" s="80"/>
      <c r="F40" s="80" t="s">
        <v>469</v>
      </c>
      <c r="G40" s="104">
        <v>41423</v>
      </c>
      <c r="H40" s="80" t="s">
        <v>163</v>
      </c>
      <c r="I40" s="85">
        <v>5.4599999999999991</v>
      </c>
      <c r="J40" s="91" t="s">
        <v>167</v>
      </c>
      <c r="K40" s="92">
        <v>0.05</v>
      </c>
      <c r="L40" s="92">
        <v>1.1300000000000001E-2</v>
      </c>
      <c r="M40" s="85">
        <v>6375.9</v>
      </c>
      <c r="N40" s="87">
        <v>122.53</v>
      </c>
      <c r="O40" s="85">
        <v>7.8123800000000001</v>
      </c>
      <c r="P40" s="86">
        <f t="shared" si="0"/>
        <v>4.1964371188629836E-3</v>
      </c>
      <c r="Q40" s="86">
        <f>O40/'סכום נכסי הקרן'!$C$42</f>
        <v>9.5362713824770898E-5</v>
      </c>
    </row>
    <row r="41" spans="2:17" s="131" customFormat="1">
      <c r="B41" s="136" t="s">
        <v>1077</v>
      </c>
      <c r="C41" s="91" t="s">
        <v>987</v>
      </c>
      <c r="D41" s="80">
        <v>4605</v>
      </c>
      <c r="E41" s="80"/>
      <c r="F41" s="80" t="s">
        <v>469</v>
      </c>
      <c r="G41" s="104">
        <v>42352</v>
      </c>
      <c r="H41" s="80" t="s">
        <v>163</v>
      </c>
      <c r="I41" s="85">
        <v>7.4899999999999993</v>
      </c>
      <c r="J41" s="91" t="s">
        <v>167</v>
      </c>
      <c r="K41" s="92">
        <v>0.05</v>
      </c>
      <c r="L41" s="92">
        <v>1.8799999999999997E-2</v>
      </c>
      <c r="M41" s="85">
        <v>18792.98</v>
      </c>
      <c r="N41" s="87">
        <v>124.58</v>
      </c>
      <c r="O41" s="85">
        <v>23.412290000000002</v>
      </c>
      <c r="P41" s="86">
        <f t="shared" si="0"/>
        <v>1.2575963124372426E-2</v>
      </c>
      <c r="Q41" s="86">
        <f>O41/'סכום נכסי הקרן'!$C$42</f>
        <v>2.8578480709496283E-4</v>
      </c>
    </row>
    <row r="42" spans="2:17" s="131" customFormat="1">
      <c r="B42" s="136" t="s">
        <v>1077</v>
      </c>
      <c r="C42" s="91" t="s">
        <v>987</v>
      </c>
      <c r="D42" s="80">
        <v>4606</v>
      </c>
      <c r="E42" s="80"/>
      <c r="F42" s="80" t="s">
        <v>469</v>
      </c>
      <c r="G42" s="104">
        <v>42352</v>
      </c>
      <c r="H42" s="80" t="s">
        <v>163</v>
      </c>
      <c r="I42" s="85">
        <v>9.6</v>
      </c>
      <c r="J42" s="91" t="s">
        <v>167</v>
      </c>
      <c r="K42" s="92">
        <v>4.0999999999999995E-2</v>
      </c>
      <c r="L42" s="92">
        <v>1.9799999999999998E-2</v>
      </c>
      <c r="M42" s="85">
        <v>48579.39</v>
      </c>
      <c r="N42" s="87">
        <v>121.38</v>
      </c>
      <c r="O42" s="85">
        <v>58.965660000000007</v>
      </c>
      <c r="P42" s="86">
        <f t="shared" si="0"/>
        <v>3.1673534103852388E-2</v>
      </c>
      <c r="Q42" s="86">
        <f>O42/'סכום נכסי הקרן'!$C$42</f>
        <v>7.1977110177292203E-4</v>
      </c>
    </row>
    <row r="43" spans="2:17" s="131" customFormat="1">
      <c r="B43" s="136" t="s">
        <v>1077</v>
      </c>
      <c r="C43" s="91" t="s">
        <v>987</v>
      </c>
      <c r="D43" s="80">
        <v>5150</v>
      </c>
      <c r="E43" s="80"/>
      <c r="F43" s="80" t="s">
        <v>469</v>
      </c>
      <c r="G43" s="104">
        <v>42631</v>
      </c>
      <c r="H43" s="80" t="s">
        <v>163</v>
      </c>
      <c r="I43" s="85">
        <v>9.4100000000000019</v>
      </c>
      <c r="J43" s="91" t="s">
        <v>167</v>
      </c>
      <c r="K43" s="92">
        <v>4.0999999999999995E-2</v>
      </c>
      <c r="L43" s="92">
        <v>2.5800000000000003E-2</v>
      </c>
      <c r="M43" s="85">
        <v>14415.97</v>
      </c>
      <c r="N43" s="87">
        <v>114.87</v>
      </c>
      <c r="O43" s="85">
        <v>16.559619999999999</v>
      </c>
      <c r="P43" s="86">
        <f t="shared" si="0"/>
        <v>8.8950363451682883E-3</v>
      </c>
      <c r="Q43" s="86">
        <f>O43/'סכום נכסי הקרן'!$C$42</f>
        <v>2.0213690362052953E-4</v>
      </c>
    </row>
    <row r="44" spans="2:17" s="131" customFormat="1">
      <c r="B44" s="136" t="s">
        <v>1078</v>
      </c>
      <c r="C44" s="91" t="s">
        <v>978</v>
      </c>
      <c r="D44" s="80" t="s">
        <v>1007</v>
      </c>
      <c r="E44" s="80"/>
      <c r="F44" s="80" t="s">
        <v>1008</v>
      </c>
      <c r="G44" s="104">
        <v>42093</v>
      </c>
      <c r="H44" s="80" t="s">
        <v>1060</v>
      </c>
      <c r="I44" s="85">
        <v>2.13</v>
      </c>
      <c r="J44" s="91" t="s">
        <v>167</v>
      </c>
      <c r="K44" s="92">
        <v>4.4000000000000004E-2</v>
      </c>
      <c r="L44" s="92">
        <v>2.9500000000000005E-2</v>
      </c>
      <c r="M44" s="85">
        <v>2034.88</v>
      </c>
      <c r="N44" s="87">
        <v>103.24</v>
      </c>
      <c r="O44" s="85">
        <v>2.1008100000000001</v>
      </c>
      <c r="P44" s="86">
        <f t="shared" si="0"/>
        <v>1.1284547172153102E-3</v>
      </c>
      <c r="Q44" s="86">
        <f>O44/'סכום נכסי הקרן'!$C$42</f>
        <v>2.5643778570706615E-5</v>
      </c>
    </row>
    <row r="45" spans="2:17" s="131" customFormat="1">
      <c r="B45" s="136" t="s">
        <v>1078</v>
      </c>
      <c r="C45" s="91" t="s">
        <v>978</v>
      </c>
      <c r="D45" s="80" t="s">
        <v>1009</v>
      </c>
      <c r="E45" s="80"/>
      <c r="F45" s="80" t="s">
        <v>1008</v>
      </c>
      <c r="G45" s="104">
        <v>42093</v>
      </c>
      <c r="H45" s="80" t="s">
        <v>1060</v>
      </c>
      <c r="I45" s="85">
        <v>2.12</v>
      </c>
      <c r="J45" s="91" t="s">
        <v>167</v>
      </c>
      <c r="K45" s="92">
        <v>4.4500000000000005E-2</v>
      </c>
      <c r="L45" s="92">
        <v>2.9799999999999997E-2</v>
      </c>
      <c r="M45" s="85">
        <v>1196.99</v>
      </c>
      <c r="N45" s="87">
        <v>104.34</v>
      </c>
      <c r="O45" s="85">
        <v>1.2489400000000002</v>
      </c>
      <c r="P45" s="86">
        <f t="shared" si="0"/>
        <v>6.7087087100636876E-4</v>
      </c>
      <c r="Q45" s="86">
        <f>O45/'סכום נכסי הקרן'!$C$42</f>
        <v>1.5245329567213754E-5</v>
      </c>
    </row>
    <row r="46" spans="2:17" s="131" customFormat="1">
      <c r="B46" s="136" t="s">
        <v>1078</v>
      </c>
      <c r="C46" s="91" t="s">
        <v>978</v>
      </c>
      <c r="D46" s="80">
        <v>4985</v>
      </c>
      <c r="E46" s="80"/>
      <c r="F46" s="80" t="s">
        <v>1008</v>
      </c>
      <c r="G46" s="104">
        <v>42551</v>
      </c>
      <c r="H46" s="80" t="s">
        <v>1060</v>
      </c>
      <c r="I46" s="85">
        <v>2.12</v>
      </c>
      <c r="J46" s="91" t="s">
        <v>167</v>
      </c>
      <c r="K46" s="92">
        <v>4.4500000000000005E-2</v>
      </c>
      <c r="L46" s="92">
        <v>2.98E-2</v>
      </c>
      <c r="M46" s="85">
        <v>1370.45</v>
      </c>
      <c r="N46" s="87">
        <v>104.34</v>
      </c>
      <c r="O46" s="85">
        <v>1.4299200000000001</v>
      </c>
      <c r="P46" s="86">
        <f t="shared" si="0"/>
        <v>7.6808467650121446E-4</v>
      </c>
      <c r="Q46" s="86">
        <f>O46/'סכום נכסי הקרן'!$C$42</f>
        <v>1.7454482725151158E-5</v>
      </c>
    </row>
    <row r="47" spans="2:17" s="131" customFormat="1">
      <c r="B47" s="136" t="s">
        <v>1078</v>
      </c>
      <c r="C47" s="91" t="s">
        <v>978</v>
      </c>
      <c r="D47" s="80">
        <v>4987</v>
      </c>
      <c r="E47" s="80"/>
      <c r="F47" s="80" t="s">
        <v>1008</v>
      </c>
      <c r="G47" s="104">
        <v>42551</v>
      </c>
      <c r="H47" s="80" t="s">
        <v>1060</v>
      </c>
      <c r="I47" s="85">
        <v>2.77</v>
      </c>
      <c r="J47" s="91" t="s">
        <v>167</v>
      </c>
      <c r="K47" s="92">
        <v>3.4000000000000002E-2</v>
      </c>
      <c r="L47" s="92">
        <v>1.9200000000000002E-2</v>
      </c>
      <c r="M47" s="85">
        <v>5087.9799999999996</v>
      </c>
      <c r="N47" s="87">
        <v>105.79</v>
      </c>
      <c r="O47" s="85">
        <v>5.3825699999999994</v>
      </c>
      <c r="P47" s="86">
        <f t="shared" si="0"/>
        <v>2.891259327231692E-3</v>
      </c>
      <c r="Q47" s="86">
        <f>O47/'סכום נכסי הקרן'!$C$42</f>
        <v>6.570295896407971E-5</v>
      </c>
    </row>
    <row r="48" spans="2:17" s="131" customFormat="1">
      <c r="B48" s="136" t="s">
        <v>1078</v>
      </c>
      <c r="C48" s="91" t="s">
        <v>978</v>
      </c>
      <c r="D48" s="80" t="s">
        <v>1010</v>
      </c>
      <c r="E48" s="80"/>
      <c r="F48" s="80" t="s">
        <v>1008</v>
      </c>
      <c r="G48" s="104">
        <v>42093</v>
      </c>
      <c r="H48" s="80" t="s">
        <v>1060</v>
      </c>
      <c r="I48" s="85">
        <v>2.77</v>
      </c>
      <c r="J48" s="91" t="s">
        <v>167</v>
      </c>
      <c r="K48" s="92">
        <v>3.4000000000000002E-2</v>
      </c>
      <c r="L48" s="92">
        <v>1.9200000000000002E-2</v>
      </c>
      <c r="M48" s="85">
        <v>4626.3</v>
      </c>
      <c r="N48" s="87">
        <v>105.79</v>
      </c>
      <c r="O48" s="85">
        <v>4.8941600000000003</v>
      </c>
      <c r="P48" s="86">
        <f t="shared" si="0"/>
        <v>2.6289088203152512E-3</v>
      </c>
      <c r="Q48" s="86">
        <f>O48/'סכום נכסי הקרן'!$C$42</f>
        <v>5.9741126198756431E-5</v>
      </c>
    </row>
    <row r="49" spans="2:17" s="131" customFormat="1">
      <c r="B49" s="136" t="s">
        <v>1078</v>
      </c>
      <c r="C49" s="91" t="s">
        <v>978</v>
      </c>
      <c r="D49" s="80" t="s">
        <v>1011</v>
      </c>
      <c r="E49" s="80"/>
      <c r="F49" s="80" t="s">
        <v>1008</v>
      </c>
      <c r="G49" s="104">
        <v>42093</v>
      </c>
      <c r="H49" s="80" t="s">
        <v>1060</v>
      </c>
      <c r="I49" s="85">
        <v>2.13</v>
      </c>
      <c r="J49" s="91" t="s">
        <v>167</v>
      </c>
      <c r="K49" s="92">
        <v>4.4000000000000004E-2</v>
      </c>
      <c r="L49" s="92">
        <v>2.9499999999999998E-2</v>
      </c>
      <c r="M49" s="85">
        <v>904.39</v>
      </c>
      <c r="N49" s="87">
        <v>103.24</v>
      </c>
      <c r="O49" s="85">
        <v>0.93369000000000002</v>
      </c>
      <c r="P49" s="86">
        <f t="shared" si="0"/>
        <v>5.0153363936613162E-4</v>
      </c>
      <c r="Q49" s="86">
        <f>O49/'סכום נכסי הקרן'!$C$42</f>
        <v>1.1397194231597841E-5</v>
      </c>
    </row>
    <row r="50" spans="2:17" s="131" customFormat="1">
      <c r="B50" s="136" t="s">
        <v>1078</v>
      </c>
      <c r="C50" s="91" t="s">
        <v>978</v>
      </c>
      <c r="D50" s="80">
        <v>4983</v>
      </c>
      <c r="E50" s="80"/>
      <c r="F50" s="80" t="s">
        <v>1008</v>
      </c>
      <c r="G50" s="104">
        <v>42551</v>
      </c>
      <c r="H50" s="80" t="s">
        <v>1060</v>
      </c>
      <c r="I50" s="85">
        <v>2.13</v>
      </c>
      <c r="J50" s="91" t="s">
        <v>167</v>
      </c>
      <c r="K50" s="92">
        <v>4.4000000000000004E-2</v>
      </c>
      <c r="L50" s="92">
        <v>2.9499999999999998E-2</v>
      </c>
      <c r="M50" s="85">
        <v>1080.45</v>
      </c>
      <c r="N50" s="87">
        <v>103.24</v>
      </c>
      <c r="O50" s="85">
        <v>1.1154500000000001</v>
      </c>
      <c r="P50" s="86">
        <f t="shared" si="0"/>
        <v>5.9916642357843778E-4</v>
      </c>
      <c r="Q50" s="86">
        <f>O50/'סכום נכסי הקרן'!$C$42</f>
        <v>1.3615868549128524E-5</v>
      </c>
    </row>
    <row r="51" spans="2:17" s="131" customFormat="1">
      <c r="B51" s="136" t="s">
        <v>1078</v>
      </c>
      <c r="C51" s="91" t="s">
        <v>978</v>
      </c>
      <c r="D51" s="80" t="s">
        <v>1012</v>
      </c>
      <c r="E51" s="80"/>
      <c r="F51" s="80" t="s">
        <v>1008</v>
      </c>
      <c r="G51" s="104">
        <v>42093</v>
      </c>
      <c r="H51" s="80" t="s">
        <v>1060</v>
      </c>
      <c r="I51" s="85">
        <v>2.6900000000000004</v>
      </c>
      <c r="J51" s="91" t="s">
        <v>167</v>
      </c>
      <c r="K51" s="92">
        <v>3.5000000000000003E-2</v>
      </c>
      <c r="L51" s="92">
        <v>1.3000000000000001E-2</v>
      </c>
      <c r="M51" s="85">
        <v>1861.99</v>
      </c>
      <c r="N51" s="87">
        <v>116.87</v>
      </c>
      <c r="O51" s="85">
        <v>2.1761200000000001</v>
      </c>
      <c r="P51" s="86">
        <f t="shared" si="0"/>
        <v>1.1689076495383119E-3</v>
      </c>
      <c r="Q51" s="86">
        <f>O51/'סכום נכסי הקרן'!$C$42</f>
        <v>2.6563058736052324E-5</v>
      </c>
    </row>
    <row r="52" spans="2:17" s="131" customFormat="1">
      <c r="B52" s="136" t="s">
        <v>1078</v>
      </c>
      <c r="C52" s="91" t="s">
        <v>978</v>
      </c>
      <c r="D52" s="80">
        <v>4989</v>
      </c>
      <c r="E52" s="80"/>
      <c r="F52" s="80" t="s">
        <v>1008</v>
      </c>
      <c r="G52" s="104">
        <v>42551</v>
      </c>
      <c r="H52" s="80" t="s">
        <v>1060</v>
      </c>
      <c r="I52" s="85">
        <v>2.6899999999999995</v>
      </c>
      <c r="J52" s="91" t="s">
        <v>167</v>
      </c>
      <c r="K52" s="92">
        <v>3.5000000000000003E-2</v>
      </c>
      <c r="L52" s="92">
        <v>1.2999999999999998E-2</v>
      </c>
      <c r="M52" s="85">
        <v>1827.26</v>
      </c>
      <c r="N52" s="87">
        <v>116.87</v>
      </c>
      <c r="O52" s="85">
        <v>2.13551</v>
      </c>
      <c r="P52" s="86">
        <f t="shared" si="0"/>
        <v>1.1470938986202783E-3</v>
      </c>
      <c r="Q52" s="86">
        <f>O52/'סכום נכסי הקרן'!$C$42</f>
        <v>2.6067348106458789E-5</v>
      </c>
    </row>
    <row r="53" spans="2:17" s="131" customFormat="1">
      <c r="B53" s="136" t="s">
        <v>1078</v>
      </c>
      <c r="C53" s="91" t="s">
        <v>978</v>
      </c>
      <c r="D53" s="80">
        <v>4986</v>
      </c>
      <c r="E53" s="80"/>
      <c r="F53" s="80" t="s">
        <v>1008</v>
      </c>
      <c r="G53" s="104">
        <v>42551</v>
      </c>
      <c r="H53" s="80" t="s">
        <v>1060</v>
      </c>
      <c r="I53" s="85">
        <v>2.1300000000000003</v>
      </c>
      <c r="J53" s="91" t="s">
        <v>167</v>
      </c>
      <c r="K53" s="92">
        <v>4.4000000000000004E-2</v>
      </c>
      <c r="L53" s="92">
        <v>2.9500000000000002E-2</v>
      </c>
      <c r="M53" s="85">
        <v>2431.06</v>
      </c>
      <c r="N53" s="87">
        <v>103.24</v>
      </c>
      <c r="O53" s="85">
        <v>2.50983</v>
      </c>
      <c r="P53" s="86">
        <f t="shared" si="0"/>
        <v>1.3481607108251112E-3</v>
      </c>
      <c r="Q53" s="86">
        <f>O53/'סכום נכסי הקרן'!$C$42</f>
        <v>3.0636528182042444E-5</v>
      </c>
    </row>
    <row r="54" spans="2:17" s="131" customFormat="1">
      <c r="B54" s="136" t="s">
        <v>1078</v>
      </c>
      <c r="C54" s="91" t="s">
        <v>987</v>
      </c>
      <c r="D54" s="80" t="s">
        <v>1013</v>
      </c>
      <c r="E54" s="80"/>
      <c r="F54" s="80" t="s">
        <v>1008</v>
      </c>
      <c r="G54" s="104">
        <v>42871</v>
      </c>
      <c r="H54" s="80" t="s">
        <v>1060</v>
      </c>
      <c r="I54" s="85">
        <v>0.23</v>
      </c>
      <c r="J54" s="91" t="s">
        <v>167</v>
      </c>
      <c r="K54" s="92">
        <v>0.03</v>
      </c>
      <c r="L54" s="92">
        <v>2.5000000000000005E-2</v>
      </c>
      <c r="M54" s="85">
        <v>9223.1200000000008</v>
      </c>
      <c r="N54" s="87">
        <v>100.49</v>
      </c>
      <c r="O54" s="85">
        <v>9.2683099999999996</v>
      </c>
      <c r="P54" s="86">
        <f t="shared" si="0"/>
        <v>4.9784931241348956E-3</v>
      </c>
      <c r="Q54" s="86">
        <f>O54/'סכום נכסי הקרן'!$C$42</f>
        <v>1.1313469060251324E-4</v>
      </c>
    </row>
    <row r="55" spans="2:17" s="131" customFormat="1">
      <c r="B55" s="136" t="s">
        <v>1078</v>
      </c>
      <c r="C55" s="91" t="s">
        <v>987</v>
      </c>
      <c r="D55" s="80" t="s">
        <v>1014</v>
      </c>
      <c r="E55" s="80"/>
      <c r="F55" s="80" t="s">
        <v>1008</v>
      </c>
      <c r="G55" s="104">
        <v>42871</v>
      </c>
      <c r="H55" s="80" t="s">
        <v>1060</v>
      </c>
      <c r="I55" s="85">
        <v>3.2899999999999996</v>
      </c>
      <c r="J55" s="91" t="s">
        <v>167</v>
      </c>
      <c r="K55" s="92">
        <v>4.7E-2</v>
      </c>
      <c r="L55" s="92">
        <v>3.6900000000000002E-2</v>
      </c>
      <c r="M55" s="85">
        <v>11068.8</v>
      </c>
      <c r="N55" s="87">
        <v>104.7</v>
      </c>
      <c r="O55" s="85">
        <v>11.589030000000001</v>
      </c>
      <c r="P55" s="86">
        <f t="shared" si="0"/>
        <v>6.2250729820639405E-3</v>
      </c>
      <c r="Q55" s="86">
        <f>O55/'סכום נכסי הקרן'!$C$42</f>
        <v>1.4146282584778067E-4</v>
      </c>
    </row>
    <row r="56" spans="2:17" s="131" customFormat="1">
      <c r="B56" s="136" t="s">
        <v>1079</v>
      </c>
      <c r="C56" s="91" t="s">
        <v>987</v>
      </c>
      <c r="D56" s="80">
        <v>4099</v>
      </c>
      <c r="E56" s="80"/>
      <c r="F56" s="80" t="s">
        <v>469</v>
      </c>
      <c r="G56" s="104">
        <v>42052</v>
      </c>
      <c r="H56" s="80" t="s">
        <v>163</v>
      </c>
      <c r="I56" s="85">
        <v>6.33</v>
      </c>
      <c r="J56" s="91" t="s">
        <v>167</v>
      </c>
      <c r="K56" s="92">
        <v>2.9779E-2</v>
      </c>
      <c r="L56" s="92">
        <v>1.21E-2</v>
      </c>
      <c r="M56" s="85">
        <v>14778.36</v>
      </c>
      <c r="N56" s="87">
        <v>112.26</v>
      </c>
      <c r="O56" s="85">
        <v>16.59018</v>
      </c>
      <c r="P56" s="86">
        <f t="shared" si="0"/>
        <v>8.911451716457507E-3</v>
      </c>
      <c r="Q56" s="86">
        <f>O56/'סכום נכסי הקרן'!$C$42</f>
        <v>2.0250993777074818E-4</v>
      </c>
    </row>
    <row r="57" spans="2:17" s="131" customFormat="1">
      <c r="B57" s="136" t="s">
        <v>1079</v>
      </c>
      <c r="C57" s="91" t="s">
        <v>987</v>
      </c>
      <c r="D57" s="80" t="s">
        <v>1015</v>
      </c>
      <c r="E57" s="80"/>
      <c r="F57" s="80" t="s">
        <v>469</v>
      </c>
      <c r="G57" s="104">
        <v>42054</v>
      </c>
      <c r="H57" s="80" t="s">
        <v>163</v>
      </c>
      <c r="I57" s="85">
        <v>6.330000000000001</v>
      </c>
      <c r="J57" s="91" t="s">
        <v>167</v>
      </c>
      <c r="K57" s="92">
        <v>2.9779E-2</v>
      </c>
      <c r="L57" s="92">
        <v>1.2199999999999999E-2</v>
      </c>
      <c r="M57" s="85">
        <v>417.94</v>
      </c>
      <c r="N57" s="87">
        <v>112.22</v>
      </c>
      <c r="O57" s="85">
        <v>0.46901999999999999</v>
      </c>
      <c r="P57" s="86">
        <f t="shared" si="0"/>
        <v>2.51935125722138E-4</v>
      </c>
      <c r="Q57" s="86">
        <f>O57/'סכום נכסי הקרן'!$C$42</f>
        <v>5.7251465031263259E-6</v>
      </c>
    </row>
    <row r="58" spans="2:17" s="131" customFormat="1">
      <c r="B58" s="136" t="s">
        <v>1070</v>
      </c>
      <c r="C58" s="91" t="s">
        <v>987</v>
      </c>
      <c r="D58" s="80" t="s">
        <v>1016</v>
      </c>
      <c r="E58" s="80"/>
      <c r="F58" s="80" t="s">
        <v>1008</v>
      </c>
      <c r="G58" s="104">
        <v>40742</v>
      </c>
      <c r="H58" s="80" t="s">
        <v>1060</v>
      </c>
      <c r="I58" s="85">
        <v>8.74</v>
      </c>
      <c r="J58" s="91" t="s">
        <v>167</v>
      </c>
      <c r="K58" s="92">
        <v>0.06</v>
      </c>
      <c r="L58" s="92">
        <v>1.1899999999999999E-2</v>
      </c>
      <c r="M58" s="85">
        <v>63840.15</v>
      </c>
      <c r="N58" s="87">
        <v>154.19</v>
      </c>
      <c r="O58" s="85">
        <v>98.435130000000001</v>
      </c>
      <c r="P58" s="86">
        <f t="shared" si="0"/>
        <v>5.2874646821084385E-2</v>
      </c>
      <c r="Q58" s="86">
        <f>O58/'סכום נכסי הקרן'!$C$42</f>
        <v>1.2015597209165607E-3</v>
      </c>
    </row>
    <row r="59" spans="2:17" s="131" customFormat="1">
      <c r="B59" s="136" t="s">
        <v>1080</v>
      </c>
      <c r="C59" s="91" t="s">
        <v>987</v>
      </c>
      <c r="D59" s="80">
        <v>4100</v>
      </c>
      <c r="E59" s="80"/>
      <c r="F59" s="80" t="s">
        <v>469</v>
      </c>
      <c r="G59" s="104">
        <v>42052</v>
      </c>
      <c r="H59" s="80" t="s">
        <v>163</v>
      </c>
      <c r="I59" s="85">
        <v>6.3100000000000005</v>
      </c>
      <c r="J59" s="91" t="s">
        <v>167</v>
      </c>
      <c r="K59" s="92">
        <v>2.9779E-2</v>
      </c>
      <c r="L59" s="92">
        <v>1.21E-2</v>
      </c>
      <c r="M59" s="85">
        <v>16834.580000000002</v>
      </c>
      <c r="N59" s="87">
        <v>112.25</v>
      </c>
      <c r="O59" s="85">
        <v>18.896819999999998</v>
      </c>
      <c r="P59" s="86">
        <f t="shared" si="0"/>
        <v>1.0150468471384188E-2</v>
      </c>
      <c r="Q59" s="86">
        <f>O59/'סכום נכסי הקרן'!$C$42</f>
        <v>2.3066620387874207E-4</v>
      </c>
    </row>
    <row r="60" spans="2:17" s="131" customFormat="1">
      <c r="B60" s="136" t="s">
        <v>1081</v>
      </c>
      <c r="C60" s="91" t="s">
        <v>978</v>
      </c>
      <c r="D60" s="80" t="s">
        <v>1017</v>
      </c>
      <c r="E60" s="80"/>
      <c r="F60" s="80" t="s">
        <v>469</v>
      </c>
      <c r="G60" s="104">
        <v>41816</v>
      </c>
      <c r="H60" s="80" t="s">
        <v>163</v>
      </c>
      <c r="I60" s="85">
        <v>8.7899999999999991</v>
      </c>
      <c r="J60" s="91" t="s">
        <v>167</v>
      </c>
      <c r="K60" s="92">
        <v>4.4999999999999998E-2</v>
      </c>
      <c r="L60" s="92">
        <v>1.66E-2</v>
      </c>
      <c r="M60" s="85">
        <v>4968.76</v>
      </c>
      <c r="N60" s="87">
        <v>125.74</v>
      </c>
      <c r="O60" s="85">
        <v>6.2477200000000002</v>
      </c>
      <c r="P60" s="86">
        <f t="shared" si="0"/>
        <v>3.3559765546814979E-3</v>
      </c>
      <c r="Q60" s="86">
        <f>O60/'סכום נכסי הקרן'!$C$42</f>
        <v>7.6263511812955541E-5</v>
      </c>
    </row>
    <row r="61" spans="2:17" s="131" customFormat="1">
      <c r="B61" s="136" t="s">
        <v>1081</v>
      </c>
      <c r="C61" s="91" t="s">
        <v>978</v>
      </c>
      <c r="D61" s="80" t="s">
        <v>1018</v>
      </c>
      <c r="E61" s="80"/>
      <c r="F61" s="80" t="s">
        <v>469</v>
      </c>
      <c r="G61" s="104">
        <v>42625</v>
      </c>
      <c r="H61" s="80" t="s">
        <v>163</v>
      </c>
      <c r="I61" s="85">
        <v>8.5500000000000007</v>
      </c>
      <c r="J61" s="91" t="s">
        <v>167</v>
      </c>
      <c r="K61" s="92">
        <v>4.4999999999999998E-2</v>
      </c>
      <c r="L61" s="92">
        <v>2.75E-2</v>
      </c>
      <c r="M61" s="85">
        <v>1383.6</v>
      </c>
      <c r="N61" s="87">
        <v>115.94</v>
      </c>
      <c r="O61" s="85">
        <v>1.6041400000000001</v>
      </c>
      <c r="P61" s="86">
        <f t="shared" si="0"/>
        <v>8.6166733311140358E-4</v>
      </c>
      <c r="Q61" s="86">
        <f>O61/'סכום נכסי הקרן'!$C$42</f>
        <v>1.9581119166613502E-5</v>
      </c>
    </row>
    <row r="62" spans="2:17" s="131" customFormat="1">
      <c r="B62" s="136" t="s">
        <v>1081</v>
      </c>
      <c r="C62" s="91" t="s">
        <v>978</v>
      </c>
      <c r="D62" s="80" t="s">
        <v>1019</v>
      </c>
      <c r="E62" s="80"/>
      <c r="F62" s="80" t="s">
        <v>469</v>
      </c>
      <c r="G62" s="104">
        <v>42716</v>
      </c>
      <c r="H62" s="80" t="s">
        <v>163</v>
      </c>
      <c r="I62" s="85">
        <v>8.59</v>
      </c>
      <c r="J62" s="91" t="s">
        <v>167</v>
      </c>
      <c r="K62" s="92">
        <v>4.4999999999999998E-2</v>
      </c>
      <c r="L62" s="92">
        <v>2.5499999999999998E-2</v>
      </c>
      <c r="M62" s="85">
        <v>1046.76</v>
      </c>
      <c r="N62" s="87">
        <v>117.9</v>
      </c>
      <c r="O62" s="85">
        <v>1.2341300000000002</v>
      </c>
      <c r="P62" s="86">
        <f t="shared" si="0"/>
        <v>6.6291564689664035E-4</v>
      </c>
      <c r="Q62" s="86">
        <f>O62/'סכום נכסי הקרן'!$C$42</f>
        <v>1.5064549601090131E-5</v>
      </c>
    </row>
    <row r="63" spans="2:17" s="131" customFormat="1">
      <c r="B63" s="136" t="s">
        <v>1081</v>
      </c>
      <c r="C63" s="91" t="s">
        <v>978</v>
      </c>
      <c r="D63" s="80" t="s">
        <v>1020</v>
      </c>
      <c r="E63" s="80"/>
      <c r="F63" s="80" t="s">
        <v>469</v>
      </c>
      <c r="G63" s="104">
        <v>42803</v>
      </c>
      <c r="H63" s="80" t="s">
        <v>163</v>
      </c>
      <c r="I63" s="85">
        <v>8.49</v>
      </c>
      <c r="J63" s="91" t="s">
        <v>167</v>
      </c>
      <c r="K63" s="92">
        <v>4.4999999999999998E-2</v>
      </c>
      <c r="L63" s="92">
        <v>3.0300000000000004E-2</v>
      </c>
      <c r="M63" s="85">
        <v>6708.47</v>
      </c>
      <c r="N63" s="87">
        <v>113.85</v>
      </c>
      <c r="O63" s="85">
        <v>7.6375900000000003</v>
      </c>
      <c r="P63" s="86">
        <f t="shared" si="0"/>
        <v>4.1025482854977272E-3</v>
      </c>
      <c r="Q63" s="86">
        <f>O63/'סכום נכסי הקרן'!$C$42</f>
        <v>9.3229119612836547E-5</v>
      </c>
    </row>
    <row r="64" spans="2:17" s="131" customFormat="1">
      <c r="B64" s="136" t="s">
        <v>1081</v>
      </c>
      <c r="C64" s="91" t="s">
        <v>978</v>
      </c>
      <c r="D64" s="80" t="s">
        <v>1021</v>
      </c>
      <c r="E64" s="80"/>
      <c r="F64" s="80" t="s">
        <v>469</v>
      </c>
      <c r="G64" s="104">
        <v>42898</v>
      </c>
      <c r="H64" s="80" t="s">
        <v>163</v>
      </c>
      <c r="I64" s="85">
        <v>8.3800000000000008</v>
      </c>
      <c r="J64" s="91" t="s">
        <v>167</v>
      </c>
      <c r="K64" s="92">
        <v>4.4999999999999998E-2</v>
      </c>
      <c r="L64" s="92">
        <v>3.5499999999999997E-2</v>
      </c>
      <c r="M64" s="85">
        <v>1261.69</v>
      </c>
      <c r="N64" s="87">
        <v>108.59</v>
      </c>
      <c r="O64" s="85">
        <v>1.3700699999999999</v>
      </c>
      <c r="P64" s="86">
        <f t="shared" si="0"/>
        <v>7.3593611721915829E-4</v>
      </c>
      <c r="Q64" s="86">
        <f>O64/'סכום נכסי הקרן'!$C$42</f>
        <v>1.6723916825590133E-5</v>
      </c>
    </row>
    <row r="65" spans="2:17" s="131" customFormat="1">
      <c r="B65" s="136" t="s">
        <v>1081</v>
      </c>
      <c r="C65" s="91" t="s">
        <v>978</v>
      </c>
      <c r="D65" s="80" t="s">
        <v>1022</v>
      </c>
      <c r="E65" s="80"/>
      <c r="F65" s="80" t="s">
        <v>469</v>
      </c>
      <c r="G65" s="104">
        <v>42989</v>
      </c>
      <c r="H65" s="80" t="s">
        <v>163</v>
      </c>
      <c r="I65" s="85">
        <v>8.3400000000000016</v>
      </c>
      <c r="J65" s="91" t="s">
        <v>167</v>
      </c>
      <c r="K65" s="92">
        <v>4.4999999999999998E-2</v>
      </c>
      <c r="L65" s="92">
        <v>3.7499999999999999E-2</v>
      </c>
      <c r="M65" s="85">
        <v>1589.89</v>
      </c>
      <c r="N65" s="87">
        <v>107.26</v>
      </c>
      <c r="O65" s="85">
        <v>1.7053199999999999</v>
      </c>
      <c r="P65" s="86">
        <f t="shared" si="0"/>
        <v>9.16016392896841E-4</v>
      </c>
      <c r="Q65" s="86">
        <f>O65/'סכום נכסי הקרן'!$C$42</f>
        <v>2.0816184458469544E-5</v>
      </c>
    </row>
    <row r="66" spans="2:17" s="131" customFormat="1">
      <c r="B66" s="136" t="s">
        <v>1081</v>
      </c>
      <c r="C66" s="91" t="s">
        <v>978</v>
      </c>
      <c r="D66" s="80" t="s">
        <v>1023</v>
      </c>
      <c r="E66" s="80"/>
      <c r="F66" s="80" t="s">
        <v>469</v>
      </c>
      <c r="G66" s="104">
        <v>43080</v>
      </c>
      <c r="H66" s="80" t="s">
        <v>163</v>
      </c>
      <c r="I66" s="85">
        <v>8.2299999999999986</v>
      </c>
      <c r="J66" s="91" t="s">
        <v>167</v>
      </c>
      <c r="K66" s="92">
        <v>4.4999999999999998E-2</v>
      </c>
      <c r="L66" s="92">
        <v>4.2800000000000005E-2</v>
      </c>
      <c r="M66" s="85">
        <v>492.6</v>
      </c>
      <c r="N66" s="87">
        <v>102.4</v>
      </c>
      <c r="O66" s="85">
        <v>0.50443000000000005</v>
      </c>
      <c r="P66" s="86">
        <f t="shared" si="0"/>
        <v>2.7095568519043556E-4</v>
      </c>
      <c r="Q66" s="86">
        <f>O66/'סכום נכסי הקרן'!$C$42</f>
        <v>6.1573827354313527E-6</v>
      </c>
    </row>
    <row r="67" spans="2:17" s="131" customFormat="1">
      <c r="B67" s="136" t="s">
        <v>1081</v>
      </c>
      <c r="C67" s="91" t="s">
        <v>978</v>
      </c>
      <c r="D67" s="80" t="s">
        <v>1024</v>
      </c>
      <c r="E67" s="80"/>
      <c r="F67" s="80" t="s">
        <v>469</v>
      </c>
      <c r="G67" s="104">
        <v>41893</v>
      </c>
      <c r="H67" s="80" t="s">
        <v>163</v>
      </c>
      <c r="I67" s="85">
        <v>8.7800000000000011</v>
      </c>
      <c r="J67" s="91" t="s">
        <v>167</v>
      </c>
      <c r="K67" s="92">
        <v>4.4999999999999998E-2</v>
      </c>
      <c r="L67" s="92">
        <v>1.7400000000000002E-2</v>
      </c>
      <c r="M67" s="85">
        <v>974.83</v>
      </c>
      <c r="N67" s="87">
        <v>126.29</v>
      </c>
      <c r="O67" s="85">
        <v>1.2311099999999999</v>
      </c>
      <c r="P67" s="86">
        <f t="shared" si="0"/>
        <v>6.6129344724698584E-4</v>
      </c>
      <c r="Q67" s="86">
        <f>O67/'סכום נכסי הקרן'!$C$42</f>
        <v>1.502768562420334E-5</v>
      </c>
    </row>
    <row r="68" spans="2:17" s="131" customFormat="1">
      <c r="B68" s="136" t="s">
        <v>1081</v>
      </c>
      <c r="C68" s="91" t="s">
        <v>978</v>
      </c>
      <c r="D68" s="80" t="s">
        <v>1025</v>
      </c>
      <c r="E68" s="80"/>
      <c r="F68" s="80" t="s">
        <v>469</v>
      </c>
      <c r="G68" s="104">
        <v>42151</v>
      </c>
      <c r="H68" s="80" t="s">
        <v>163</v>
      </c>
      <c r="I68" s="85">
        <v>8.75</v>
      </c>
      <c r="J68" s="91" t="s">
        <v>167</v>
      </c>
      <c r="K68" s="92">
        <v>4.4999999999999998E-2</v>
      </c>
      <c r="L68" s="92">
        <v>1.8500000000000003E-2</v>
      </c>
      <c r="M68" s="85">
        <v>3569.95</v>
      </c>
      <c r="N68" s="87">
        <v>125.12</v>
      </c>
      <c r="O68" s="85">
        <v>4.4667200000000005</v>
      </c>
      <c r="P68" s="86">
        <f t="shared" si="0"/>
        <v>2.3993084831469627E-3</v>
      </c>
      <c r="Q68" s="86">
        <f>O68/'סכום נכסי הקרן'!$C$42</f>
        <v>5.4523530741640923E-5</v>
      </c>
    </row>
    <row r="69" spans="2:17" s="131" customFormat="1">
      <c r="B69" s="136" t="s">
        <v>1081</v>
      </c>
      <c r="C69" s="91" t="s">
        <v>978</v>
      </c>
      <c r="D69" s="80" t="s">
        <v>1026</v>
      </c>
      <c r="E69" s="80"/>
      <c r="F69" s="80" t="s">
        <v>469</v>
      </c>
      <c r="G69" s="104">
        <v>42166</v>
      </c>
      <c r="H69" s="80" t="s">
        <v>163</v>
      </c>
      <c r="I69" s="85">
        <v>8.7600000000000016</v>
      </c>
      <c r="J69" s="91" t="s">
        <v>167</v>
      </c>
      <c r="K69" s="92">
        <v>4.4999999999999998E-2</v>
      </c>
      <c r="L69" s="92">
        <v>1.8000000000000002E-2</v>
      </c>
      <c r="M69" s="85">
        <v>3358.93</v>
      </c>
      <c r="N69" s="87">
        <v>125.61</v>
      </c>
      <c r="O69" s="85">
        <v>4.21915</v>
      </c>
      <c r="P69" s="86">
        <f t="shared" si="0"/>
        <v>2.2663257125294413E-3</v>
      </c>
      <c r="Q69" s="86">
        <f>O69/'סכום נכסי הקרן'!$C$42</f>
        <v>5.1501539099964689E-5</v>
      </c>
    </row>
    <row r="70" spans="2:17" s="131" customFormat="1">
      <c r="B70" s="136" t="s">
        <v>1081</v>
      </c>
      <c r="C70" s="91" t="s">
        <v>978</v>
      </c>
      <c r="D70" s="80" t="s">
        <v>1027</v>
      </c>
      <c r="E70" s="80"/>
      <c r="F70" s="80" t="s">
        <v>469</v>
      </c>
      <c r="G70" s="104">
        <v>42257</v>
      </c>
      <c r="H70" s="80" t="s">
        <v>163</v>
      </c>
      <c r="I70" s="85">
        <v>8.76</v>
      </c>
      <c r="J70" s="91" t="s">
        <v>167</v>
      </c>
      <c r="K70" s="92">
        <v>4.4999999999999998E-2</v>
      </c>
      <c r="L70" s="92">
        <v>1.8200000000000001E-2</v>
      </c>
      <c r="M70" s="85">
        <v>1784.97</v>
      </c>
      <c r="N70" s="87">
        <v>125.47</v>
      </c>
      <c r="O70" s="85">
        <v>2.2395999999999998</v>
      </c>
      <c r="P70" s="86">
        <f t="shared" si="0"/>
        <v>1.2030060713131641E-3</v>
      </c>
      <c r="Q70" s="86">
        <f>O70/'סכום נכסי הקרן'!$C$42</f>
        <v>2.7337934647566667E-5</v>
      </c>
    </row>
    <row r="71" spans="2:17" s="131" customFormat="1">
      <c r="B71" s="136" t="s">
        <v>1081</v>
      </c>
      <c r="C71" s="91" t="s">
        <v>978</v>
      </c>
      <c r="D71" s="80" t="s">
        <v>1028</v>
      </c>
      <c r="E71" s="80"/>
      <c r="F71" s="80" t="s">
        <v>469</v>
      </c>
      <c r="G71" s="104">
        <v>42348</v>
      </c>
      <c r="H71" s="80" t="s">
        <v>163</v>
      </c>
      <c r="I71" s="85">
        <v>8.74</v>
      </c>
      <c r="J71" s="91" t="s">
        <v>167</v>
      </c>
      <c r="K71" s="92">
        <v>4.4999999999999998E-2</v>
      </c>
      <c r="L71" s="92">
        <v>1.8800000000000001E-2</v>
      </c>
      <c r="M71" s="85">
        <v>3090.97</v>
      </c>
      <c r="N71" s="87">
        <v>124.79</v>
      </c>
      <c r="O71" s="85">
        <v>3.8572199999999999</v>
      </c>
      <c r="P71" s="86">
        <f t="shared" si="0"/>
        <v>2.0719142161058062E-3</v>
      </c>
      <c r="Q71" s="86">
        <f>O71/'סכום נכסי הקרן'!$C$42</f>
        <v>4.7083598982535768E-5</v>
      </c>
    </row>
    <row r="72" spans="2:17" s="131" customFormat="1">
      <c r="B72" s="136" t="s">
        <v>1081</v>
      </c>
      <c r="C72" s="91" t="s">
        <v>978</v>
      </c>
      <c r="D72" s="80" t="s">
        <v>1029</v>
      </c>
      <c r="E72" s="80"/>
      <c r="F72" s="80" t="s">
        <v>469</v>
      </c>
      <c r="G72" s="104">
        <v>42439</v>
      </c>
      <c r="H72" s="80" t="s">
        <v>163</v>
      </c>
      <c r="I72" s="85">
        <v>8.7299999999999986</v>
      </c>
      <c r="J72" s="91" t="s">
        <v>167</v>
      </c>
      <c r="K72" s="92">
        <v>4.4999999999999998E-2</v>
      </c>
      <c r="L72" s="92">
        <v>1.9599999999999999E-2</v>
      </c>
      <c r="M72" s="85">
        <v>3671.11</v>
      </c>
      <c r="N72" s="87">
        <v>124.64</v>
      </c>
      <c r="O72" s="85">
        <v>4.5756800000000002</v>
      </c>
      <c r="P72" s="86">
        <f t="shared" si="0"/>
        <v>2.4578365870629665E-3</v>
      </c>
      <c r="Q72" s="86">
        <f>O72/'סכום נכסי הקרן'!$C$42</f>
        <v>5.5853563497132462E-5</v>
      </c>
    </row>
    <row r="73" spans="2:17" s="131" customFormat="1">
      <c r="B73" s="136" t="s">
        <v>1081</v>
      </c>
      <c r="C73" s="91" t="s">
        <v>978</v>
      </c>
      <c r="D73" s="80" t="s">
        <v>1030</v>
      </c>
      <c r="E73" s="80"/>
      <c r="F73" s="80" t="s">
        <v>469</v>
      </c>
      <c r="G73" s="104">
        <v>42549</v>
      </c>
      <c r="H73" s="80" t="s">
        <v>163</v>
      </c>
      <c r="I73" s="85">
        <v>8.6199999999999992</v>
      </c>
      <c r="J73" s="91" t="s">
        <v>167</v>
      </c>
      <c r="K73" s="92">
        <v>4.4999999999999998E-2</v>
      </c>
      <c r="L73" s="92">
        <v>2.4500000000000001E-2</v>
      </c>
      <c r="M73" s="85">
        <v>2582.21</v>
      </c>
      <c r="N73" s="87">
        <v>119.37</v>
      </c>
      <c r="O73" s="85">
        <v>3.0823899999999997</v>
      </c>
      <c r="P73" s="86">
        <f t="shared" si="0"/>
        <v>1.6557125755291052E-3</v>
      </c>
      <c r="Q73" s="86">
        <f>O73/'סכום נכסי הקרן'!$C$42</f>
        <v>3.7625547588101903E-5</v>
      </c>
    </row>
    <row r="74" spans="2:17" s="131" customFormat="1">
      <c r="B74" s="136" t="s">
        <v>1081</v>
      </c>
      <c r="C74" s="91" t="s">
        <v>978</v>
      </c>
      <c r="D74" s="80" t="s">
        <v>1031</v>
      </c>
      <c r="E74" s="80"/>
      <c r="F74" s="80" t="s">
        <v>469</v>
      </c>
      <c r="G74" s="104">
        <v>42604</v>
      </c>
      <c r="H74" s="80" t="s">
        <v>163</v>
      </c>
      <c r="I74" s="85">
        <v>8.5499999999999989</v>
      </c>
      <c r="J74" s="91" t="s">
        <v>167</v>
      </c>
      <c r="K74" s="92">
        <v>4.4999999999999998E-2</v>
      </c>
      <c r="L74" s="92">
        <v>2.7499999999999997E-2</v>
      </c>
      <c r="M74" s="85">
        <v>3376.69</v>
      </c>
      <c r="N74" s="87">
        <v>115.97</v>
      </c>
      <c r="O74" s="85">
        <v>3.91594</v>
      </c>
      <c r="P74" s="86">
        <f t="shared" si="0"/>
        <v>2.1034557933997467E-3</v>
      </c>
      <c r="Q74" s="86">
        <f>O74/'סכום נכסי הקרן'!$C$42</f>
        <v>4.7800371407301401E-5</v>
      </c>
    </row>
    <row r="75" spans="2:17" s="131" customFormat="1">
      <c r="B75" s="136" t="s">
        <v>1082</v>
      </c>
      <c r="C75" s="91" t="s">
        <v>987</v>
      </c>
      <c r="D75" s="80">
        <v>22333</v>
      </c>
      <c r="E75" s="80"/>
      <c r="F75" s="80" t="s">
        <v>469</v>
      </c>
      <c r="G75" s="104">
        <v>41639</v>
      </c>
      <c r="H75" s="80" t="s">
        <v>289</v>
      </c>
      <c r="I75" s="85">
        <v>2.8600000000000008</v>
      </c>
      <c r="J75" s="91" t="s">
        <v>167</v>
      </c>
      <c r="K75" s="92">
        <v>3.7000000000000005E-2</v>
      </c>
      <c r="L75" s="92">
        <v>7.1000000000000004E-3</v>
      </c>
      <c r="M75" s="85">
        <v>61890.6</v>
      </c>
      <c r="N75" s="87">
        <v>110.69</v>
      </c>
      <c r="O75" s="85">
        <v>68.506699999999995</v>
      </c>
      <c r="P75" s="86">
        <f t="shared" ref="P75:P109" si="1">O75/$O$10</f>
        <v>3.6798524748003901E-2</v>
      </c>
      <c r="Q75" s="86">
        <f>O75/'סכום נכסי הקרן'!$C$42</f>
        <v>8.3623490244706883E-4</v>
      </c>
    </row>
    <row r="76" spans="2:17" s="131" customFormat="1">
      <c r="B76" s="136" t="s">
        <v>1082</v>
      </c>
      <c r="C76" s="91" t="s">
        <v>987</v>
      </c>
      <c r="D76" s="80">
        <v>22334</v>
      </c>
      <c r="E76" s="80"/>
      <c r="F76" s="80" t="s">
        <v>469</v>
      </c>
      <c r="G76" s="104">
        <v>42004</v>
      </c>
      <c r="H76" s="80" t="s">
        <v>289</v>
      </c>
      <c r="I76" s="85">
        <v>3.31</v>
      </c>
      <c r="J76" s="91" t="s">
        <v>167</v>
      </c>
      <c r="K76" s="92">
        <v>3.7000000000000005E-2</v>
      </c>
      <c r="L76" s="92">
        <v>8.2999999999999984E-3</v>
      </c>
      <c r="M76" s="85">
        <v>23804.080000000002</v>
      </c>
      <c r="N76" s="87">
        <v>111.68</v>
      </c>
      <c r="O76" s="85">
        <v>26.584389999999999</v>
      </c>
      <c r="P76" s="86">
        <f t="shared" si="1"/>
        <v>1.4279863623931492E-2</v>
      </c>
      <c r="Q76" s="86">
        <f>O76/'סכום נכסי הקרן'!$C$42</f>
        <v>3.2450541010244012E-4</v>
      </c>
    </row>
    <row r="77" spans="2:17" s="131" customFormat="1">
      <c r="B77" s="84" t="s">
        <v>1083</v>
      </c>
      <c r="C77" s="91" t="s">
        <v>978</v>
      </c>
      <c r="D77" s="80" t="s">
        <v>1032</v>
      </c>
      <c r="E77" s="80"/>
      <c r="F77" s="80" t="s">
        <v>1033</v>
      </c>
      <c r="G77" s="104">
        <v>41339</v>
      </c>
      <c r="H77" s="80" t="s">
        <v>1060</v>
      </c>
      <c r="I77" s="85">
        <v>3.37</v>
      </c>
      <c r="J77" s="91" t="s">
        <v>167</v>
      </c>
      <c r="K77" s="92">
        <v>4.7500000000000001E-2</v>
      </c>
      <c r="L77" s="92">
        <v>2.8999999999999998E-3</v>
      </c>
      <c r="M77" s="85">
        <v>78359.75</v>
      </c>
      <c r="N77" s="87">
        <v>116.66</v>
      </c>
      <c r="O77" s="85">
        <v>91.414490000000001</v>
      </c>
      <c r="P77" s="86">
        <f t="shared" si="1"/>
        <v>4.9103494586531765E-2</v>
      </c>
      <c r="Q77" s="86">
        <f>O77/'סכום נכסי הקרן'!$C$42</f>
        <v>1.11586147234356E-3</v>
      </c>
    </row>
    <row r="78" spans="2:17" s="131" customFormat="1">
      <c r="B78" s="84" t="s">
        <v>1083</v>
      </c>
      <c r="C78" s="91" t="s">
        <v>978</v>
      </c>
      <c r="D78" s="80" t="s">
        <v>1034</v>
      </c>
      <c r="E78" s="80"/>
      <c r="F78" s="80" t="s">
        <v>1033</v>
      </c>
      <c r="G78" s="104">
        <v>41338</v>
      </c>
      <c r="H78" s="80" t="s">
        <v>1060</v>
      </c>
      <c r="I78" s="85">
        <v>3.3800000000000003</v>
      </c>
      <c r="J78" s="91" t="s">
        <v>167</v>
      </c>
      <c r="K78" s="92">
        <v>4.4999999999999998E-2</v>
      </c>
      <c r="L78" s="92">
        <v>3.0000000000000005E-3</v>
      </c>
      <c r="M78" s="85">
        <v>133280.35999999999</v>
      </c>
      <c r="N78" s="87">
        <v>115.74</v>
      </c>
      <c r="O78" s="85">
        <v>154.25868</v>
      </c>
      <c r="P78" s="86">
        <f t="shared" si="1"/>
        <v>8.2860389619911851E-2</v>
      </c>
      <c r="Q78" s="86">
        <f>O78/'סכום נכסי הקרן'!$C$42</f>
        <v>1.8829762960617519E-3</v>
      </c>
    </row>
    <row r="79" spans="2:17" s="131" customFormat="1">
      <c r="B79" s="136" t="s">
        <v>1084</v>
      </c>
      <c r="C79" s="91" t="s">
        <v>987</v>
      </c>
      <c r="D79" s="80" t="s">
        <v>1035</v>
      </c>
      <c r="E79" s="80"/>
      <c r="F79" s="80" t="s">
        <v>511</v>
      </c>
      <c r="G79" s="104">
        <v>42432</v>
      </c>
      <c r="H79" s="80" t="s">
        <v>163</v>
      </c>
      <c r="I79" s="85">
        <v>6.7999999999999989</v>
      </c>
      <c r="J79" s="91" t="s">
        <v>167</v>
      </c>
      <c r="K79" s="92">
        <v>2.5399999999999999E-2</v>
      </c>
      <c r="L79" s="92">
        <v>1.3199999999999998E-2</v>
      </c>
      <c r="M79" s="85">
        <v>21146.17</v>
      </c>
      <c r="N79" s="87">
        <v>109.79</v>
      </c>
      <c r="O79" s="85">
        <v>23.216380000000001</v>
      </c>
      <c r="P79" s="86">
        <f t="shared" si="1"/>
        <v>1.2470729636503626E-2</v>
      </c>
      <c r="Q79" s="86">
        <f>O79/'סכום נכסי הקרן'!$C$42</f>
        <v>2.8339340917711819E-4</v>
      </c>
    </row>
    <row r="80" spans="2:17" s="131" customFormat="1">
      <c r="B80" s="84" t="s">
        <v>1085</v>
      </c>
      <c r="C80" s="91" t="s">
        <v>987</v>
      </c>
      <c r="D80" s="80" t="s">
        <v>1036</v>
      </c>
      <c r="E80" s="80"/>
      <c r="F80" s="80" t="s">
        <v>511</v>
      </c>
      <c r="G80" s="104">
        <v>43072</v>
      </c>
      <c r="H80" s="80" t="s">
        <v>163</v>
      </c>
      <c r="I80" s="85">
        <v>0.43000000000000005</v>
      </c>
      <c r="J80" s="91" t="s">
        <v>167</v>
      </c>
      <c r="K80" s="92">
        <v>3.5000000000000003E-2</v>
      </c>
      <c r="L80" s="92">
        <v>1.54E-2</v>
      </c>
      <c r="M80" s="85">
        <v>29005.91</v>
      </c>
      <c r="N80" s="87">
        <v>104.17</v>
      </c>
      <c r="O80" s="85">
        <v>30.21546</v>
      </c>
      <c r="P80" s="86">
        <f t="shared" si="1"/>
        <v>1.6230300869583884E-2</v>
      </c>
      <c r="Q80" s="86">
        <f>O80/'סכום נכסי הקרן'!$C$42</f>
        <v>3.6882848313366889E-4</v>
      </c>
    </row>
    <row r="81" spans="2:17" s="131" customFormat="1">
      <c r="B81" s="136" t="s">
        <v>1086</v>
      </c>
      <c r="C81" s="91" t="s">
        <v>978</v>
      </c>
      <c r="D81" s="80" t="s">
        <v>1037</v>
      </c>
      <c r="E81" s="80"/>
      <c r="F81" s="80" t="s">
        <v>511</v>
      </c>
      <c r="G81" s="104">
        <v>42326</v>
      </c>
      <c r="H81" s="80" t="s">
        <v>163</v>
      </c>
      <c r="I81" s="85">
        <v>11.2</v>
      </c>
      <c r="J81" s="91" t="s">
        <v>167</v>
      </c>
      <c r="K81" s="92">
        <v>3.4000000000000002E-2</v>
      </c>
      <c r="L81" s="92">
        <v>2.0300000000000002E-2</v>
      </c>
      <c r="M81" s="85">
        <v>597.22</v>
      </c>
      <c r="N81" s="87">
        <v>117.02</v>
      </c>
      <c r="O81" s="85">
        <v>0.69886999999999999</v>
      </c>
      <c r="P81" s="86">
        <f t="shared" si="1"/>
        <v>3.7539955932248216E-4</v>
      </c>
      <c r="Q81" s="86">
        <f>O81/'סכום נכסי הקרן'!$C$42</f>
        <v>8.5308369294270928E-6</v>
      </c>
    </row>
    <row r="82" spans="2:17" s="131" customFormat="1">
      <c r="B82" s="136" t="s">
        <v>1086</v>
      </c>
      <c r="C82" s="91" t="s">
        <v>978</v>
      </c>
      <c r="D82" s="80" t="s">
        <v>1038</v>
      </c>
      <c r="E82" s="80"/>
      <c r="F82" s="80" t="s">
        <v>511</v>
      </c>
      <c r="G82" s="104">
        <v>42606</v>
      </c>
      <c r="H82" s="80" t="s">
        <v>163</v>
      </c>
      <c r="I82" s="85">
        <v>11.12</v>
      </c>
      <c r="J82" s="91" t="s">
        <v>167</v>
      </c>
      <c r="K82" s="92">
        <v>3.4000000000000002E-2</v>
      </c>
      <c r="L82" s="92">
        <v>2.2399999999999996E-2</v>
      </c>
      <c r="M82" s="85">
        <v>2512.08</v>
      </c>
      <c r="N82" s="87">
        <v>114.47</v>
      </c>
      <c r="O82" s="85">
        <v>2.8755900000000003</v>
      </c>
      <c r="P82" s="86">
        <f t="shared" si="1"/>
        <v>1.5446295001819174E-3</v>
      </c>
      <c r="Q82" s="86">
        <f>O82/'סכום נכסי הקרן'!$C$42</f>
        <v>3.5101219634397327E-5</v>
      </c>
    </row>
    <row r="83" spans="2:17" s="131" customFormat="1">
      <c r="B83" s="136" t="s">
        <v>1086</v>
      </c>
      <c r="C83" s="91" t="s">
        <v>978</v>
      </c>
      <c r="D83" s="80" t="s">
        <v>1039</v>
      </c>
      <c r="E83" s="80"/>
      <c r="F83" s="80" t="s">
        <v>511</v>
      </c>
      <c r="G83" s="104">
        <v>42648</v>
      </c>
      <c r="H83" s="80" t="s">
        <v>163</v>
      </c>
      <c r="I83" s="85">
        <v>11.129999999999999</v>
      </c>
      <c r="J83" s="91" t="s">
        <v>167</v>
      </c>
      <c r="K83" s="92">
        <v>3.4000000000000002E-2</v>
      </c>
      <c r="L83" s="92">
        <v>2.2000000000000002E-2</v>
      </c>
      <c r="M83" s="85">
        <v>2304.34</v>
      </c>
      <c r="N83" s="87">
        <v>114.96</v>
      </c>
      <c r="O83" s="85">
        <v>2.64906</v>
      </c>
      <c r="P83" s="86">
        <f t="shared" si="1"/>
        <v>1.4229484118917892E-3</v>
      </c>
      <c r="Q83" s="86">
        <f>O83/'סכום נכסי הקרן'!$C$42</f>
        <v>3.2336055169442294E-5</v>
      </c>
    </row>
    <row r="84" spans="2:17" s="131" customFormat="1">
      <c r="B84" s="136" t="s">
        <v>1086</v>
      </c>
      <c r="C84" s="91" t="s">
        <v>978</v>
      </c>
      <c r="D84" s="80" t="s">
        <v>1040</v>
      </c>
      <c r="E84" s="80"/>
      <c r="F84" s="80" t="s">
        <v>511</v>
      </c>
      <c r="G84" s="104">
        <v>42718</v>
      </c>
      <c r="H84" s="80" t="s">
        <v>163</v>
      </c>
      <c r="I84" s="85">
        <v>11.09</v>
      </c>
      <c r="J84" s="91" t="s">
        <v>167</v>
      </c>
      <c r="K84" s="92">
        <v>3.4000000000000002E-2</v>
      </c>
      <c r="L84" s="92">
        <v>2.3000000000000003E-2</v>
      </c>
      <c r="M84" s="85">
        <v>1609.99</v>
      </c>
      <c r="N84" s="87">
        <v>113.63</v>
      </c>
      <c r="O84" s="85">
        <v>1.8294300000000001</v>
      </c>
      <c r="P84" s="86">
        <f t="shared" si="1"/>
        <v>9.8268235267121007E-4</v>
      </c>
      <c r="Q84" s="86">
        <f>O84/'סכום נכסי הקרן'!$C$42</f>
        <v>2.2331147429138193E-5</v>
      </c>
    </row>
    <row r="85" spans="2:17" s="131" customFormat="1">
      <c r="B85" s="136" t="s">
        <v>1086</v>
      </c>
      <c r="C85" s="91" t="s">
        <v>978</v>
      </c>
      <c r="D85" s="80" t="s">
        <v>1041</v>
      </c>
      <c r="E85" s="80"/>
      <c r="F85" s="80" t="s">
        <v>511</v>
      </c>
      <c r="G85" s="104">
        <v>42900</v>
      </c>
      <c r="H85" s="80" t="s">
        <v>163</v>
      </c>
      <c r="I85" s="85">
        <v>10.82</v>
      </c>
      <c r="J85" s="91" t="s">
        <v>167</v>
      </c>
      <c r="K85" s="92">
        <v>3.4000000000000002E-2</v>
      </c>
      <c r="L85" s="92">
        <v>2.9700000000000001E-2</v>
      </c>
      <c r="M85" s="85">
        <v>1907.09</v>
      </c>
      <c r="N85" s="87">
        <v>105.77</v>
      </c>
      <c r="O85" s="85">
        <v>2.0171199999999998</v>
      </c>
      <c r="P85" s="86">
        <f t="shared" si="1"/>
        <v>1.0835004494406187E-3</v>
      </c>
      <c r="Q85" s="86">
        <f>O85/'סכום נכסי הקרן'!$C$42</f>
        <v>2.46222069728075E-5</v>
      </c>
    </row>
    <row r="86" spans="2:17" s="131" customFormat="1">
      <c r="B86" s="136" t="s">
        <v>1086</v>
      </c>
      <c r="C86" s="91" t="s">
        <v>978</v>
      </c>
      <c r="D86" s="80" t="s">
        <v>1042</v>
      </c>
      <c r="E86" s="80"/>
      <c r="F86" s="80" t="s">
        <v>511</v>
      </c>
      <c r="G86" s="104">
        <v>43075</v>
      </c>
      <c r="H86" s="80" t="s">
        <v>163</v>
      </c>
      <c r="I86" s="85">
        <v>10.73</v>
      </c>
      <c r="J86" s="91" t="s">
        <v>167</v>
      </c>
      <c r="K86" s="92">
        <v>3.4000000000000002E-2</v>
      </c>
      <c r="L86" s="92">
        <v>3.3399999999999999E-2</v>
      </c>
      <c r="M86" s="85">
        <v>1183.3599999999999</v>
      </c>
      <c r="N86" s="87">
        <v>101.24</v>
      </c>
      <c r="O86" s="85">
        <v>1.19804</v>
      </c>
      <c r="P86" s="86">
        <f t="shared" si="1"/>
        <v>6.4352982393106953E-4</v>
      </c>
      <c r="Q86" s="86">
        <f>O86/'סכום נכסי הקרן'!$C$42</f>
        <v>1.4624012870678145E-5</v>
      </c>
    </row>
    <row r="87" spans="2:17" s="131" customFormat="1">
      <c r="B87" s="136" t="s">
        <v>1087</v>
      </c>
      <c r="C87" s="91" t="s">
        <v>978</v>
      </c>
      <c r="D87" s="80" t="s">
        <v>1043</v>
      </c>
      <c r="E87" s="80"/>
      <c r="F87" s="80" t="s">
        <v>511</v>
      </c>
      <c r="G87" s="104">
        <v>42326</v>
      </c>
      <c r="H87" s="80" t="s">
        <v>163</v>
      </c>
      <c r="I87" s="85">
        <v>11.23</v>
      </c>
      <c r="J87" s="91" t="s">
        <v>167</v>
      </c>
      <c r="K87" s="92">
        <v>3.4000000000000002E-2</v>
      </c>
      <c r="L87" s="92">
        <v>1.9700000000000002E-2</v>
      </c>
      <c r="M87" s="85">
        <v>1329.3</v>
      </c>
      <c r="N87" s="87">
        <v>117.87</v>
      </c>
      <c r="O87" s="85">
        <v>1.5668499999999999</v>
      </c>
      <c r="P87" s="86">
        <f t="shared" si="1"/>
        <v>8.4163692750358597E-4</v>
      </c>
      <c r="Q87" s="86">
        <f>O87/'סכום נכסי הקרן'!$C$42</f>
        <v>1.9125934498365704E-5</v>
      </c>
    </row>
    <row r="88" spans="2:17" s="131" customFormat="1">
      <c r="B88" s="136" t="s">
        <v>1087</v>
      </c>
      <c r="C88" s="91" t="s">
        <v>978</v>
      </c>
      <c r="D88" s="80" t="s">
        <v>1044</v>
      </c>
      <c r="E88" s="80"/>
      <c r="F88" s="80" t="s">
        <v>511</v>
      </c>
      <c r="G88" s="104">
        <v>42606</v>
      </c>
      <c r="H88" s="80" t="s">
        <v>163</v>
      </c>
      <c r="I88" s="85">
        <v>11.129999999999999</v>
      </c>
      <c r="J88" s="91" t="s">
        <v>167</v>
      </c>
      <c r="K88" s="92">
        <v>3.4000000000000002E-2</v>
      </c>
      <c r="L88" s="92">
        <v>2.1999999999999999E-2</v>
      </c>
      <c r="M88" s="85">
        <v>5591.42</v>
      </c>
      <c r="N88" s="87">
        <v>114.86</v>
      </c>
      <c r="O88" s="85">
        <v>6.4222999999999999</v>
      </c>
      <c r="P88" s="86">
        <f t="shared" si="1"/>
        <v>3.4497525860843607E-3</v>
      </c>
      <c r="Q88" s="86">
        <f>O88/'סכום נכסי הקרן'!$C$42</f>
        <v>7.839454263576863E-5</v>
      </c>
    </row>
    <row r="89" spans="2:17" s="131" customFormat="1">
      <c r="B89" s="136" t="s">
        <v>1087</v>
      </c>
      <c r="C89" s="91" t="s">
        <v>978</v>
      </c>
      <c r="D89" s="80" t="s">
        <v>1045</v>
      </c>
      <c r="E89" s="80"/>
      <c r="F89" s="80" t="s">
        <v>511</v>
      </c>
      <c r="G89" s="104">
        <v>42648</v>
      </c>
      <c r="H89" s="80" t="s">
        <v>163</v>
      </c>
      <c r="I89" s="85">
        <v>11.14</v>
      </c>
      <c r="J89" s="91" t="s">
        <v>167</v>
      </c>
      <c r="K89" s="92">
        <v>3.4000000000000002E-2</v>
      </c>
      <c r="L89" s="92">
        <v>2.1799999999999996E-2</v>
      </c>
      <c r="M89" s="85">
        <v>5129.05</v>
      </c>
      <c r="N89" s="87">
        <v>115.11</v>
      </c>
      <c r="O89" s="85">
        <v>5.9040400000000002</v>
      </c>
      <c r="P89" s="86">
        <f t="shared" si="1"/>
        <v>3.1713680859420316E-3</v>
      </c>
      <c r="Q89" s="86">
        <f>O89/'סכום נכסי הקרן'!$C$42</f>
        <v>7.2068342416779571E-5</v>
      </c>
    </row>
    <row r="90" spans="2:17" s="131" customFormat="1">
      <c r="B90" s="136" t="s">
        <v>1087</v>
      </c>
      <c r="C90" s="91" t="s">
        <v>978</v>
      </c>
      <c r="D90" s="80" t="s">
        <v>1046</v>
      </c>
      <c r="E90" s="80"/>
      <c r="F90" s="80" t="s">
        <v>511</v>
      </c>
      <c r="G90" s="104">
        <v>42718</v>
      </c>
      <c r="H90" s="80" t="s">
        <v>163</v>
      </c>
      <c r="I90" s="85">
        <v>11.110000000000001</v>
      </c>
      <c r="J90" s="91" t="s">
        <v>167</v>
      </c>
      <c r="K90" s="92">
        <v>3.4000000000000002E-2</v>
      </c>
      <c r="L90" s="92">
        <v>2.2400000000000003E-2</v>
      </c>
      <c r="M90" s="85">
        <v>3583.54</v>
      </c>
      <c r="N90" s="87">
        <v>114.4</v>
      </c>
      <c r="O90" s="85">
        <v>4.0995699999999999</v>
      </c>
      <c r="P90" s="86">
        <f t="shared" si="1"/>
        <v>2.2020930522295536E-3</v>
      </c>
      <c r="Q90" s="86">
        <f>O90/'סכום נכסי הקרן'!$C$42</f>
        <v>5.0041872094626221E-5</v>
      </c>
    </row>
    <row r="91" spans="2:17" s="131" customFormat="1">
      <c r="B91" s="136" t="s">
        <v>1087</v>
      </c>
      <c r="C91" s="91" t="s">
        <v>978</v>
      </c>
      <c r="D91" s="80" t="s">
        <v>1047</v>
      </c>
      <c r="E91" s="80"/>
      <c r="F91" s="80" t="s">
        <v>511</v>
      </c>
      <c r="G91" s="104">
        <v>42900</v>
      </c>
      <c r="H91" s="80" t="s">
        <v>163</v>
      </c>
      <c r="I91" s="85">
        <v>10.840000000000002</v>
      </c>
      <c r="J91" s="91" t="s">
        <v>167</v>
      </c>
      <c r="K91" s="92">
        <v>3.4000000000000002E-2</v>
      </c>
      <c r="L91" s="92">
        <v>2.9200000000000004E-2</v>
      </c>
      <c r="M91" s="85">
        <v>4244.83</v>
      </c>
      <c r="N91" s="87">
        <v>106.39</v>
      </c>
      <c r="O91" s="85">
        <v>4.5160799999999997</v>
      </c>
      <c r="P91" s="86">
        <f t="shared" si="1"/>
        <v>2.4258223158313782E-3</v>
      </c>
      <c r="Q91" s="86">
        <f>O91/'סכום נכסי הקרן'!$C$42</f>
        <v>5.5126049251287226E-5</v>
      </c>
    </row>
    <row r="92" spans="2:17" s="131" customFormat="1">
      <c r="B92" s="136" t="s">
        <v>1087</v>
      </c>
      <c r="C92" s="91" t="s">
        <v>978</v>
      </c>
      <c r="D92" s="80" t="s">
        <v>1048</v>
      </c>
      <c r="E92" s="80"/>
      <c r="F92" s="80" t="s">
        <v>511</v>
      </c>
      <c r="G92" s="104">
        <v>43075</v>
      </c>
      <c r="H92" s="80" t="s">
        <v>163</v>
      </c>
      <c r="I92" s="85">
        <v>10.74</v>
      </c>
      <c r="J92" s="91" t="s">
        <v>167</v>
      </c>
      <c r="K92" s="92">
        <v>3.4000000000000002E-2</v>
      </c>
      <c r="L92" s="92">
        <v>3.3100000000000004E-2</v>
      </c>
      <c r="M92" s="85">
        <v>2633.94</v>
      </c>
      <c r="N92" s="87">
        <v>101.61</v>
      </c>
      <c r="O92" s="85">
        <v>2.6763499999999998</v>
      </c>
      <c r="P92" s="86">
        <f t="shared" si="1"/>
        <v>1.4376072954808835E-3</v>
      </c>
      <c r="Q92" s="86">
        <f>O92/'סכום נכסי הקרן'!$C$42</f>
        <v>3.2669173689058336E-5</v>
      </c>
    </row>
    <row r="93" spans="2:17" s="131" customFormat="1">
      <c r="B93" s="136" t="s">
        <v>1088</v>
      </c>
      <c r="C93" s="91" t="s">
        <v>978</v>
      </c>
      <c r="D93" s="80">
        <v>4180</v>
      </c>
      <c r="E93" s="80"/>
      <c r="F93" s="80" t="s">
        <v>1033</v>
      </c>
      <c r="G93" s="104">
        <v>42082</v>
      </c>
      <c r="H93" s="80" t="s">
        <v>1060</v>
      </c>
      <c r="I93" s="85">
        <v>1.82</v>
      </c>
      <c r="J93" s="91" t="s">
        <v>166</v>
      </c>
      <c r="K93" s="92">
        <v>5.6142999999999998E-2</v>
      </c>
      <c r="L93" s="92">
        <v>5.04E-2</v>
      </c>
      <c r="M93" s="85">
        <v>2255.02</v>
      </c>
      <c r="N93" s="87">
        <v>101.69</v>
      </c>
      <c r="O93" s="85">
        <v>7.9502799999999993</v>
      </c>
      <c r="P93" s="86">
        <f t="shared" si="1"/>
        <v>4.2705104075011708E-3</v>
      </c>
      <c r="Q93" s="86">
        <f>O93/'סכום נכסי הקרן'!$C$42</f>
        <v>9.7046006014402713E-5</v>
      </c>
    </row>
    <row r="94" spans="2:17" s="131" customFormat="1">
      <c r="B94" s="136" t="s">
        <v>1088</v>
      </c>
      <c r="C94" s="91" t="s">
        <v>978</v>
      </c>
      <c r="D94" s="80">
        <v>4179</v>
      </c>
      <c r="E94" s="80"/>
      <c r="F94" s="80" t="s">
        <v>1033</v>
      </c>
      <c r="G94" s="104">
        <v>42082</v>
      </c>
      <c r="H94" s="80" t="s">
        <v>1060</v>
      </c>
      <c r="I94" s="85">
        <v>1.86</v>
      </c>
      <c r="J94" s="91" t="s">
        <v>168</v>
      </c>
      <c r="K94" s="92">
        <v>0</v>
      </c>
      <c r="L94" s="92">
        <v>3.1200000000000002E-2</v>
      </c>
      <c r="M94" s="85">
        <v>2135.46</v>
      </c>
      <c r="N94" s="87">
        <v>101.62</v>
      </c>
      <c r="O94" s="85">
        <v>9.0113500000000002</v>
      </c>
      <c r="P94" s="86">
        <f t="shared" si="1"/>
        <v>4.8404664943417948E-3</v>
      </c>
      <c r="Q94" s="86">
        <f>O94/'סכום נכסי הקרן'!$C$42</f>
        <v>1.099980788472718E-4</v>
      </c>
    </row>
    <row r="95" spans="2:17" s="131" customFormat="1">
      <c r="B95" s="136" t="s">
        <v>1089</v>
      </c>
      <c r="C95" s="91" t="s">
        <v>987</v>
      </c>
      <c r="D95" s="80" t="s">
        <v>1049</v>
      </c>
      <c r="E95" s="80"/>
      <c r="F95" s="80" t="s">
        <v>671</v>
      </c>
      <c r="G95" s="104">
        <v>42372</v>
      </c>
      <c r="H95" s="80" t="s">
        <v>163</v>
      </c>
      <c r="I95" s="85">
        <v>11.08</v>
      </c>
      <c r="J95" s="91" t="s">
        <v>167</v>
      </c>
      <c r="K95" s="92">
        <v>6.7000000000000004E-2</v>
      </c>
      <c r="L95" s="92">
        <v>0.03</v>
      </c>
      <c r="M95" s="85">
        <v>18882.330000000002</v>
      </c>
      <c r="N95" s="87">
        <v>147.34</v>
      </c>
      <c r="O95" s="85">
        <v>27.82123</v>
      </c>
      <c r="P95" s="86">
        <f t="shared" si="1"/>
        <v>1.4944234953295207E-2</v>
      </c>
      <c r="Q95" s="86">
        <f>O95/'סכום נכסי הקרן'!$C$42</f>
        <v>3.3960303962980948E-4</v>
      </c>
    </row>
    <row r="96" spans="2:17" s="131" customFormat="1">
      <c r="B96" s="136" t="s">
        <v>1090</v>
      </c>
      <c r="C96" s="91" t="s">
        <v>978</v>
      </c>
      <c r="D96" s="80" t="s">
        <v>1050</v>
      </c>
      <c r="E96" s="80"/>
      <c r="F96" s="80" t="s">
        <v>1051</v>
      </c>
      <c r="G96" s="80"/>
      <c r="H96" s="80" t="s">
        <v>1060</v>
      </c>
      <c r="I96" s="80"/>
      <c r="J96" s="91" t="s">
        <v>167</v>
      </c>
      <c r="K96" s="92">
        <v>0</v>
      </c>
      <c r="L96" s="92">
        <v>0</v>
      </c>
      <c r="M96" s="85">
        <v>32718.52</v>
      </c>
      <c r="N96" s="87">
        <v>0</v>
      </c>
      <c r="O96" s="85">
        <v>6.9999999999999999E-4</v>
      </c>
      <c r="P96" s="86">
        <f t="shared" si="1"/>
        <v>3.7600654131059787E-7</v>
      </c>
      <c r="Q96" s="86">
        <f>O96/'סכום נכסי הקרן'!$C$42</f>
        <v>8.5446304042224818E-9</v>
      </c>
    </row>
    <row r="97" spans="2:17" s="131" customFormat="1">
      <c r="B97" s="83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5"/>
      <c r="N97" s="87"/>
      <c r="O97" s="80"/>
      <c r="P97" s="86"/>
      <c r="Q97" s="80"/>
    </row>
    <row r="98" spans="2:17" s="131" customFormat="1">
      <c r="B98" s="97" t="s">
        <v>36</v>
      </c>
      <c r="C98" s="82"/>
      <c r="D98" s="82"/>
      <c r="E98" s="82"/>
      <c r="F98" s="82"/>
      <c r="G98" s="82"/>
      <c r="H98" s="82"/>
      <c r="I98" s="88">
        <v>0.93223567116683914</v>
      </c>
      <c r="J98" s="82"/>
      <c r="K98" s="82"/>
      <c r="L98" s="102">
        <v>1.5002604687081301E-2</v>
      </c>
      <c r="M98" s="88"/>
      <c r="N98" s="90"/>
      <c r="O98" s="88">
        <v>22.42803</v>
      </c>
      <c r="P98" s="89">
        <f t="shared" si="1"/>
        <v>1.2047265698157611E-2</v>
      </c>
      <c r="Q98" s="89">
        <f>O98/'סכום נכסי הקרן'!$C$42</f>
        <v>2.7377032434973419E-4</v>
      </c>
    </row>
    <row r="99" spans="2:17" s="131" customFormat="1">
      <c r="B99" s="136" t="s">
        <v>1065</v>
      </c>
      <c r="C99" s="91" t="s">
        <v>987</v>
      </c>
      <c r="D99" s="80">
        <v>4351</v>
      </c>
      <c r="E99" s="80"/>
      <c r="F99" s="80" t="s">
        <v>1033</v>
      </c>
      <c r="G99" s="104">
        <v>42183</v>
      </c>
      <c r="H99" s="80" t="s">
        <v>164</v>
      </c>
      <c r="I99" s="85">
        <v>1.1700000000000002</v>
      </c>
      <c r="J99" s="91" t="s">
        <v>167</v>
      </c>
      <c r="K99" s="92">
        <v>3.61E-2</v>
      </c>
      <c r="L99" s="92">
        <v>1.32E-2</v>
      </c>
      <c r="M99" s="85">
        <v>12973.49</v>
      </c>
      <c r="N99" s="87">
        <v>102.75</v>
      </c>
      <c r="O99" s="85">
        <v>13.330260000000001</v>
      </c>
      <c r="P99" s="86">
        <f t="shared" si="1"/>
        <v>7.1603785105300152E-3</v>
      </c>
      <c r="Q99" s="86">
        <f>O99/'סכום נכסי הקרן'!$C$42</f>
        <v>1.6271734984598684E-4</v>
      </c>
    </row>
    <row r="100" spans="2:17" s="131" customFormat="1">
      <c r="B100" s="136" t="s">
        <v>1066</v>
      </c>
      <c r="C100" s="91" t="s">
        <v>987</v>
      </c>
      <c r="D100" s="80">
        <v>10510</v>
      </c>
      <c r="E100" s="80"/>
      <c r="F100" s="80" t="s">
        <v>1033</v>
      </c>
      <c r="G100" s="104">
        <v>37713</v>
      </c>
      <c r="H100" s="80" t="s">
        <v>164</v>
      </c>
      <c r="I100" s="85">
        <v>0.22</v>
      </c>
      <c r="J100" s="91" t="s">
        <v>167</v>
      </c>
      <c r="K100" s="92">
        <v>4.2500000000000003E-2</v>
      </c>
      <c r="L100" s="92">
        <v>2.5300000000000003E-2</v>
      </c>
      <c r="M100" s="85">
        <v>2190.37</v>
      </c>
      <c r="N100" s="87">
        <v>100.5</v>
      </c>
      <c r="O100" s="85">
        <v>2.2013199999999999</v>
      </c>
      <c r="P100" s="86">
        <f t="shared" si="1"/>
        <v>1.1824438850254932E-3</v>
      </c>
      <c r="Q100" s="86">
        <f>O100/'סכום נכסי הקרן'!$C$42</f>
        <v>2.6870665430604331E-5</v>
      </c>
    </row>
    <row r="101" spans="2:17" s="131" customFormat="1">
      <c r="B101" s="136" t="s">
        <v>1066</v>
      </c>
      <c r="C101" s="91" t="s">
        <v>987</v>
      </c>
      <c r="D101" s="80">
        <v>3880</v>
      </c>
      <c r="E101" s="80"/>
      <c r="F101" s="80" t="s">
        <v>1052</v>
      </c>
      <c r="G101" s="104">
        <v>41959</v>
      </c>
      <c r="H101" s="80" t="s">
        <v>164</v>
      </c>
      <c r="I101" s="85">
        <v>0.70000000000000007</v>
      </c>
      <c r="J101" s="91" t="s">
        <v>167</v>
      </c>
      <c r="K101" s="92">
        <v>4.4999999999999998E-2</v>
      </c>
      <c r="L101" s="92">
        <v>1.52E-2</v>
      </c>
      <c r="M101" s="85">
        <v>6740.74</v>
      </c>
      <c r="N101" s="87">
        <v>102.31</v>
      </c>
      <c r="O101" s="85">
        <v>6.8964499999999997</v>
      </c>
      <c r="P101" s="86">
        <f t="shared" si="1"/>
        <v>3.7044433026021035E-3</v>
      </c>
      <c r="Q101" s="86">
        <f>O101/'סכום נכסי הקרן'!$C$42</f>
        <v>8.4182309073143043E-5</v>
      </c>
    </row>
    <row r="102" spans="2:17" s="131" customFormat="1">
      <c r="B102" s="83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5"/>
      <c r="N102" s="87"/>
      <c r="O102" s="80"/>
      <c r="P102" s="86"/>
      <c r="Q102" s="80"/>
    </row>
    <row r="103" spans="2:17" s="131" customFormat="1">
      <c r="B103" s="81" t="s">
        <v>39</v>
      </c>
      <c r="C103" s="82"/>
      <c r="D103" s="82"/>
      <c r="E103" s="82"/>
      <c r="F103" s="82"/>
      <c r="G103" s="82"/>
      <c r="H103" s="82"/>
      <c r="I103" s="88">
        <v>4.2021851094103591</v>
      </c>
      <c r="J103" s="82"/>
      <c r="K103" s="82"/>
      <c r="L103" s="102">
        <v>5.148198923714245E-2</v>
      </c>
      <c r="M103" s="88"/>
      <c r="N103" s="90"/>
      <c r="O103" s="88">
        <v>74.279529999999994</v>
      </c>
      <c r="P103" s="89">
        <f t="shared" si="1"/>
        <v>3.9899413093538276E-2</v>
      </c>
      <c r="Q103" s="89">
        <f>O103/'סכום נכסי הקרן'!$C$42</f>
        <v>9.0670161492765122E-4</v>
      </c>
    </row>
    <row r="104" spans="2:17" s="131" customFormat="1">
      <c r="B104" s="97" t="s">
        <v>37</v>
      </c>
      <c r="C104" s="82"/>
      <c r="D104" s="82"/>
      <c r="E104" s="82"/>
      <c r="F104" s="82"/>
      <c r="G104" s="82"/>
      <c r="H104" s="82"/>
      <c r="I104" s="88">
        <v>4.2021851094103582</v>
      </c>
      <c r="J104" s="82"/>
      <c r="K104" s="82"/>
      <c r="L104" s="102">
        <v>5.148198923714245E-2</v>
      </c>
      <c r="M104" s="88"/>
      <c r="N104" s="90"/>
      <c r="O104" s="88">
        <v>74.279529999999994</v>
      </c>
      <c r="P104" s="89">
        <f t="shared" si="1"/>
        <v>3.9899413093538276E-2</v>
      </c>
      <c r="Q104" s="89">
        <f>O104/'סכום נכסי הקרן'!$C$42</f>
        <v>9.0670161492765122E-4</v>
      </c>
    </row>
    <row r="105" spans="2:17" s="131" customFormat="1">
      <c r="B105" s="136" t="s">
        <v>1062</v>
      </c>
      <c r="C105" s="91" t="s">
        <v>978</v>
      </c>
      <c r="D105" s="80">
        <v>4623</v>
      </c>
      <c r="E105" s="80"/>
      <c r="F105" s="80" t="s">
        <v>937</v>
      </c>
      <c r="G105" s="104">
        <v>42354</v>
      </c>
      <c r="H105" s="80" t="s">
        <v>1053</v>
      </c>
      <c r="I105" s="85">
        <v>6.18</v>
      </c>
      <c r="J105" s="91" t="s">
        <v>166</v>
      </c>
      <c r="K105" s="92">
        <v>5.0199999999999995E-2</v>
      </c>
      <c r="L105" s="92">
        <v>4.4199999999999996E-2</v>
      </c>
      <c r="M105" s="85">
        <v>4375</v>
      </c>
      <c r="N105" s="87">
        <v>106.55</v>
      </c>
      <c r="O105" s="85">
        <v>16.161619999999999</v>
      </c>
      <c r="P105" s="86">
        <f t="shared" si="1"/>
        <v>8.68124976882312E-3</v>
      </c>
      <c r="Q105" s="86">
        <f>O105/'סכום נכסי הקרן'!$C$42</f>
        <v>1.9727867090498589E-4</v>
      </c>
    </row>
    <row r="106" spans="2:17" s="131" customFormat="1">
      <c r="B106" s="84" t="s">
        <v>1063</v>
      </c>
      <c r="C106" s="91" t="s">
        <v>978</v>
      </c>
      <c r="D106" s="80" t="s">
        <v>1054</v>
      </c>
      <c r="E106" s="80"/>
      <c r="F106" s="80" t="s">
        <v>922</v>
      </c>
      <c r="G106" s="104">
        <v>43053</v>
      </c>
      <c r="H106" s="80"/>
      <c r="I106" s="85">
        <v>3.64</v>
      </c>
      <c r="J106" s="91" t="s">
        <v>166</v>
      </c>
      <c r="K106" s="92">
        <v>5.3190000000000001E-2</v>
      </c>
      <c r="L106" s="92">
        <v>5.1800000000000013E-2</v>
      </c>
      <c r="M106" s="85">
        <v>5466.18</v>
      </c>
      <c r="N106" s="87">
        <v>101.22</v>
      </c>
      <c r="O106" s="85">
        <v>19.182419999999997</v>
      </c>
      <c r="P106" s="86">
        <f t="shared" si="1"/>
        <v>1.0303879140238911E-2</v>
      </c>
      <c r="Q106" s="86">
        <f>O106/'סכום נכסי הקרן'!$C$42</f>
        <v>2.3415241308366483E-4</v>
      </c>
    </row>
    <row r="107" spans="2:17" s="131" customFormat="1">
      <c r="B107" s="84" t="s">
        <v>1063</v>
      </c>
      <c r="C107" s="91" t="s">
        <v>978</v>
      </c>
      <c r="D107" s="80" t="s">
        <v>1055</v>
      </c>
      <c r="E107" s="80"/>
      <c r="F107" s="80" t="s">
        <v>922</v>
      </c>
      <c r="G107" s="104">
        <v>43051</v>
      </c>
      <c r="H107" s="80"/>
      <c r="I107" s="85">
        <v>4</v>
      </c>
      <c r="J107" s="91" t="s">
        <v>166</v>
      </c>
      <c r="K107" s="92">
        <v>7.5689999999999993E-2</v>
      </c>
      <c r="L107" s="92">
        <v>6.8100000000000008E-2</v>
      </c>
      <c r="M107" s="85">
        <v>1822.07</v>
      </c>
      <c r="N107" s="87">
        <v>104.34</v>
      </c>
      <c r="O107" s="85">
        <v>6.5912899999999999</v>
      </c>
      <c r="P107" s="86">
        <f t="shared" si="1"/>
        <v>3.5405259366787581E-3</v>
      </c>
      <c r="Q107" s="86">
        <f>O107/'סכום נכסי הקרן'!$C$42</f>
        <v>8.0457338481496567E-5</v>
      </c>
    </row>
    <row r="108" spans="2:17" s="131" customFormat="1">
      <c r="B108" s="84" t="s">
        <v>1064</v>
      </c>
      <c r="C108" s="91" t="s">
        <v>978</v>
      </c>
      <c r="D108" s="80" t="s">
        <v>1056</v>
      </c>
      <c r="E108" s="80"/>
      <c r="F108" s="80" t="s">
        <v>922</v>
      </c>
      <c r="G108" s="104">
        <v>42887</v>
      </c>
      <c r="H108" s="80"/>
      <c r="I108" s="85">
        <v>3.58</v>
      </c>
      <c r="J108" s="91" t="s">
        <v>166</v>
      </c>
      <c r="K108" s="92">
        <v>4.7300000000000002E-2</v>
      </c>
      <c r="L108" s="92">
        <v>5.2199999999999996E-2</v>
      </c>
      <c r="M108" s="85">
        <v>6674.43</v>
      </c>
      <c r="N108" s="87">
        <v>100</v>
      </c>
      <c r="O108" s="85">
        <v>23.140250000000002</v>
      </c>
      <c r="P108" s="86">
        <f t="shared" si="1"/>
        <v>1.2429836239375091E-2</v>
      </c>
      <c r="Q108" s="86">
        <f>O108/'סכום נכסי הקרן'!$C$42</f>
        <v>2.8246411958758469E-4</v>
      </c>
    </row>
    <row r="109" spans="2:17" s="131" customFormat="1">
      <c r="B109" s="84" t="s">
        <v>1064</v>
      </c>
      <c r="C109" s="91" t="s">
        <v>978</v>
      </c>
      <c r="D109" s="80" t="s">
        <v>1057</v>
      </c>
      <c r="E109" s="80"/>
      <c r="F109" s="80" t="s">
        <v>922</v>
      </c>
      <c r="G109" s="104">
        <v>42887</v>
      </c>
      <c r="H109" s="80"/>
      <c r="I109" s="85">
        <v>3.61</v>
      </c>
      <c r="J109" s="91" t="s">
        <v>166</v>
      </c>
      <c r="K109" s="92">
        <v>4.82E-2</v>
      </c>
      <c r="L109" s="92">
        <v>4.9899999999999993E-2</v>
      </c>
      <c r="M109" s="85">
        <v>2654.68</v>
      </c>
      <c r="N109" s="87">
        <v>100</v>
      </c>
      <c r="O109" s="85">
        <v>9.2039500000000007</v>
      </c>
      <c r="P109" s="86">
        <f t="shared" si="1"/>
        <v>4.9439220084223964E-3</v>
      </c>
      <c r="Q109" s="86">
        <f>O109/'סכום נכסי הקרן'!$C$42</f>
        <v>1.123490728699193E-4</v>
      </c>
    </row>
    <row r="110" spans="2:17" s="131" customFormat="1">
      <c r="B110" s="134"/>
      <c r="C110" s="134"/>
      <c r="D110" s="134"/>
      <c r="E110" s="134"/>
    </row>
    <row r="111" spans="2:17" s="131" customFormat="1">
      <c r="B111" s="134"/>
      <c r="C111" s="134"/>
      <c r="D111" s="134"/>
      <c r="E111" s="134"/>
    </row>
    <row r="112" spans="2:17" s="131" customFormat="1">
      <c r="B112" s="134"/>
      <c r="C112" s="134"/>
      <c r="D112" s="134"/>
      <c r="E112" s="134"/>
    </row>
    <row r="113" spans="2:5" s="131" customFormat="1">
      <c r="B113" s="135" t="s">
        <v>250</v>
      </c>
      <c r="C113" s="134"/>
      <c r="D113" s="134"/>
      <c r="E113" s="134"/>
    </row>
    <row r="114" spans="2:5" s="131" customFormat="1">
      <c r="B114" s="135" t="s">
        <v>115</v>
      </c>
      <c r="C114" s="134"/>
      <c r="D114" s="134"/>
      <c r="E114" s="134"/>
    </row>
    <row r="115" spans="2:5" s="131" customFormat="1">
      <c r="B115" s="135" t="s">
        <v>233</v>
      </c>
      <c r="C115" s="134"/>
      <c r="D115" s="134"/>
      <c r="E115" s="134"/>
    </row>
    <row r="116" spans="2:5">
      <c r="B116" s="93" t="s">
        <v>241</v>
      </c>
    </row>
  </sheetData>
  <sheetProtection sheet="1" objects="1" scenarios="1"/>
  <mergeCells count="1">
    <mergeCell ref="B6:Q6"/>
  </mergeCells>
  <phoneticPr fontId="4" type="noConversion"/>
  <conditionalFormatting sqref="B97:B98 B102:B104">
    <cfRule type="cellIs" dxfId="89" priority="98" operator="equal">
      <formula>2958465</formula>
    </cfRule>
    <cfRule type="cellIs" dxfId="88" priority="99" operator="equal">
      <formula>"NR3"</formula>
    </cfRule>
    <cfRule type="cellIs" dxfId="87" priority="100" operator="equal">
      <formula>"דירוג פנימי"</formula>
    </cfRule>
  </conditionalFormatting>
  <conditionalFormatting sqref="B97:B98 B102:B104">
    <cfRule type="cellIs" dxfId="86" priority="97" operator="equal">
      <formula>2958465</formula>
    </cfRule>
  </conditionalFormatting>
  <conditionalFormatting sqref="B11:B12">
    <cfRule type="cellIs" dxfId="85" priority="96" operator="equal">
      <formula>"NR3"</formula>
    </cfRule>
  </conditionalFormatting>
  <conditionalFormatting sqref="B105">
    <cfRule type="cellIs" dxfId="84" priority="80" operator="equal">
      <formula>2958465</formula>
    </cfRule>
    <cfRule type="cellIs" dxfId="83" priority="81" operator="equal">
      <formula>"NR3"</formula>
    </cfRule>
    <cfRule type="cellIs" dxfId="82" priority="82" operator="equal">
      <formula>"דירוג פנימי"</formula>
    </cfRule>
  </conditionalFormatting>
  <conditionalFormatting sqref="B105">
    <cfRule type="cellIs" dxfId="81" priority="79" operator="equal">
      <formula>2958465</formula>
    </cfRule>
  </conditionalFormatting>
  <conditionalFormatting sqref="B106:B107">
    <cfRule type="cellIs" dxfId="80" priority="76" operator="equal">
      <formula>2958465</formula>
    </cfRule>
    <cfRule type="cellIs" dxfId="79" priority="77" operator="equal">
      <formula>"NR3"</formula>
    </cfRule>
    <cfRule type="cellIs" dxfId="78" priority="78" operator="equal">
      <formula>"דירוג פנימי"</formula>
    </cfRule>
  </conditionalFormatting>
  <conditionalFormatting sqref="B106:B107">
    <cfRule type="cellIs" dxfId="77" priority="75" operator="equal">
      <formula>2958465</formula>
    </cfRule>
  </conditionalFormatting>
  <conditionalFormatting sqref="B108:B109">
    <cfRule type="cellIs" dxfId="76" priority="72" operator="equal">
      <formula>2958465</formula>
    </cfRule>
    <cfRule type="cellIs" dxfId="75" priority="73" operator="equal">
      <formula>"NR3"</formula>
    </cfRule>
    <cfRule type="cellIs" dxfId="74" priority="74" operator="equal">
      <formula>"דירוג פנימי"</formula>
    </cfRule>
  </conditionalFormatting>
  <conditionalFormatting sqref="B108:B109">
    <cfRule type="cellIs" dxfId="73" priority="71" operator="equal">
      <formula>2958465</formula>
    </cfRule>
  </conditionalFormatting>
  <conditionalFormatting sqref="B99:B101">
    <cfRule type="cellIs" dxfId="72" priority="68" operator="equal">
      <formula>2958465</formula>
    </cfRule>
    <cfRule type="cellIs" dxfId="71" priority="69" operator="equal">
      <formula>"NR3"</formula>
    </cfRule>
    <cfRule type="cellIs" dxfId="70" priority="70" operator="equal">
      <formula>"דירוג פנימי"</formula>
    </cfRule>
  </conditionalFormatting>
  <conditionalFormatting sqref="B99:B101">
    <cfRule type="cellIs" dxfId="69" priority="67" operator="equal">
      <formula>2958465</formula>
    </cfRule>
  </conditionalFormatting>
  <conditionalFormatting sqref="B13:B17">
    <cfRule type="cellIs" dxfId="68" priority="66" operator="equal">
      <formula>"NR3"</formula>
    </cfRule>
  </conditionalFormatting>
  <conditionalFormatting sqref="B18:B20">
    <cfRule type="cellIs" dxfId="67" priority="65" operator="equal">
      <formula>"NR3"</formula>
    </cfRule>
  </conditionalFormatting>
  <conditionalFormatting sqref="B21">
    <cfRule type="cellIs" dxfId="66" priority="64" operator="equal">
      <formula>"NR3"</formula>
    </cfRule>
  </conditionalFormatting>
  <conditionalFormatting sqref="B22">
    <cfRule type="cellIs" dxfId="65" priority="63" operator="equal">
      <formula>"NR3"</formula>
    </cfRule>
  </conditionalFormatting>
  <conditionalFormatting sqref="B23:B25">
    <cfRule type="cellIs" dxfId="64" priority="62" operator="equal">
      <formula>"NR3"</formula>
    </cfRule>
  </conditionalFormatting>
  <conditionalFormatting sqref="B41:B53">
    <cfRule type="cellIs" dxfId="63" priority="59" operator="equal">
      <formula>2958465</formula>
    </cfRule>
    <cfRule type="cellIs" dxfId="62" priority="60" operator="equal">
      <formula>"NR3"</formula>
    </cfRule>
    <cfRule type="cellIs" dxfId="61" priority="61" operator="equal">
      <formula>"דירוג פנימי"</formula>
    </cfRule>
  </conditionalFormatting>
  <conditionalFormatting sqref="B41:B53">
    <cfRule type="cellIs" dxfId="60" priority="58" operator="equal">
      <formula>2958465</formula>
    </cfRule>
  </conditionalFormatting>
  <conditionalFormatting sqref="B26">
    <cfRule type="cellIs" dxfId="59" priority="57" operator="equal">
      <formula>"NR3"</formula>
    </cfRule>
  </conditionalFormatting>
  <conditionalFormatting sqref="B54:B55">
    <cfRule type="cellIs" dxfId="58" priority="54" operator="equal">
      <formula>2958465</formula>
    </cfRule>
    <cfRule type="cellIs" dxfId="57" priority="55" operator="equal">
      <formula>"NR3"</formula>
    </cfRule>
    <cfRule type="cellIs" dxfId="56" priority="56" operator="equal">
      <formula>"דירוג פנימי"</formula>
    </cfRule>
  </conditionalFormatting>
  <conditionalFormatting sqref="B54:B55">
    <cfRule type="cellIs" dxfId="55" priority="53" operator="equal">
      <formula>2958465</formula>
    </cfRule>
  </conditionalFormatting>
  <conditionalFormatting sqref="B56:B58">
    <cfRule type="cellIs" dxfId="54" priority="50" operator="equal">
      <formula>2958465</formula>
    </cfRule>
    <cfRule type="cellIs" dxfId="53" priority="51" operator="equal">
      <formula>"NR3"</formula>
    </cfRule>
    <cfRule type="cellIs" dxfId="52" priority="52" operator="equal">
      <formula>"דירוג פנימי"</formula>
    </cfRule>
  </conditionalFormatting>
  <conditionalFormatting sqref="B56:B58">
    <cfRule type="cellIs" dxfId="51" priority="49" operator="equal">
      <formula>2958465</formula>
    </cfRule>
  </conditionalFormatting>
  <conditionalFormatting sqref="B59">
    <cfRule type="cellIs" dxfId="50" priority="46" operator="equal">
      <formula>2958465</formula>
    </cfRule>
    <cfRule type="cellIs" dxfId="49" priority="47" operator="equal">
      <formula>"NR3"</formula>
    </cfRule>
    <cfRule type="cellIs" dxfId="48" priority="48" operator="equal">
      <formula>"דירוג פנימי"</formula>
    </cfRule>
  </conditionalFormatting>
  <conditionalFormatting sqref="B59">
    <cfRule type="cellIs" dxfId="47" priority="45" operator="equal">
      <formula>2958465</formula>
    </cfRule>
  </conditionalFormatting>
  <conditionalFormatting sqref="B60:B73">
    <cfRule type="cellIs" dxfId="46" priority="42" operator="equal">
      <formula>2958465</formula>
    </cfRule>
    <cfRule type="cellIs" dxfId="45" priority="43" operator="equal">
      <formula>"NR3"</formula>
    </cfRule>
    <cfRule type="cellIs" dxfId="44" priority="44" operator="equal">
      <formula>"דירוג פנימי"</formula>
    </cfRule>
  </conditionalFormatting>
  <conditionalFormatting sqref="B60:B73">
    <cfRule type="cellIs" dxfId="43" priority="41" operator="equal">
      <formula>2958465</formula>
    </cfRule>
  </conditionalFormatting>
  <conditionalFormatting sqref="B74">
    <cfRule type="cellIs" dxfId="42" priority="38" operator="equal">
      <formula>2958465</formula>
    </cfRule>
    <cfRule type="cellIs" dxfId="41" priority="39" operator="equal">
      <formula>"NR3"</formula>
    </cfRule>
    <cfRule type="cellIs" dxfId="40" priority="40" operator="equal">
      <formula>"דירוג פנימי"</formula>
    </cfRule>
  </conditionalFormatting>
  <conditionalFormatting sqref="B74">
    <cfRule type="cellIs" dxfId="39" priority="37" operator="equal">
      <formula>2958465</formula>
    </cfRule>
  </conditionalFormatting>
  <conditionalFormatting sqref="B75:B76">
    <cfRule type="cellIs" dxfId="38" priority="34" operator="equal">
      <formula>2958465</formula>
    </cfRule>
    <cfRule type="cellIs" dxfId="37" priority="35" operator="equal">
      <formula>"NR3"</formula>
    </cfRule>
    <cfRule type="cellIs" dxfId="36" priority="36" operator="equal">
      <formula>"דירוג פנימי"</formula>
    </cfRule>
  </conditionalFormatting>
  <conditionalFormatting sqref="B75:B76">
    <cfRule type="cellIs" dxfId="35" priority="33" operator="equal">
      <formula>2958465</formula>
    </cfRule>
  </conditionalFormatting>
  <conditionalFormatting sqref="B77">
    <cfRule type="cellIs" dxfId="34" priority="30" operator="equal">
      <formula>2958465</formula>
    </cfRule>
    <cfRule type="cellIs" dxfId="33" priority="31" operator="equal">
      <formula>"NR3"</formula>
    </cfRule>
    <cfRule type="cellIs" dxfId="32" priority="32" operator="equal">
      <formula>"דירוג פנימי"</formula>
    </cfRule>
  </conditionalFormatting>
  <conditionalFormatting sqref="B77">
    <cfRule type="cellIs" dxfId="31" priority="29" operator="equal">
      <formula>2958465</formula>
    </cfRule>
  </conditionalFormatting>
  <conditionalFormatting sqref="B78">
    <cfRule type="cellIs" dxfId="30" priority="26" operator="equal">
      <formula>2958465</formula>
    </cfRule>
    <cfRule type="cellIs" dxfId="29" priority="27" operator="equal">
      <formula>"NR3"</formula>
    </cfRule>
    <cfRule type="cellIs" dxfId="28" priority="28" operator="equal">
      <formula>"דירוג פנימי"</formula>
    </cfRule>
  </conditionalFormatting>
  <conditionalFormatting sqref="B78">
    <cfRule type="cellIs" dxfId="27" priority="25" operator="equal">
      <formula>2958465</formula>
    </cfRule>
  </conditionalFormatting>
  <conditionalFormatting sqref="B80">
    <cfRule type="cellIs" dxfId="26" priority="17" operator="equal">
      <formula>2958465</formula>
    </cfRule>
  </conditionalFormatting>
  <conditionalFormatting sqref="B79">
    <cfRule type="cellIs" dxfId="25" priority="22" operator="equal">
      <formula>2958465</formula>
    </cfRule>
    <cfRule type="cellIs" dxfId="24" priority="23" operator="equal">
      <formula>"NR3"</formula>
    </cfRule>
    <cfRule type="cellIs" dxfId="23" priority="24" operator="equal">
      <formula>"דירוג פנימי"</formula>
    </cfRule>
  </conditionalFormatting>
  <conditionalFormatting sqref="B79">
    <cfRule type="cellIs" dxfId="22" priority="21" operator="equal">
      <formula>2958465</formula>
    </cfRule>
  </conditionalFormatting>
  <conditionalFormatting sqref="B80">
    <cfRule type="cellIs" dxfId="21" priority="18" operator="equal">
      <formula>2958465</formula>
    </cfRule>
    <cfRule type="cellIs" dxfId="20" priority="19" operator="equal">
      <formula>"NR3"</formula>
    </cfRule>
    <cfRule type="cellIs" dxfId="19" priority="20" operator="equal">
      <formula>"דירוג פנימי"</formula>
    </cfRule>
  </conditionalFormatting>
  <conditionalFormatting sqref="B81:B86">
    <cfRule type="cellIs" dxfId="18" priority="14" operator="equal">
      <formula>2958465</formula>
    </cfRule>
    <cfRule type="cellIs" dxfId="17" priority="15" operator="equal">
      <formula>"NR3"</formula>
    </cfRule>
    <cfRule type="cellIs" dxfId="16" priority="16" operator="equal">
      <formula>"דירוג פנימי"</formula>
    </cfRule>
  </conditionalFormatting>
  <conditionalFormatting sqref="B81:B86">
    <cfRule type="cellIs" dxfId="15" priority="13" operator="equal">
      <formula>2958465</formula>
    </cfRule>
  </conditionalFormatting>
  <conditionalFormatting sqref="B87:B92">
    <cfRule type="cellIs" dxfId="14" priority="10" operator="equal">
      <formula>2958465</formula>
    </cfRule>
    <cfRule type="cellIs" dxfId="13" priority="11" operator="equal">
      <formula>"NR3"</formula>
    </cfRule>
    <cfRule type="cellIs" dxfId="12" priority="12" operator="equal">
      <formula>"דירוג פנימי"</formula>
    </cfRule>
  </conditionalFormatting>
  <conditionalFormatting sqref="B87:B92">
    <cfRule type="cellIs" dxfId="11" priority="9" operator="equal">
      <formula>2958465</formula>
    </cfRule>
  </conditionalFormatting>
  <conditionalFormatting sqref="B93:B94">
    <cfRule type="cellIs" dxfId="10" priority="6" operator="equal">
      <formula>2958465</formula>
    </cfRule>
    <cfRule type="cellIs" dxfId="9" priority="7" operator="equal">
      <formula>"NR3"</formula>
    </cfRule>
    <cfRule type="cellIs" dxfId="8" priority="8" operator="equal">
      <formula>"דירוג פנימי"</formula>
    </cfRule>
  </conditionalFormatting>
  <conditionalFormatting sqref="B93:B94">
    <cfRule type="cellIs" dxfId="7" priority="5" operator="equal">
      <formula>2958465</formula>
    </cfRule>
  </conditionalFormatting>
  <conditionalFormatting sqref="B95:B96">
    <cfRule type="cellIs" dxfId="6" priority="2" operator="equal">
      <formula>2958465</formula>
    </cfRule>
    <cfRule type="cellIs" dxfId="5" priority="3" operator="equal">
      <formula>"NR3"</formula>
    </cfRule>
    <cfRule type="cellIs" dxfId="4" priority="4" operator="equal">
      <formula>"דירוג פנימי"</formula>
    </cfRule>
  </conditionalFormatting>
  <conditionalFormatting sqref="B95:B96">
    <cfRule type="cellIs" dxfId="3" priority="1" operator="equal">
      <formula>2958465</formula>
    </cfRule>
  </conditionalFormatting>
  <dataValidations count="1">
    <dataValidation allowBlank="1" showInputMessage="1" showErrorMessage="1" sqref="D1:Q9 C5:C9 A1:A1048576 B1:B9 B110:Q1048576 AD53:XFD56 R1:XFD52 R57:XFD1048576 R53:AB5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8554687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182</v>
      </c>
      <c r="C1" s="78" t="s" vm="1">
        <v>251</v>
      </c>
    </row>
    <row r="2" spans="2:64">
      <c r="B2" s="57" t="s">
        <v>181</v>
      </c>
      <c r="C2" s="78" t="s">
        <v>252</v>
      </c>
    </row>
    <row r="3" spans="2:64">
      <c r="B3" s="57" t="s">
        <v>183</v>
      </c>
      <c r="C3" s="78" t="s">
        <v>253</v>
      </c>
    </row>
    <row r="4" spans="2:64">
      <c r="B4" s="57" t="s">
        <v>184</v>
      </c>
      <c r="C4" s="78">
        <v>8602</v>
      </c>
    </row>
    <row r="6" spans="2:64" ht="26.25" customHeight="1">
      <c r="B6" s="157" t="s">
        <v>215</v>
      </c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9"/>
    </row>
    <row r="7" spans="2:64" s="3" customFormat="1" ht="78.75">
      <c r="B7" s="60" t="s">
        <v>119</v>
      </c>
      <c r="C7" s="61" t="s">
        <v>45</v>
      </c>
      <c r="D7" s="61" t="s">
        <v>120</v>
      </c>
      <c r="E7" s="61" t="s">
        <v>15</v>
      </c>
      <c r="F7" s="61" t="s">
        <v>65</v>
      </c>
      <c r="G7" s="61" t="s">
        <v>18</v>
      </c>
      <c r="H7" s="61" t="s">
        <v>104</v>
      </c>
      <c r="I7" s="61" t="s">
        <v>52</v>
      </c>
      <c r="J7" s="61" t="s">
        <v>19</v>
      </c>
      <c r="K7" s="61" t="s">
        <v>235</v>
      </c>
      <c r="L7" s="61" t="s">
        <v>234</v>
      </c>
      <c r="M7" s="61" t="s">
        <v>113</v>
      </c>
      <c r="N7" s="61" t="s">
        <v>185</v>
      </c>
      <c r="O7" s="63" t="s">
        <v>187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242</v>
      </c>
      <c r="L8" s="33"/>
      <c r="M8" s="33" t="s">
        <v>238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1"/>
      <c r="Q10" s="1"/>
      <c r="R10" s="1"/>
      <c r="S10" s="1"/>
      <c r="T10" s="1"/>
      <c r="U10" s="1"/>
      <c r="BL10" s="1"/>
    </row>
    <row r="11" spans="2:64" ht="20.25" customHeight="1">
      <c r="B11" s="93" t="s">
        <v>250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</row>
    <row r="12" spans="2:64">
      <c r="B12" s="93" t="s">
        <v>115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</row>
    <row r="13" spans="2:64">
      <c r="B13" s="93" t="s">
        <v>233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</row>
    <row r="14" spans="2:64">
      <c r="B14" s="93" t="s">
        <v>241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</row>
    <row r="15" spans="2:64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</row>
    <row r="16" spans="2:64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</row>
    <row r="17" spans="2:15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2:15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</row>
    <row r="19" spans="2:15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</row>
    <row r="20" spans="2:15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</row>
    <row r="21" spans="2:15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</row>
    <row r="22" spans="2:15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</row>
    <row r="23" spans="2:15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</row>
    <row r="24" spans="2:15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</row>
    <row r="25" spans="2:15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</row>
    <row r="26" spans="2:15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2:15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</row>
    <row r="28" spans="2:15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</row>
    <row r="29" spans="2:15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</row>
    <row r="30" spans="2:15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</row>
    <row r="31" spans="2:15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</row>
    <row r="32" spans="2:15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</row>
    <row r="33" spans="2:15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</row>
    <row r="34" spans="2:15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</row>
    <row r="35" spans="2:15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</row>
    <row r="36" spans="2:15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</row>
    <row r="37" spans="2:15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</row>
    <row r="38" spans="2:15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</row>
    <row r="39" spans="2:15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</row>
    <row r="40" spans="2:15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</row>
    <row r="41" spans="2:15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</row>
    <row r="42" spans="2:15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</row>
    <row r="43" spans="2:15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</row>
    <row r="44" spans="2:15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</row>
    <row r="45" spans="2:15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</row>
    <row r="46" spans="2:15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</row>
    <row r="47" spans="2:15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</row>
    <row r="48" spans="2:15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</row>
    <row r="49" spans="2:15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</row>
    <row r="50" spans="2:15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</row>
    <row r="51" spans="2:15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</row>
    <row r="52" spans="2:15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</row>
    <row r="53" spans="2:15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</row>
    <row r="54" spans="2:15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</row>
    <row r="55" spans="2:15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</row>
    <row r="56" spans="2:15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</row>
    <row r="57" spans="2:15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</row>
    <row r="58" spans="2:15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</row>
    <row r="59" spans="2:15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</row>
    <row r="60" spans="2:15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</row>
    <row r="61" spans="2:15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</row>
    <row r="62" spans="2:15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</row>
    <row r="63" spans="2:15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</row>
    <row r="64" spans="2:15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</row>
    <row r="65" spans="2:15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</row>
    <row r="66" spans="2:15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</row>
    <row r="67" spans="2:15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</row>
    <row r="68" spans="2:15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</row>
    <row r="69" spans="2:15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</row>
    <row r="70" spans="2:15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</row>
    <row r="71" spans="2:15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</row>
    <row r="72" spans="2:15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</row>
    <row r="73" spans="2:15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</row>
    <row r="74" spans="2:15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</row>
    <row r="75" spans="2:15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</row>
    <row r="76" spans="2:15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</row>
    <row r="77" spans="2:15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</row>
    <row r="78" spans="2:15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</row>
    <row r="79" spans="2:15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</row>
    <row r="80" spans="2:15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</row>
    <row r="81" spans="2:15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</row>
    <row r="82" spans="2:15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</row>
    <row r="83" spans="2:15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</row>
    <row r="84" spans="2:15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</row>
    <row r="85" spans="2:15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</row>
    <row r="86" spans="2:15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</row>
    <row r="87" spans="2:15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</row>
    <row r="88" spans="2:15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</row>
    <row r="89" spans="2:15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</row>
    <row r="90" spans="2:15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</row>
    <row r="91" spans="2:15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</row>
    <row r="92" spans="2:15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</row>
    <row r="93" spans="2:15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</row>
    <row r="94" spans="2:15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</row>
    <row r="95" spans="2:15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</row>
    <row r="96" spans="2:15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</row>
    <row r="97" spans="2:15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</row>
    <row r="98" spans="2:15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</row>
    <row r="99" spans="2:15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</row>
    <row r="100" spans="2:15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</row>
    <row r="101" spans="2:15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</row>
    <row r="102" spans="2:15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</row>
    <row r="103" spans="2:15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</row>
    <row r="104" spans="2:15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</row>
    <row r="105" spans="2:15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</row>
    <row r="106" spans="2:15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</row>
    <row r="107" spans="2:15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</row>
    <row r="108" spans="2:15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</row>
    <row r="109" spans="2:15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</row>
  </sheetData>
  <sheetProtection sheet="1" objects="1" scenarios="1"/>
  <mergeCells count="1">
    <mergeCell ref="B6:O6"/>
  </mergeCells>
  <phoneticPr fontId="4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8554687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7" t="s">
        <v>182</v>
      </c>
      <c r="C1" s="78" t="s" vm="1">
        <v>251</v>
      </c>
    </row>
    <row r="2" spans="2:56">
      <c r="B2" s="57" t="s">
        <v>181</v>
      </c>
      <c r="C2" s="78" t="s">
        <v>252</v>
      </c>
    </row>
    <row r="3" spans="2:56">
      <c r="B3" s="57" t="s">
        <v>183</v>
      </c>
      <c r="C3" s="78" t="s">
        <v>253</v>
      </c>
    </row>
    <row r="4" spans="2:56">
      <c r="B4" s="57" t="s">
        <v>184</v>
      </c>
      <c r="C4" s="78">
        <v>8602</v>
      </c>
    </row>
    <row r="6" spans="2:56" ht="26.25" customHeight="1">
      <c r="B6" s="157" t="s">
        <v>216</v>
      </c>
      <c r="C6" s="158"/>
      <c r="D6" s="158"/>
      <c r="E6" s="158"/>
      <c r="F6" s="158"/>
      <c r="G6" s="158"/>
      <c r="H6" s="158"/>
      <c r="I6" s="158"/>
      <c r="J6" s="159"/>
    </row>
    <row r="7" spans="2:56" s="3" customFormat="1" ht="78.75">
      <c r="B7" s="60" t="s">
        <v>119</v>
      </c>
      <c r="C7" s="62" t="s">
        <v>54</v>
      </c>
      <c r="D7" s="62" t="s">
        <v>88</v>
      </c>
      <c r="E7" s="62" t="s">
        <v>55</v>
      </c>
      <c r="F7" s="62" t="s">
        <v>104</v>
      </c>
      <c r="G7" s="62" t="s">
        <v>227</v>
      </c>
      <c r="H7" s="62" t="s">
        <v>185</v>
      </c>
      <c r="I7" s="64" t="s">
        <v>186</v>
      </c>
      <c r="J7" s="77" t="s">
        <v>245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239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12"/>
      <c r="C11" s="79"/>
      <c r="D11" s="79"/>
      <c r="E11" s="79"/>
      <c r="F11" s="79"/>
      <c r="G11" s="79"/>
      <c r="H11" s="79"/>
      <c r="I11" s="79"/>
      <c r="J11" s="79"/>
    </row>
    <row r="12" spans="2:56">
      <c r="B12" s="112"/>
      <c r="C12" s="79"/>
      <c r="D12" s="79"/>
      <c r="E12" s="79"/>
      <c r="F12" s="79"/>
      <c r="G12" s="79"/>
      <c r="H12" s="79"/>
      <c r="I12" s="79"/>
      <c r="J12" s="79"/>
    </row>
    <row r="13" spans="2:56">
      <c r="B13" s="79"/>
      <c r="C13" s="79"/>
      <c r="D13" s="79"/>
      <c r="E13" s="79"/>
      <c r="F13" s="79"/>
      <c r="G13" s="79"/>
      <c r="H13" s="79"/>
      <c r="I13" s="79"/>
      <c r="J13" s="79"/>
    </row>
    <row r="14" spans="2:56">
      <c r="B14" s="79"/>
      <c r="C14" s="79"/>
      <c r="D14" s="79"/>
      <c r="E14" s="79"/>
      <c r="F14" s="79"/>
      <c r="G14" s="79"/>
      <c r="H14" s="79"/>
      <c r="I14" s="79"/>
      <c r="J14" s="79"/>
    </row>
    <row r="15" spans="2:56">
      <c r="B15" s="79"/>
      <c r="C15" s="79"/>
      <c r="D15" s="79"/>
      <c r="E15" s="79"/>
      <c r="F15" s="79"/>
      <c r="G15" s="79"/>
      <c r="H15" s="79"/>
      <c r="I15" s="79"/>
      <c r="J15" s="79"/>
    </row>
    <row r="16" spans="2:56">
      <c r="B16" s="79"/>
      <c r="C16" s="79"/>
      <c r="D16" s="79"/>
      <c r="E16" s="79"/>
      <c r="F16" s="79"/>
      <c r="G16" s="79"/>
      <c r="H16" s="79"/>
      <c r="I16" s="79"/>
      <c r="J16" s="79"/>
    </row>
    <row r="17" spans="2:10">
      <c r="B17" s="79"/>
      <c r="C17" s="79"/>
      <c r="D17" s="79"/>
      <c r="E17" s="79"/>
      <c r="F17" s="79"/>
      <c r="G17" s="79"/>
      <c r="H17" s="79"/>
      <c r="I17" s="79"/>
      <c r="J17" s="79"/>
    </row>
    <row r="18" spans="2:10">
      <c r="B18" s="79"/>
      <c r="C18" s="79"/>
      <c r="D18" s="79"/>
      <c r="E18" s="79"/>
      <c r="F18" s="79"/>
      <c r="G18" s="79"/>
      <c r="H18" s="79"/>
      <c r="I18" s="79"/>
      <c r="J18" s="79"/>
    </row>
    <row r="19" spans="2:10">
      <c r="B19" s="79"/>
      <c r="C19" s="79"/>
      <c r="D19" s="79"/>
      <c r="E19" s="79"/>
      <c r="F19" s="79"/>
      <c r="G19" s="79"/>
      <c r="H19" s="79"/>
      <c r="I19" s="79"/>
      <c r="J19" s="79"/>
    </row>
    <row r="20" spans="2:10">
      <c r="B20" s="79"/>
      <c r="C20" s="79"/>
      <c r="D20" s="79"/>
      <c r="E20" s="79"/>
      <c r="F20" s="79"/>
      <c r="G20" s="79"/>
      <c r="H20" s="79"/>
      <c r="I20" s="79"/>
      <c r="J20" s="79"/>
    </row>
    <row r="21" spans="2:10">
      <c r="B21" s="79"/>
      <c r="C21" s="79"/>
      <c r="D21" s="79"/>
      <c r="E21" s="79"/>
      <c r="F21" s="79"/>
      <c r="G21" s="79"/>
      <c r="H21" s="79"/>
      <c r="I21" s="79"/>
      <c r="J21" s="79"/>
    </row>
    <row r="22" spans="2:10">
      <c r="B22" s="79"/>
      <c r="C22" s="79"/>
      <c r="D22" s="79"/>
      <c r="E22" s="79"/>
      <c r="F22" s="79"/>
      <c r="G22" s="79"/>
      <c r="H22" s="79"/>
      <c r="I22" s="79"/>
      <c r="J22" s="79"/>
    </row>
    <row r="23" spans="2:10">
      <c r="B23" s="79"/>
      <c r="C23" s="79"/>
      <c r="D23" s="79"/>
      <c r="E23" s="79"/>
      <c r="F23" s="79"/>
      <c r="G23" s="79"/>
      <c r="H23" s="79"/>
      <c r="I23" s="79"/>
      <c r="J23" s="79"/>
    </row>
    <row r="24" spans="2:10">
      <c r="B24" s="79"/>
      <c r="C24" s="79"/>
      <c r="D24" s="79"/>
      <c r="E24" s="79"/>
      <c r="F24" s="79"/>
      <c r="G24" s="79"/>
      <c r="H24" s="79"/>
      <c r="I24" s="79"/>
      <c r="J24" s="79"/>
    </row>
    <row r="25" spans="2:10">
      <c r="B25" s="79"/>
      <c r="C25" s="79"/>
      <c r="D25" s="79"/>
      <c r="E25" s="79"/>
      <c r="F25" s="79"/>
      <c r="G25" s="79"/>
      <c r="H25" s="79"/>
      <c r="I25" s="79"/>
      <c r="J25" s="79"/>
    </row>
    <row r="26" spans="2:10">
      <c r="B26" s="79"/>
      <c r="C26" s="79"/>
      <c r="D26" s="79"/>
      <c r="E26" s="79"/>
      <c r="F26" s="79"/>
      <c r="G26" s="79"/>
      <c r="H26" s="79"/>
      <c r="I26" s="79"/>
      <c r="J26" s="79"/>
    </row>
    <row r="27" spans="2:10">
      <c r="B27" s="79"/>
      <c r="C27" s="79"/>
      <c r="D27" s="79"/>
      <c r="E27" s="79"/>
      <c r="F27" s="79"/>
      <c r="G27" s="79"/>
      <c r="H27" s="79"/>
      <c r="I27" s="79"/>
      <c r="J27" s="79"/>
    </row>
    <row r="28" spans="2:10">
      <c r="B28" s="79"/>
      <c r="C28" s="79"/>
      <c r="D28" s="79"/>
      <c r="E28" s="79"/>
      <c r="F28" s="79"/>
      <c r="G28" s="79"/>
      <c r="H28" s="79"/>
      <c r="I28" s="79"/>
      <c r="J28" s="79"/>
    </row>
    <row r="29" spans="2:10">
      <c r="B29" s="79"/>
      <c r="C29" s="79"/>
      <c r="D29" s="79"/>
      <c r="E29" s="79"/>
      <c r="F29" s="79"/>
      <c r="G29" s="79"/>
      <c r="H29" s="79"/>
      <c r="I29" s="79"/>
      <c r="J29" s="79"/>
    </row>
    <row r="30" spans="2:10">
      <c r="B30" s="79"/>
      <c r="C30" s="79"/>
      <c r="D30" s="79"/>
      <c r="E30" s="79"/>
      <c r="F30" s="79"/>
      <c r="G30" s="79"/>
      <c r="H30" s="79"/>
      <c r="I30" s="79"/>
      <c r="J30" s="79"/>
    </row>
    <row r="31" spans="2:10">
      <c r="B31" s="79"/>
      <c r="C31" s="79"/>
      <c r="D31" s="79"/>
      <c r="E31" s="79"/>
      <c r="F31" s="79"/>
      <c r="G31" s="79"/>
      <c r="H31" s="79"/>
      <c r="I31" s="79"/>
      <c r="J31" s="79"/>
    </row>
    <row r="32" spans="2:10">
      <c r="B32" s="79"/>
      <c r="C32" s="79"/>
      <c r="D32" s="79"/>
      <c r="E32" s="79"/>
      <c r="F32" s="79"/>
      <c r="G32" s="79"/>
      <c r="H32" s="79"/>
      <c r="I32" s="79"/>
      <c r="J32" s="79"/>
    </row>
    <row r="33" spans="2:10">
      <c r="B33" s="79"/>
      <c r="C33" s="79"/>
      <c r="D33" s="79"/>
      <c r="E33" s="79"/>
      <c r="F33" s="79"/>
      <c r="G33" s="79"/>
      <c r="H33" s="79"/>
      <c r="I33" s="79"/>
      <c r="J33" s="79"/>
    </row>
    <row r="34" spans="2:10">
      <c r="B34" s="79"/>
      <c r="C34" s="79"/>
      <c r="D34" s="79"/>
      <c r="E34" s="79"/>
      <c r="F34" s="79"/>
      <c r="G34" s="79"/>
      <c r="H34" s="79"/>
      <c r="I34" s="79"/>
      <c r="J34" s="79"/>
    </row>
    <row r="35" spans="2:10">
      <c r="B35" s="79"/>
      <c r="C35" s="79"/>
      <c r="D35" s="79"/>
      <c r="E35" s="79"/>
      <c r="F35" s="79"/>
      <c r="G35" s="79"/>
      <c r="H35" s="79"/>
      <c r="I35" s="79"/>
      <c r="J35" s="79"/>
    </row>
    <row r="36" spans="2:10">
      <c r="B36" s="79"/>
      <c r="C36" s="79"/>
      <c r="D36" s="79"/>
      <c r="E36" s="79"/>
      <c r="F36" s="79"/>
      <c r="G36" s="79"/>
      <c r="H36" s="79"/>
      <c r="I36" s="79"/>
      <c r="J36" s="79"/>
    </row>
    <row r="37" spans="2:10">
      <c r="B37" s="79"/>
      <c r="C37" s="79"/>
      <c r="D37" s="79"/>
      <c r="E37" s="79"/>
      <c r="F37" s="79"/>
      <c r="G37" s="79"/>
      <c r="H37" s="79"/>
      <c r="I37" s="79"/>
      <c r="J37" s="79"/>
    </row>
    <row r="38" spans="2:10">
      <c r="B38" s="79"/>
      <c r="C38" s="79"/>
      <c r="D38" s="79"/>
      <c r="E38" s="79"/>
      <c r="F38" s="79"/>
      <c r="G38" s="79"/>
      <c r="H38" s="79"/>
      <c r="I38" s="79"/>
      <c r="J38" s="79"/>
    </row>
    <row r="39" spans="2:10">
      <c r="B39" s="79"/>
      <c r="C39" s="79"/>
      <c r="D39" s="79"/>
      <c r="E39" s="79"/>
      <c r="F39" s="79"/>
      <c r="G39" s="79"/>
      <c r="H39" s="79"/>
      <c r="I39" s="79"/>
      <c r="J39" s="79"/>
    </row>
    <row r="40" spans="2:10">
      <c r="B40" s="79"/>
      <c r="C40" s="79"/>
      <c r="D40" s="79"/>
      <c r="E40" s="79"/>
      <c r="F40" s="79"/>
      <c r="G40" s="79"/>
      <c r="H40" s="79"/>
      <c r="I40" s="79"/>
      <c r="J40" s="79"/>
    </row>
    <row r="41" spans="2:10">
      <c r="B41" s="79"/>
      <c r="C41" s="79"/>
      <c r="D41" s="79"/>
      <c r="E41" s="79"/>
      <c r="F41" s="79"/>
      <c r="G41" s="79"/>
      <c r="H41" s="79"/>
      <c r="I41" s="79"/>
      <c r="J41" s="79"/>
    </row>
    <row r="42" spans="2:10">
      <c r="B42" s="79"/>
      <c r="C42" s="79"/>
      <c r="D42" s="79"/>
      <c r="E42" s="79"/>
      <c r="F42" s="79"/>
      <c r="G42" s="79"/>
      <c r="H42" s="79"/>
      <c r="I42" s="79"/>
      <c r="J42" s="79"/>
    </row>
    <row r="43" spans="2:10">
      <c r="B43" s="79"/>
      <c r="C43" s="79"/>
      <c r="D43" s="79"/>
      <c r="E43" s="79"/>
      <c r="F43" s="79"/>
      <c r="G43" s="79"/>
      <c r="H43" s="79"/>
      <c r="I43" s="79"/>
      <c r="J43" s="79"/>
    </row>
    <row r="44" spans="2:10">
      <c r="B44" s="79"/>
      <c r="C44" s="79"/>
      <c r="D44" s="79"/>
      <c r="E44" s="79"/>
      <c r="F44" s="79"/>
      <c r="G44" s="79"/>
      <c r="H44" s="79"/>
      <c r="I44" s="79"/>
      <c r="J44" s="79"/>
    </row>
    <row r="45" spans="2:10">
      <c r="B45" s="79"/>
      <c r="C45" s="79"/>
      <c r="D45" s="79"/>
      <c r="E45" s="79"/>
      <c r="F45" s="79"/>
      <c r="G45" s="79"/>
      <c r="H45" s="79"/>
      <c r="I45" s="79"/>
      <c r="J45" s="79"/>
    </row>
    <row r="46" spans="2:10">
      <c r="B46" s="79"/>
      <c r="C46" s="79"/>
      <c r="D46" s="79"/>
      <c r="E46" s="79"/>
      <c r="F46" s="79"/>
      <c r="G46" s="79"/>
      <c r="H46" s="79"/>
      <c r="I46" s="79"/>
      <c r="J46" s="79"/>
    </row>
    <row r="47" spans="2:10">
      <c r="B47" s="79"/>
      <c r="C47" s="79"/>
      <c r="D47" s="79"/>
      <c r="E47" s="79"/>
      <c r="F47" s="79"/>
      <c r="G47" s="79"/>
      <c r="H47" s="79"/>
      <c r="I47" s="79"/>
      <c r="J47" s="79"/>
    </row>
    <row r="48" spans="2:10">
      <c r="B48" s="79"/>
      <c r="C48" s="79"/>
      <c r="D48" s="79"/>
      <c r="E48" s="79"/>
      <c r="F48" s="79"/>
      <c r="G48" s="79"/>
      <c r="H48" s="79"/>
      <c r="I48" s="79"/>
      <c r="J48" s="79"/>
    </row>
    <row r="49" spans="2:10">
      <c r="B49" s="79"/>
      <c r="C49" s="79"/>
      <c r="D49" s="79"/>
      <c r="E49" s="79"/>
      <c r="F49" s="79"/>
      <c r="G49" s="79"/>
      <c r="H49" s="79"/>
      <c r="I49" s="79"/>
      <c r="J49" s="79"/>
    </row>
    <row r="50" spans="2:10">
      <c r="B50" s="79"/>
      <c r="C50" s="79"/>
      <c r="D50" s="79"/>
      <c r="E50" s="79"/>
      <c r="F50" s="79"/>
      <c r="G50" s="79"/>
      <c r="H50" s="79"/>
      <c r="I50" s="79"/>
      <c r="J50" s="79"/>
    </row>
    <row r="51" spans="2:10">
      <c r="B51" s="79"/>
      <c r="C51" s="79"/>
      <c r="D51" s="79"/>
      <c r="E51" s="79"/>
      <c r="F51" s="79"/>
      <c r="G51" s="79"/>
      <c r="H51" s="79"/>
      <c r="I51" s="79"/>
      <c r="J51" s="79"/>
    </row>
    <row r="52" spans="2:10">
      <c r="B52" s="79"/>
      <c r="C52" s="79"/>
      <c r="D52" s="79"/>
      <c r="E52" s="79"/>
      <c r="F52" s="79"/>
      <c r="G52" s="79"/>
      <c r="H52" s="79"/>
      <c r="I52" s="79"/>
      <c r="J52" s="79"/>
    </row>
    <row r="53" spans="2:10">
      <c r="B53" s="79"/>
      <c r="C53" s="79"/>
      <c r="D53" s="79"/>
      <c r="E53" s="79"/>
      <c r="F53" s="79"/>
      <c r="G53" s="79"/>
      <c r="H53" s="79"/>
      <c r="I53" s="79"/>
      <c r="J53" s="79"/>
    </row>
    <row r="54" spans="2:10">
      <c r="B54" s="79"/>
      <c r="C54" s="79"/>
      <c r="D54" s="79"/>
      <c r="E54" s="79"/>
      <c r="F54" s="79"/>
      <c r="G54" s="79"/>
      <c r="H54" s="79"/>
      <c r="I54" s="79"/>
      <c r="J54" s="79"/>
    </row>
    <row r="55" spans="2:10">
      <c r="B55" s="79"/>
      <c r="C55" s="79"/>
      <c r="D55" s="79"/>
      <c r="E55" s="79"/>
      <c r="F55" s="79"/>
      <c r="G55" s="79"/>
      <c r="H55" s="79"/>
      <c r="I55" s="79"/>
      <c r="J55" s="79"/>
    </row>
    <row r="56" spans="2:10">
      <c r="B56" s="79"/>
      <c r="C56" s="79"/>
      <c r="D56" s="79"/>
      <c r="E56" s="79"/>
      <c r="F56" s="79"/>
      <c r="G56" s="79"/>
      <c r="H56" s="79"/>
      <c r="I56" s="79"/>
      <c r="J56" s="79"/>
    </row>
    <row r="57" spans="2:10">
      <c r="B57" s="79"/>
      <c r="C57" s="79"/>
      <c r="D57" s="79"/>
      <c r="E57" s="79"/>
      <c r="F57" s="79"/>
      <c r="G57" s="79"/>
      <c r="H57" s="79"/>
      <c r="I57" s="79"/>
      <c r="J57" s="79"/>
    </row>
    <row r="58" spans="2:10">
      <c r="B58" s="79"/>
      <c r="C58" s="79"/>
      <c r="D58" s="79"/>
      <c r="E58" s="79"/>
      <c r="F58" s="79"/>
      <c r="G58" s="79"/>
      <c r="H58" s="79"/>
      <c r="I58" s="79"/>
      <c r="J58" s="79"/>
    </row>
    <row r="59" spans="2:10">
      <c r="B59" s="79"/>
      <c r="C59" s="79"/>
      <c r="D59" s="79"/>
      <c r="E59" s="79"/>
      <c r="F59" s="79"/>
      <c r="G59" s="79"/>
      <c r="H59" s="79"/>
      <c r="I59" s="79"/>
      <c r="J59" s="79"/>
    </row>
    <row r="60" spans="2:10">
      <c r="B60" s="79"/>
      <c r="C60" s="79"/>
      <c r="D60" s="79"/>
      <c r="E60" s="79"/>
      <c r="F60" s="79"/>
      <c r="G60" s="79"/>
      <c r="H60" s="79"/>
      <c r="I60" s="79"/>
      <c r="J60" s="79"/>
    </row>
    <row r="61" spans="2:10">
      <c r="B61" s="79"/>
      <c r="C61" s="79"/>
      <c r="D61" s="79"/>
      <c r="E61" s="79"/>
      <c r="F61" s="79"/>
      <c r="G61" s="79"/>
      <c r="H61" s="79"/>
      <c r="I61" s="79"/>
      <c r="J61" s="79"/>
    </row>
    <row r="62" spans="2:10">
      <c r="B62" s="79"/>
      <c r="C62" s="79"/>
      <c r="D62" s="79"/>
      <c r="E62" s="79"/>
      <c r="F62" s="79"/>
      <c r="G62" s="79"/>
      <c r="H62" s="79"/>
      <c r="I62" s="79"/>
      <c r="J62" s="79"/>
    </row>
    <row r="63" spans="2:10">
      <c r="B63" s="79"/>
      <c r="C63" s="79"/>
      <c r="D63" s="79"/>
      <c r="E63" s="79"/>
      <c r="F63" s="79"/>
      <c r="G63" s="79"/>
      <c r="H63" s="79"/>
      <c r="I63" s="79"/>
      <c r="J63" s="79"/>
    </row>
    <row r="64" spans="2:10">
      <c r="B64" s="79"/>
      <c r="C64" s="79"/>
      <c r="D64" s="79"/>
      <c r="E64" s="79"/>
      <c r="F64" s="79"/>
      <c r="G64" s="79"/>
      <c r="H64" s="79"/>
      <c r="I64" s="79"/>
      <c r="J64" s="79"/>
    </row>
    <row r="65" spans="2:10">
      <c r="B65" s="79"/>
      <c r="C65" s="79"/>
      <c r="D65" s="79"/>
      <c r="E65" s="79"/>
      <c r="F65" s="79"/>
      <c r="G65" s="79"/>
      <c r="H65" s="79"/>
      <c r="I65" s="79"/>
      <c r="J65" s="79"/>
    </row>
    <row r="66" spans="2:10">
      <c r="B66" s="79"/>
      <c r="C66" s="79"/>
      <c r="D66" s="79"/>
      <c r="E66" s="79"/>
      <c r="F66" s="79"/>
      <c r="G66" s="79"/>
      <c r="H66" s="79"/>
      <c r="I66" s="79"/>
      <c r="J66" s="79"/>
    </row>
    <row r="67" spans="2:10">
      <c r="B67" s="79"/>
      <c r="C67" s="79"/>
      <c r="D67" s="79"/>
      <c r="E67" s="79"/>
      <c r="F67" s="79"/>
      <c r="G67" s="79"/>
      <c r="H67" s="79"/>
      <c r="I67" s="79"/>
      <c r="J67" s="79"/>
    </row>
    <row r="68" spans="2:10">
      <c r="B68" s="79"/>
      <c r="C68" s="79"/>
      <c r="D68" s="79"/>
      <c r="E68" s="79"/>
      <c r="F68" s="79"/>
      <c r="G68" s="79"/>
      <c r="H68" s="79"/>
      <c r="I68" s="79"/>
      <c r="J68" s="79"/>
    </row>
    <row r="69" spans="2:10">
      <c r="B69" s="79"/>
      <c r="C69" s="79"/>
      <c r="D69" s="79"/>
      <c r="E69" s="79"/>
      <c r="F69" s="79"/>
      <c r="G69" s="79"/>
      <c r="H69" s="79"/>
      <c r="I69" s="79"/>
      <c r="J69" s="79"/>
    </row>
    <row r="70" spans="2:10">
      <c r="B70" s="79"/>
      <c r="C70" s="79"/>
      <c r="D70" s="79"/>
      <c r="E70" s="79"/>
      <c r="F70" s="79"/>
      <c r="G70" s="79"/>
      <c r="H70" s="79"/>
      <c r="I70" s="79"/>
      <c r="J70" s="79"/>
    </row>
    <row r="71" spans="2:10">
      <c r="B71" s="79"/>
      <c r="C71" s="79"/>
      <c r="D71" s="79"/>
      <c r="E71" s="79"/>
      <c r="F71" s="79"/>
      <c r="G71" s="79"/>
      <c r="H71" s="79"/>
      <c r="I71" s="79"/>
      <c r="J71" s="79"/>
    </row>
    <row r="72" spans="2:10">
      <c r="B72" s="79"/>
      <c r="C72" s="79"/>
      <c r="D72" s="79"/>
      <c r="E72" s="79"/>
      <c r="F72" s="79"/>
      <c r="G72" s="79"/>
      <c r="H72" s="79"/>
      <c r="I72" s="79"/>
      <c r="J72" s="79"/>
    </row>
    <row r="73" spans="2:10">
      <c r="B73" s="79"/>
      <c r="C73" s="79"/>
      <c r="D73" s="79"/>
      <c r="E73" s="79"/>
      <c r="F73" s="79"/>
      <c r="G73" s="79"/>
      <c r="H73" s="79"/>
      <c r="I73" s="79"/>
      <c r="J73" s="79"/>
    </row>
    <row r="74" spans="2:10">
      <c r="B74" s="79"/>
      <c r="C74" s="79"/>
      <c r="D74" s="79"/>
      <c r="E74" s="79"/>
      <c r="F74" s="79"/>
      <c r="G74" s="79"/>
      <c r="H74" s="79"/>
      <c r="I74" s="79"/>
      <c r="J74" s="79"/>
    </row>
    <row r="75" spans="2:10">
      <c r="B75" s="79"/>
      <c r="C75" s="79"/>
      <c r="D75" s="79"/>
      <c r="E75" s="79"/>
      <c r="F75" s="79"/>
      <c r="G75" s="79"/>
      <c r="H75" s="79"/>
      <c r="I75" s="79"/>
      <c r="J75" s="79"/>
    </row>
    <row r="76" spans="2:10">
      <c r="B76" s="79"/>
      <c r="C76" s="79"/>
      <c r="D76" s="79"/>
      <c r="E76" s="79"/>
      <c r="F76" s="79"/>
      <c r="G76" s="79"/>
      <c r="H76" s="79"/>
      <c r="I76" s="79"/>
      <c r="J76" s="79"/>
    </row>
    <row r="77" spans="2:10">
      <c r="B77" s="79"/>
      <c r="C77" s="79"/>
      <c r="D77" s="79"/>
      <c r="E77" s="79"/>
      <c r="F77" s="79"/>
      <c r="G77" s="79"/>
      <c r="H77" s="79"/>
      <c r="I77" s="79"/>
      <c r="J77" s="79"/>
    </row>
    <row r="78" spans="2:10">
      <c r="B78" s="79"/>
      <c r="C78" s="79"/>
      <c r="D78" s="79"/>
      <c r="E78" s="79"/>
      <c r="F78" s="79"/>
      <c r="G78" s="79"/>
      <c r="H78" s="79"/>
      <c r="I78" s="79"/>
      <c r="J78" s="79"/>
    </row>
    <row r="79" spans="2:10">
      <c r="B79" s="79"/>
      <c r="C79" s="79"/>
      <c r="D79" s="79"/>
      <c r="E79" s="79"/>
      <c r="F79" s="79"/>
      <c r="G79" s="79"/>
      <c r="H79" s="79"/>
      <c r="I79" s="79"/>
      <c r="J79" s="79"/>
    </row>
    <row r="80" spans="2:10">
      <c r="B80" s="79"/>
      <c r="C80" s="79"/>
      <c r="D80" s="79"/>
      <c r="E80" s="79"/>
      <c r="F80" s="79"/>
      <c r="G80" s="79"/>
      <c r="H80" s="79"/>
      <c r="I80" s="79"/>
      <c r="J80" s="79"/>
    </row>
    <row r="81" spans="2:10">
      <c r="B81" s="79"/>
      <c r="C81" s="79"/>
      <c r="D81" s="79"/>
      <c r="E81" s="79"/>
      <c r="F81" s="79"/>
      <c r="G81" s="79"/>
      <c r="H81" s="79"/>
      <c r="I81" s="79"/>
      <c r="J81" s="79"/>
    </row>
    <row r="82" spans="2:10">
      <c r="B82" s="79"/>
      <c r="C82" s="79"/>
      <c r="D82" s="79"/>
      <c r="E82" s="79"/>
      <c r="F82" s="79"/>
      <c r="G82" s="79"/>
      <c r="H82" s="79"/>
      <c r="I82" s="79"/>
      <c r="J82" s="79"/>
    </row>
    <row r="83" spans="2:10">
      <c r="B83" s="79"/>
      <c r="C83" s="79"/>
      <c r="D83" s="79"/>
      <c r="E83" s="79"/>
      <c r="F83" s="79"/>
      <c r="G83" s="79"/>
      <c r="H83" s="79"/>
      <c r="I83" s="79"/>
      <c r="J83" s="79"/>
    </row>
    <row r="84" spans="2:10">
      <c r="B84" s="79"/>
      <c r="C84" s="79"/>
      <c r="D84" s="79"/>
      <c r="E84" s="79"/>
      <c r="F84" s="79"/>
      <c r="G84" s="79"/>
      <c r="H84" s="79"/>
      <c r="I84" s="79"/>
      <c r="J84" s="79"/>
    </row>
    <row r="85" spans="2:10">
      <c r="B85" s="79"/>
      <c r="C85" s="79"/>
      <c r="D85" s="79"/>
      <c r="E85" s="79"/>
      <c r="F85" s="79"/>
      <c r="G85" s="79"/>
      <c r="H85" s="79"/>
      <c r="I85" s="79"/>
      <c r="J85" s="79"/>
    </row>
    <row r="86" spans="2:10">
      <c r="B86" s="79"/>
      <c r="C86" s="79"/>
      <c r="D86" s="79"/>
      <c r="E86" s="79"/>
      <c r="F86" s="79"/>
      <c r="G86" s="79"/>
      <c r="H86" s="79"/>
      <c r="I86" s="79"/>
      <c r="J86" s="79"/>
    </row>
    <row r="87" spans="2:10">
      <c r="B87" s="79"/>
      <c r="C87" s="79"/>
      <c r="D87" s="79"/>
      <c r="E87" s="79"/>
      <c r="F87" s="79"/>
      <c r="G87" s="79"/>
      <c r="H87" s="79"/>
      <c r="I87" s="79"/>
      <c r="J87" s="79"/>
    </row>
    <row r="88" spans="2:10">
      <c r="B88" s="79"/>
      <c r="C88" s="79"/>
      <c r="D88" s="79"/>
      <c r="E88" s="79"/>
      <c r="F88" s="79"/>
      <c r="G88" s="79"/>
      <c r="H88" s="79"/>
      <c r="I88" s="79"/>
      <c r="J88" s="79"/>
    </row>
    <row r="89" spans="2:10">
      <c r="B89" s="79"/>
      <c r="C89" s="79"/>
      <c r="D89" s="79"/>
      <c r="E89" s="79"/>
      <c r="F89" s="79"/>
      <c r="G89" s="79"/>
      <c r="H89" s="79"/>
      <c r="I89" s="79"/>
      <c r="J89" s="79"/>
    </row>
    <row r="90" spans="2:10">
      <c r="B90" s="79"/>
      <c r="C90" s="79"/>
      <c r="D90" s="79"/>
      <c r="E90" s="79"/>
      <c r="F90" s="79"/>
      <c r="G90" s="79"/>
      <c r="H90" s="79"/>
      <c r="I90" s="79"/>
      <c r="J90" s="79"/>
    </row>
    <row r="91" spans="2:10">
      <c r="B91" s="79"/>
      <c r="C91" s="79"/>
      <c r="D91" s="79"/>
      <c r="E91" s="79"/>
      <c r="F91" s="79"/>
      <c r="G91" s="79"/>
      <c r="H91" s="79"/>
      <c r="I91" s="79"/>
      <c r="J91" s="79"/>
    </row>
    <row r="92" spans="2:10">
      <c r="B92" s="79"/>
      <c r="C92" s="79"/>
      <c r="D92" s="79"/>
      <c r="E92" s="79"/>
      <c r="F92" s="79"/>
      <c r="G92" s="79"/>
      <c r="H92" s="79"/>
      <c r="I92" s="79"/>
      <c r="J92" s="79"/>
    </row>
    <row r="93" spans="2:10">
      <c r="B93" s="79"/>
      <c r="C93" s="79"/>
      <c r="D93" s="79"/>
      <c r="E93" s="79"/>
      <c r="F93" s="79"/>
      <c r="G93" s="79"/>
      <c r="H93" s="79"/>
      <c r="I93" s="79"/>
      <c r="J93" s="79"/>
    </row>
    <row r="94" spans="2:10">
      <c r="B94" s="79"/>
      <c r="C94" s="79"/>
      <c r="D94" s="79"/>
      <c r="E94" s="79"/>
      <c r="F94" s="79"/>
      <c r="G94" s="79"/>
      <c r="H94" s="79"/>
      <c r="I94" s="79"/>
      <c r="J94" s="79"/>
    </row>
    <row r="95" spans="2:10">
      <c r="B95" s="79"/>
      <c r="C95" s="79"/>
      <c r="D95" s="79"/>
      <c r="E95" s="79"/>
      <c r="F95" s="79"/>
      <c r="G95" s="79"/>
      <c r="H95" s="79"/>
      <c r="I95" s="79"/>
      <c r="J95" s="79"/>
    </row>
    <row r="96" spans="2:10">
      <c r="B96" s="79"/>
      <c r="C96" s="79"/>
      <c r="D96" s="79"/>
      <c r="E96" s="79"/>
      <c r="F96" s="79"/>
      <c r="G96" s="79"/>
      <c r="H96" s="79"/>
      <c r="I96" s="79"/>
      <c r="J96" s="79"/>
    </row>
    <row r="97" spans="2:10">
      <c r="B97" s="79"/>
      <c r="C97" s="79"/>
      <c r="D97" s="79"/>
      <c r="E97" s="79"/>
      <c r="F97" s="79"/>
      <c r="G97" s="79"/>
      <c r="H97" s="79"/>
      <c r="I97" s="79"/>
      <c r="J97" s="79"/>
    </row>
    <row r="98" spans="2:10">
      <c r="B98" s="79"/>
      <c r="C98" s="79"/>
      <c r="D98" s="79"/>
      <c r="E98" s="79"/>
      <c r="F98" s="79"/>
      <c r="G98" s="79"/>
      <c r="H98" s="79"/>
      <c r="I98" s="79"/>
      <c r="J98" s="79"/>
    </row>
    <row r="99" spans="2:10">
      <c r="B99" s="79"/>
      <c r="C99" s="79"/>
      <c r="D99" s="79"/>
      <c r="E99" s="79"/>
      <c r="F99" s="79"/>
      <c r="G99" s="79"/>
      <c r="H99" s="79"/>
      <c r="I99" s="79"/>
      <c r="J99" s="79"/>
    </row>
    <row r="100" spans="2:10">
      <c r="B100" s="79"/>
      <c r="C100" s="79"/>
      <c r="D100" s="79"/>
      <c r="E100" s="79"/>
      <c r="F100" s="79"/>
      <c r="G100" s="79"/>
      <c r="H100" s="79"/>
      <c r="I100" s="79"/>
      <c r="J100" s="79"/>
    </row>
    <row r="101" spans="2:10">
      <c r="B101" s="79"/>
      <c r="C101" s="79"/>
      <c r="D101" s="79"/>
      <c r="E101" s="79"/>
      <c r="F101" s="79"/>
      <c r="G101" s="79"/>
      <c r="H101" s="79"/>
      <c r="I101" s="79"/>
      <c r="J101" s="79"/>
    </row>
    <row r="102" spans="2:10">
      <c r="B102" s="79"/>
      <c r="C102" s="79"/>
      <c r="D102" s="79"/>
      <c r="E102" s="79"/>
      <c r="F102" s="79"/>
      <c r="G102" s="79"/>
      <c r="H102" s="79"/>
      <c r="I102" s="79"/>
      <c r="J102" s="79"/>
    </row>
    <row r="103" spans="2:10">
      <c r="B103" s="79"/>
      <c r="C103" s="79"/>
      <c r="D103" s="79"/>
      <c r="E103" s="79"/>
      <c r="F103" s="79"/>
      <c r="G103" s="79"/>
      <c r="H103" s="79"/>
      <c r="I103" s="79"/>
      <c r="J103" s="79"/>
    </row>
    <row r="104" spans="2:10">
      <c r="B104" s="79"/>
      <c r="C104" s="79"/>
      <c r="D104" s="79"/>
      <c r="E104" s="79"/>
      <c r="F104" s="79"/>
      <c r="G104" s="79"/>
      <c r="H104" s="79"/>
      <c r="I104" s="79"/>
      <c r="J104" s="79"/>
    </row>
    <row r="105" spans="2:10">
      <c r="B105" s="79"/>
      <c r="C105" s="79"/>
      <c r="D105" s="79"/>
      <c r="E105" s="79"/>
      <c r="F105" s="79"/>
      <c r="G105" s="79"/>
      <c r="H105" s="79"/>
      <c r="I105" s="79"/>
      <c r="J105" s="79"/>
    </row>
    <row r="106" spans="2:10">
      <c r="B106" s="79"/>
      <c r="C106" s="79"/>
      <c r="D106" s="79"/>
      <c r="E106" s="79"/>
      <c r="F106" s="79"/>
      <c r="G106" s="79"/>
      <c r="H106" s="79"/>
      <c r="I106" s="79"/>
      <c r="J106" s="79"/>
    </row>
    <row r="107" spans="2:10">
      <c r="B107" s="79"/>
      <c r="C107" s="79"/>
      <c r="D107" s="79"/>
      <c r="E107" s="79"/>
      <c r="F107" s="79"/>
      <c r="G107" s="79"/>
      <c r="H107" s="79"/>
      <c r="I107" s="79"/>
      <c r="J107" s="79"/>
    </row>
    <row r="108" spans="2:10">
      <c r="B108" s="79"/>
      <c r="C108" s="79"/>
      <c r="D108" s="79"/>
      <c r="E108" s="79"/>
      <c r="F108" s="79"/>
      <c r="G108" s="79"/>
      <c r="H108" s="79"/>
      <c r="I108" s="79"/>
      <c r="J108" s="79"/>
    </row>
    <row r="109" spans="2:10">
      <c r="B109" s="79"/>
      <c r="C109" s="79"/>
      <c r="D109" s="79"/>
      <c r="E109" s="79"/>
      <c r="F109" s="79"/>
      <c r="G109" s="79"/>
      <c r="H109" s="79"/>
      <c r="I109" s="79"/>
      <c r="J109" s="79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4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855468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182</v>
      </c>
      <c r="C1" s="78" t="s" vm="1">
        <v>251</v>
      </c>
    </row>
    <row r="2" spans="2:60">
      <c r="B2" s="57" t="s">
        <v>181</v>
      </c>
      <c r="C2" s="78" t="s">
        <v>252</v>
      </c>
    </row>
    <row r="3" spans="2:60">
      <c r="B3" s="57" t="s">
        <v>183</v>
      </c>
      <c r="C3" s="78" t="s">
        <v>253</v>
      </c>
    </row>
    <row r="4" spans="2:60">
      <c r="B4" s="57" t="s">
        <v>184</v>
      </c>
      <c r="C4" s="78">
        <v>8602</v>
      </c>
    </row>
    <row r="6" spans="2:60" ht="26.25" customHeight="1">
      <c r="B6" s="157" t="s">
        <v>217</v>
      </c>
      <c r="C6" s="158"/>
      <c r="D6" s="158"/>
      <c r="E6" s="158"/>
      <c r="F6" s="158"/>
      <c r="G6" s="158"/>
      <c r="H6" s="158"/>
      <c r="I6" s="158"/>
      <c r="J6" s="158"/>
      <c r="K6" s="159"/>
    </row>
    <row r="7" spans="2:60" s="3" customFormat="1" ht="66">
      <c r="B7" s="60" t="s">
        <v>119</v>
      </c>
      <c r="C7" s="60" t="s">
        <v>120</v>
      </c>
      <c r="D7" s="60" t="s">
        <v>15</v>
      </c>
      <c r="E7" s="60" t="s">
        <v>16</v>
      </c>
      <c r="F7" s="60" t="s">
        <v>57</v>
      </c>
      <c r="G7" s="60" t="s">
        <v>104</v>
      </c>
      <c r="H7" s="60" t="s">
        <v>53</v>
      </c>
      <c r="I7" s="60" t="s">
        <v>113</v>
      </c>
      <c r="J7" s="60" t="s">
        <v>185</v>
      </c>
      <c r="K7" s="60" t="s">
        <v>186</v>
      </c>
    </row>
    <row r="8" spans="2:60" s="3" customFormat="1" ht="21.75" customHeight="1">
      <c r="B8" s="16"/>
      <c r="C8" s="70"/>
      <c r="D8" s="17"/>
      <c r="E8" s="17"/>
      <c r="F8" s="17" t="s">
        <v>20</v>
      </c>
      <c r="G8" s="17"/>
      <c r="H8" s="17" t="s">
        <v>20</v>
      </c>
      <c r="I8" s="17" t="s">
        <v>238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2"/>
      <c r="C11" s="79"/>
      <c r="D11" s="79"/>
      <c r="E11" s="79"/>
      <c r="F11" s="79"/>
      <c r="G11" s="79"/>
      <c r="H11" s="79"/>
      <c r="I11" s="79"/>
      <c r="J11" s="79"/>
      <c r="K11" s="79"/>
    </row>
    <row r="12" spans="2:60">
      <c r="B12" s="112"/>
      <c r="C12" s="79"/>
      <c r="D12" s="79"/>
      <c r="E12" s="79"/>
      <c r="F12" s="79"/>
      <c r="G12" s="79"/>
      <c r="H12" s="79"/>
      <c r="I12" s="79"/>
      <c r="J12" s="79"/>
      <c r="K12" s="79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79"/>
      <c r="C13" s="79"/>
      <c r="D13" s="79"/>
      <c r="E13" s="79"/>
      <c r="F13" s="79"/>
      <c r="G13" s="79"/>
      <c r="H13" s="79"/>
      <c r="I13" s="79"/>
      <c r="J13" s="79"/>
      <c r="K13" s="79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79"/>
      <c r="C14" s="79"/>
      <c r="D14" s="79"/>
      <c r="E14" s="79"/>
      <c r="F14" s="79"/>
      <c r="G14" s="79"/>
      <c r="H14" s="79"/>
      <c r="I14" s="79"/>
      <c r="J14" s="79"/>
      <c r="K14" s="79"/>
    </row>
    <row r="15" spans="2:60">
      <c r="B15" s="79"/>
      <c r="C15" s="79"/>
      <c r="D15" s="79"/>
      <c r="E15" s="79"/>
      <c r="F15" s="79"/>
      <c r="G15" s="79"/>
      <c r="H15" s="79"/>
      <c r="I15" s="79"/>
      <c r="J15" s="79"/>
      <c r="K15" s="79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79"/>
      <c r="C16" s="79"/>
      <c r="D16" s="79"/>
      <c r="E16" s="79"/>
      <c r="F16" s="79"/>
      <c r="G16" s="79"/>
      <c r="H16" s="79"/>
      <c r="I16" s="79"/>
      <c r="J16" s="79"/>
      <c r="K16" s="79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79"/>
      <c r="C17" s="79"/>
      <c r="D17" s="79"/>
      <c r="E17" s="79"/>
      <c r="F17" s="79"/>
      <c r="G17" s="79"/>
      <c r="H17" s="79"/>
      <c r="I17" s="79"/>
      <c r="J17" s="79"/>
      <c r="K17" s="79"/>
    </row>
    <row r="18" spans="2:11">
      <c r="B18" s="79"/>
      <c r="C18" s="79"/>
      <c r="D18" s="79"/>
      <c r="E18" s="79"/>
      <c r="F18" s="79"/>
      <c r="G18" s="79"/>
      <c r="H18" s="79"/>
      <c r="I18" s="79"/>
      <c r="J18" s="79"/>
      <c r="K18" s="79"/>
    </row>
    <row r="19" spans="2:11">
      <c r="B19" s="79"/>
      <c r="C19" s="79"/>
      <c r="D19" s="79"/>
      <c r="E19" s="79"/>
      <c r="F19" s="79"/>
      <c r="G19" s="79"/>
      <c r="H19" s="79"/>
      <c r="I19" s="79"/>
      <c r="J19" s="79"/>
      <c r="K19" s="79"/>
    </row>
    <row r="20" spans="2:11">
      <c r="B20" s="79"/>
      <c r="C20" s="79"/>
      <c r="D20" s="79"/>
      <c r="E20" s="79"/>
      <c r="F20" s="79"/>
      <c r="G20" s="79"/>
      <c r="H20" s="79"/>
      <c r="I20" s="79"/>
      <c r="J20" s="79"/>
      <c r="K20" s="79"/>
    </row>
    <row r="21" spans="2:11">
      <c r="B21" s="79"/>
      <c r="C21" s="79"/>
      <c r="D21" s="79"/>
      <c r="E21" s="79"/>
      <c r="F21" s="79"/>
      <c r="G21" s="79"/>
      <c r="H21" s="79"/>
      <c r="I21" s="79"/>
      <c r="J21" s="79"/>
      <c r="K21" s="79"/>
    </row>
    <row r="22" spans="2:11">
      <c r="B22" s="79"/>
      <c r="C22" s="79"/>
      <c r="D22" s="79"/>
      <c r="E22" s="79"/>
      <c r="F22" s="79"/>
      <c r="G22" s="79"/>
      <c r="H22" s="79"/>
      <c r="I22" s="79"/>
      <c r="J22" s="79"/>
      <c r="K22" s="79"/>
    </row>
    <row r="23" spans="2:11">
      <c r="B23" s="79"/>
      <c r="C23" s="79"/>
      <c r="D23" s="79"/>
      <c r="E23" s="79"/>
      <c r="F23" s="79"/>
      <c r="G23" s="79"/>
      <c r="H23" s="79"/>
      <c r="I23" s="79"/>
      <c r="J23" s="79"/>
      <c r="K23" s="79"/>
    </row>
    <row r="24" spans="2:11">
      <c r="B24" s="79"/>
      <c r="C24" s="79"/>
      <c r="D24" s="79"/>
      <c r="E24" s="79"/>
      <c r="F24" s="79"/>
      <c r="G24" s="79"/>
      <c r="H24" s="79"/>
      <c r="I24" s="79"/>
      <c r="J24" s="79"/>
      <c r="K24" s="79"/>
    </row>
    <row r="25" spans="2:11">
      <c r="B25" s="79"/>
      <c r="C25" s="79"/>
      <c r="D25" s="79"/>
      <c r="E25" s="79"/>
      <c r="F25" s="79"/>
      <c r="G25" s="79"/>
      <c r="H25" s="79"/>
      <c r="I25" s="79"/>
      <c r="J25" s="79"/>
      <c r="K25" s="79"/>
    </row>
    <row r="26" spans="2:11">
      <c r="B26" s="79"/>
      <c r="C26" s="79"/>
      <c r="D26" s="79"/>
      <c r="E26" s="79"/>
      <c r="F26" s="79"/>
      <c r="G26" s="79"/>
      <c r="H26" s="79"/>
      <c r="I26" s="79"/>
      <c r="J26" s="79"/>
      <c r="K26" s="79"/>
    </row>
    <row r="27" spans="2:11">
      <c r="B27" s="79"/>
      <c r="C27" s="79"/>
      <c r="D27" s="79"/>
      <c r="E27" s="79"/>
      <c r="F27" s="79"/>
      <c r="G27" s="79"/>
      <c r="H27" s="79"/>
      <c r="I27" s="79"/>
      <c r="J27" s="79"/>
      <c r="K27" s="79"/>
    </row>
    <row r="28" spans="2:11">
      <c r="B28" s="79"/>
      <c r="C28" s="79"/>
      <c r="D28" s="79"/>
      <c r="E28" s="79"/>
      <c r="F28" s="79"/>
      <c r="G28" s="79"/>
      <c r="H28" s="79"/>
      <c r="I28" s="79"/>
      <c r="J28" s="79"/>
      <c r="K28" s="79"/>
    </row>
    <row r="29" spans="2:11">
      <c r="B29" s="79"/>
      <c r="C29" s="79"/>
      <c r="D29" s="79"/>
      <c r="E29" s="79"/>
      <c r="F29" s="79"/>
      <c r="G29" s="79"/>
      <c r="H29" s="79"/>
      <c r="I29" s="79"/>
      <c r="J29" s="79"/>
      <c r="K29" s="79"/>
    </row>
    <row r="30" spans="2:11">
      <c r="B30" s="79"/>
      <c r="C30" s="79"/>
      <c r="D30" s="79"/>
      <c r="E30" s="79"/>
      <c r="F30" s="79"/>
      <c r="G30" s="79"/>
      <c r="H30" s="79"/>
      <c r="I30" s="79"/>
      <c r="J30" s="79"/>
      <c r="K30" s="79"/>
    </row>
    <row r="31" spans="2:11">
      <c r="B31" s="79"/>
      <c r="C31" s="79"/>
      <c r="D31" s="79"/>
      <c r="E31" s="79"/>
      <c r="F31" s="79"/>
      <c r="G31" s="79"/>
      <c r="H31" s="79"/>
      <c r="I31" s="79"/>
      <c r="J31" s="79"/>
      <c r="K31" s="79"/>
    </row>
    <row r="32" spans="2:11">
      <c r="B32" s="79"/>
      <c r="C32" s="79"/>
      <c r="D32" s="79"/>
      <c r="E32" s="79"/>
      <c r="F32" s="79"/>
      <c r="G32" s="79"/>
      <c r="H32" s="79"/>
      <c r="I32" s="79"/>
      <c r="J32" s="79"/>
      <c r="K32" s="79"/>
    </row>
    <row r="33" spans="2:11">
      <c r="B33" s="79"/>
      <c r="C33" s="79"/>
      <c r="D33" s="79"/>
      <c r="E33" s="79"/>
      <c r="F33" s="79"/>
      <c r="G33" s="79"/>
      <c r="H33" s="79"/>
      <c r="I33" s="79"/>
      <c r="J33" s="79"/>
      <c r="K33" s="79"/>
    </row>
    <row r="34" spans="2:11">
      <c r="B34" s="79"/>
      <c r="C34" s="79"/>
      <c r="D34" s="79"/>
      <c r="E34" s="79"/>
      <c r="F34" s="79"/>
      <c r="G34" s="79"/>
      <c r="H34" s="79"/>
      <c r="I34" s="79"/>
      <c r="J34" s="79"/>
      <c r="K34" s="79"/>
    </row>
    <row r="35" spans="2:11">
      <c r="B35" s="79"/>
      <c r="C35" s="79"/>
      <c r="D35" s="79"/>
      <c r="E35" s="79"/>
      <c r="F35" s="79"/>
      <c r="G35" s="79"/>
      <c r="H35" s="79"/>
      <c r="I35" s="79"/>
      <c r="J35" s="79"/>
      <c r="K35" s="79"/>
    </row>
    <row r="36" spans="2:11">
      <c r="B36" s="79"/>
      <c r="C36" s="79"/>
      <c r="D36" s="79"/>
      <c r="E36" s="79"/>
      <c r="F36" s="79"/>
      <c r="G36" s="79"/>
      <c r="H36" s="79"/>
      <c r="I36" s="79"/>
      <c r="J36" s="79"/>
      <c r="K36" s="79"/>
    </row>
    <row r="37" spans="2:11">
      <c r="B37" s="79"/>
      <c r="C37" s="79"/>
      <c r="D37" s="79"/>
      <c r="E37" s="79"/>
      <c r="F37" s="79"/>
      <c r="G37" s="79"/>
      <c r="H37" s="79"/>
      <c r="I37" s="79"/>
      <c r="J37" s="79"/>
      <c r="K37" s="79"/>
    </row>
    <row r="38" spans="2:11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11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11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11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11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11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11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11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11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11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11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I18" sqref="I18"/>
    </sheetView>
  </sheetViews>
  <sheetFormatPr defaultColWidth="9.140625" defaultRowHeight="18"/>
  <cols>
    <col min="1" max="1" width="6.28515625" style="1" customWidth="1"/>
    <col min="2" max="2" width="29.42578125" style="2" bestFit="1" customWidth="1"/>
    <col min="3" max="3" width="41.85546875" style="1" bestFit="1" customWidth="1"/>
    <col min="4" max="4" width="4.5703125" style="1" bestFit="1" customWidth="1"/>
    <col min="5" max="5" width="9" style="1" bestFit="1" customWidth="1"/>
    <col min="6" max="6" width="6.85546875" style="1" bestFit="1" customWidth="1"/>
    <col min="7" max="7" width="9" style="1" bestFit="1" customWidth="1"/>
    <col min="8" max="8" width="7.5703125" style="1" customWidth="1"/>
    <col min="9" max="9" width="8" style="1" bestFit="1" customWidth="1"/>
    <col min="10" max="10" width="9.140625" style="1" bestFit="1" customWidth="1"/>
    <col min="11" max="11" width="14.140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182</v>
      </c>
      <c r="C1" s="78" t="s" vm="1">
        <v>251</v>
      </c>
    </row>
    <row r="2" spans="2:60">
      <c r="B2" s="57" t="s">
        <v>181</v>
      </c>
      <c r="C2" s="78" t="s">
        <v>252</v>
      </c>
    </row>
    <row r="3" spans="2:60">
      <c r="B3" s="57" t="s">
        <v>183</v>
      </c>
      <c r="C3" s="78" t="s">
        <v>253</v>
      </c>
    </row>
    <row r="4" spans="2:60">
      <c r="B4" s="57" t="s">
        <v>184</v>
      </c>
      <c r="C4" s="78">
        <v>8602</v>
      </c>
    </row>
    <row r="6" spans="2:60" ht="26.25" customHeight="1">
      <c r="B6" s="157" t="s">
        <v>218</v>
      </c>
      <c r="C6" s="158"/>
      <c r="D6" s="158"/>
      <c r="E6" s="158"/>
      <c r="F6" s="158"/>
      <c r="G6" s="158"/>
      <c r="H6" s="158"/>
      <c r="I6" s="158"/>
      <c r="J6" s="158"/>
      <c r="K6" s="159"/>
    </row>
    <row r="7" spans="2:60" s="3" customFormat="1" ht="63">
      <c r="B7" s="60" t="s">
        <v>119</v>
      </c>
      <c r="C7" s="62" t="s">
        <v>45</v>
      </c>
      <c r="D7" s="62" t="s">
        <v>15</v>
      </c>
      <c r="E7" s="62" t="s">
        <v>16</v>
      </c>
      <c r="F7" s="62" t="s">
        <v>57</v>
      </c>
      <c r="G7" s="62" t="s">
        <v>104</v>
      </c>
      <c r="H7" s="62" t="s">
        <v>53</v>
      </c>
      <c r="I7" s="62" t="s">
        <v>113</v>
      </c>
      <c r="J7" s="62" t="s">
        <v>185</v>
      </c>
      <c r="K7" s="64" t="s">
        <v>186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238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129" customFormat="1" ht="18" customHeight="1">
      <c r="B10" s="117" t="s">
        <v>56</v>
      </c>
      <c r="C10" s="118"/>
      <c r="D10" s="118"/>
      <c r="E10" s="118"/>
      <c r="F10" s="118"/>
      <c r="G10" s="118"/>
      <c r="H10" s="120">
        <v>5.7000000000000002E-2</v>
      </c>
      <c r="I10" s="119">
        <f>I11</f>
        <v>5.2902800000000001</v>
      </c>
      <c r="J10" s="120">
        <f>I10/$I$11</f>
        <v>1</v>
      </c>
      <c r="K10" s="120">
        <f>I10/'סכום נכסי הקרן'!$C$42</f>
        <v>6.4576410478357305E-5</v>
      </c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  <c r="W10" s="133"/>
      <c r="X10" s="133"/>
      <c r="Y10" s="133"/>
      <c r="Z10" s="133"/>
      <c r="BH10" s="130"/>
    </row>
    <row r="11" spans="2:60" s="130" customFormat="1" ht="21" customHeight="1">
      <c r="B11" s="117" t="s">
        <v>232</v>
      </c>
      <c r="C11" s="118"/>
      <c r="D11" s="118"/>
      <c r="E11" s="118"/>
      <c r="F11" s="118"/>
      <c r="G11" s="118"/>
      <c r="H11" s="120">
        <v>5.7000000000000002E-2</v>
      </c>
      <c r="I11" s="119">
        <f>I12+I13</f>
        <v>5.2902800000000001</v>
      </c>
      <c r="J11" s="120">
        <f>I11/$I$11</f>
        <v>1</v>
      </c>
      <c r="K11" s="120">
        <f>I11/'סכום נכסי הקרן'!$C$42</f>
        <v>6.4576410478357305E-5</v>
      </c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3"/>
      <c r="W11" s="133"/>
      <c r="X11" s="133"/>
      <c r="Y11" s="133"/>
      <c r="Z11" s="133"/>
    </row>
    <row r="12" spans="2:60" s="131" customFormat="1">
      <c r="B12" s="79" t="s">
        <v>1058</v>
      </c>
      <c r="C12" s="80" t="s">
        <v>1059</v>
      </c>
      <c r="D12" s="80" t="s">
        <v>922</v>
      </c>
      <c r="E12" s="80"/>
      <c r="F12" s="92">
        <v>5.5999999999999994E-2</v>
      </c>
      <c r="G12" s="91" t="s">
        <v>167</v>
      </c>
      <c r="H12" s="86">
        <v>5.7000000000000002E-2</v>
      </c>
      <c r="I12" s="85">
        <v>1.8773599999999999</v>
      </c>
      <c r="J12" s="86">
        <f>I12/$I$11</f>
        <v>0.35486968553649334</v>
      </c>
      <c r="K12" s="142">
        <f>I12/'סכום נכסי הקרן'!$C$42</f>
        <v>2.2916210479530166E-5</v>
      </c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  <c r="W12" s="133"/>
      <c r="X12" s="133"/>
      <c r="Y12" s="133"/>
      <c r="Z12" s="133"/>
      <c r="AA12" s="133"/>
      <c r="AB12" s="133"/>
      <c r="AC12" s="133"/>
      <c r="AD12" s="133"/>
      <c r="AE12" s="133"/>
      <c r="AF12" s="133"/>
      <c r="AG12" s="133"/>
      <c r="AH12" s="133"/>
      <c r="AI12" s="133"/>
      <c r="AJ12" s="133"/>
      <c r="AK12" s="133"/>
      <c r="AL12" s="133"/>
      <c r="AM12" s="133"/>
      <c r="AN12" s="133"/>
      <c r="AO12" s="133"/>
      <c r="AP12" s="133"/>
      <c r="AQ12" s="133"/>
      <c r="AR12" s="133"/>
      <c r="AS12" s="133"/>
      <c r="AT12" s="133"/>
      <c r="AU12" s="133"/>
      <c r="AV12" s="133"/>
      <c r="AW12" s="133"/>
      <c r="AX12" s="133"/>
      <c r="AY12" s="133"/>
      <c r="AZ12" s="133"/>
      <c r="BA12" s="133"/>
      <c r="BB12" s="133"/>
      <c r="BC12" s="133"/>
      <c r="BD12" s="133"/>
    </row>
    <row r="13" spans="2:60">
      <c r="B13" s="103" t="s">
        <v>1095</v>
      </c>
      <c r="C13" s="80"/>
      <c r="D13" s="80"/>
      <c r="E13" s="80"/>
      <c r="F13" s="80"/>
      <c r="G13" s="80"/>
      <c r="H13" s="86"/>
      <c r="I13" s="85">
        <v>3.4129200000000002</v>
      </c>
      <c r="J13" s="86">
        <f>I13/$I$11</f>
        <v>0.64513031446350666</v>
      </c>
      <c r="K13" s="142">
        <f>I13/'סכום נכסי הקרן'!$C$42</f>
        <v>4.1660199998827128E-5</v>
      </c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79"/>
      <c r="C14" s="79"/>
      <c r="D14" s="79"/>
      <c r="E14" s="79"/>
      <c r="F14" s="79"/>
      <c r="G14" s="79"/>
      <c r="H14" s="79"/>
      <c r="I14" s="79"/>
      <c r="J14" s="79"/>
      <c r="K14" s="79"/>
    </row>
    <row r="15" spans="2:60">
      <c r="B15" s="79"/>
      <c r="C15" s="79"/>
      <c r="D15" s="79"/>
      <c r="E15" s="79"/>
      <c r="F15" s="79"/>
      <c r="G15" s="79"/>
      <c r="H15" s="79"/>
      <c r="I15" s="79"/>
      <c r="J15" s="79"/>
      <c r="K15" s="79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12"/>
      <c r="C16" s="79"/>
      <c r="D16" s="79"/>
      <c r="E16" s="79"/>
      <c r="F16" s="79"/>
      <c r="G16" s="79"/>
      <c r="H16" s="79"/>
      <c r="I16" s="79"/>
      <c r="J16" s="79"/>
      <c r="K16" s="79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12"/>
      <c r="C17" s="79"/>
      <c r="D17" s="79"/>
      <c r="E17" s="79"/>
      <c r="F17" s="79"/>
      <c r="G17" s="79"/>
      <c r="H17" s="79"/>
      <c r="I17" s="79"/>
      <c r="J17" s="79"/>
      <c r="K17" s="79"/>
    </row>
    <row r="18" spans="2:11">
      <c r="B18" s="79"/>
      <c r="C18" s="79"/>
      <c r="D18" s="79"/>
      <c r="E18" s="79"/>
      <c r="F18" s="79"/>
      <c r="G18" s="79"/>
      <c r="H18" s="79"/>
      <c r="I18" s="79"/>
      <c r="J18" s="79"/>
      <c r="K18" s="79"/>
    </row>
    <row r="19" spans="2:11">
      <c r="B19" s="79"/>
      <c r="C19" s="79"/>
      <c r="D19" s="79"/>
      <c r="E19" s="79"/>
      <c r="F19" s="79"/>
      <c r="G19" s="79"/>
      <c r="H19" s="79"/>
      <c r="I19" s="79"/>
      <c r="J19" s="79"/>
      <c r="K19" s="79"/>
    </row>
    <row r="20" spans="2:11">
      <c r="B20" s="79"/>
      <c r="C20" s="79"/>
      <c r="D20" s="79"/>
      <c r="E20" s="79"/>
      <c r="F20" s="79"/>
      <c r="G20" s="79"/>
      <c r="H20" s="79"/>
      <c r="I20" s="79"/>
      <c r="J20" s="79"/>
      <c r="K20" s="79"/>
    </row>
    <row r="21" spans="2:11">
      <c r="B21" s="79"/>
      <c r="C21" s="79"/>
      <c r="D21" s="79"/>
      <c r="E21" s="79"/>
      <c r="F21" s="79"/>
      <c r="G21" s="79"/>
      <c r="H21" s="79"/>
      <c r="I21" s="79"/>
      <c r="J21" s="79"/>
      <c r="K21" s="79"/>
    </row>
    <row r="22" spans="2:11">
      <c r="B22" s="79"/>
      <c r="C22" s="79"/>
      <c r="D22" s="79"/>
      <c r="E22" s="79"/>
      <c r="F22" s="79"/>
      <c r="G22" s="79"/>
      <c r="H22" s="79"/>
      <c r="I22" s="79"/>
      <c r="J22" s="79"/>
      <c r="K22" s="79"/>
    </row>
    <row r="23" spans="2:11">
      <c r="B23" s="79"/>
      <c r="C23" s="79"/>
      <c r="D23" s="79"/>
      <c r="E23" s="79"/>
      <c r="F23" s="79"/>
      <c r="G23" s="79"/>
      <c r="H23" s="79"/>
      <c r="I23" s="79"/>
      <c r="J23" s="79"/>
      <c r="K23" s="79"/>
    </row>
    <row r="24" spans="2:11">
      <c r="B24" s="79"/>
      <c r="C24" s="79"/>
      <c r="D24" s="79"/>
      <c r="E24" s="79"/>
      <c r="F24" s="79"/>
      <c r="G24" s="79"/>
      <c r="H24" s="79"/>
      <c r="I24" s="79"/>
      <c r="J24" s="79"/>
      <c r="K24" s="79"/>
    </row>
    <row r="25" spans="2:11">
      <c r="B25" s="79"/>
      <c r="C25" s="79"/>
      <c r="D25" s="79"/>
      <c r="E25" s="79"/>
      <c r="F25" s="79"/>
      <c r="G25" s="79"/>
      <c r="H25" s="79"/>
      <c r="I25" s="79"/>
      <c r="J25" s="79"/>
      <c r="K25" s="79"/>
    </row>
    <row r="26" spans="2:11">
      <c r="B26" s="79"/>
      <c r="C26" s="79"/>
      <c r="D26" s="79"/>
      <c r="E26" s="79"/>
      <c r="F26" s="79"/>
      <c r="G26" s="79"/>
      <c r="H26" s="79"/>
      <c r="I26" s="79"/>
      <c r="J26" s="79"/>
      <c r="K26" s="79"/>
    </row>
    <row r="27" spans="2:11">
      <c r="B27" s="79"/>
      <c r="C27" s="79"/>
      <c r="D27" s="79"/>
      <c r="E27" s="79"/>
      <c r="F27" s="79"/>
      <c r="G27" s="79"/>
      <c r="H27" s="79"/>
      <c r="I27" s="79"/>
      <c r="J27" s="79"/>
      <c r="K27" s="79"/>
    </row>
    <row r="28" spans="2:11">
      <c r="B28" s="79"/>
      <c r="C28" s="79"/>
      <c r="D28" s="79"/>
      <c r="E28" s="79"/>
      <c r="F28" s="79"/>
      <c r="G28" s="79"/>
      <c r="H28" s="79"/>
      <c r="I28" s="79"/>
      <c r="J28" s="79"/>
      <c r="K28" s="79"/>
    </row>
    <row r="29" spans="2:11">
      <c r="B29" s="79"/>
      <c r="C29" s="79"/>
      <c r="D29" s="79"/>
      <c r="E29" s="79"/>
      <c r="F29" s="79"/>
      <c r="G29" s="79"/>
      <c r="H29" s="79"/>
      <c r="I29" s="79"/>
      <c r="J29" s="79"/>
      <c r="K29" s="79"/>
    </row>
    <row r="30" spans="2:11">
      <c r="B30" s="79"/>
      <c r="C30" s="79"/>
      <c r="D30" s="79"/>
      <c r="E30" s="79"/>
      <c r="F30" s="79"/>
      <c r="G30" s="79"/>
      <c r="H30" s="79"/>
      <c r="I30" s="79"/>
      <c r="J30" s="79"/>
      <c r="K30" s="79"/>
    </row>
    <row r="31" spans="2:11">
      <c r="B31" s="79"/>
      <c r="C31" s="79"/>
      <c r="D31" s="79"/>
      <c r="E31" s="79"/>
      <c r="F31" s="79"/>
      <c r="G31" s="79"/>
      <c r="H31" s="79"/>
      <c r="I31" s="79"/>
      <c r="J31" s="79"/>
      <c r="K31" s="79"/>
    </row>
    <row r="32" spans="2:11">
      <c r="B32" s="79"/>
      <c r="C32" s="79"/>
      <c r="D32" s="79"/>
      <c r="E32" s="79"/>
      <c r="F32" s="79"/>
      <c r="G32" s="79"/>
      <c r="H32" s="79"/>
      <c r="I32" s="79"/>
      <c r="J32" s="79"/>
      <c r="K32" s="79"/>
    </row>
    <row r="33" spans="2:11">
      <c r="B33" s="79"/>
      <c r="C33" s="79"/>
      <c r="D33" s="79"/>
      <c r="E33" s="79"/>
      <c r="F33" s="79"/>
      <c r="G33" s="79"/>
      <c r="H33" s="79"/>
      <c r="I33" s="79"/>
      <c r="J33" s="79"/>
      <c r="K33" s="79"/>
    </row>
    <row r="34" spans="2:11">
      <c r="B34" s="79"/>
      <c r="C34" s="79"/>
      <c r="D34" s="79"/>
      <c r="E34" s="79"/>
      <c r="F34" s="79"/>
      <c r="G34" s="79"/>
      <c r="H34" s="79"/>
      <c r="I34" s="79"/>
      <c r="J34" s="79"/>
      <c r="K34" s="79"/>
    </row>
    <row r="35" spans="2:11">
      <c r="B35" s="79"/>
      <c r="C35" s="79"/>
      <c r="D35" s="79"/>
      <c r="E35" s="79"/>
      <c r="F35" s="79"/>
      <c r="G35" s="79"/>
      <c r="H35" s="79"/>
      <c r="I35" s="79"/>
      <c r="J35" s="79"/>
      <c r="K35" s="79"/>
    </row>
    <row r="36" spans="2:11">
      <c r="B36" s="79"/>
      <c r="C36" s="79"/>
      <c r="D36" s="79"/>
      <c r="E36" s="79"/>
      <c r="F36" s="79"/>
      <c r="G36" s="79"/>
      <c r="H36" s="79"/>
      <c r="I36" s="79"/>
      <c r="J36" s="79"/>
      <c r="K36" s="79"/>
    </row>
    <row r="37" spans="2:11">
      <c r="B37" s="79"/>
      <c r="C37" s="79"/>
      <c r="D37" s="79"/>
      <c r="E37" s="79"/>
      <c r="F37" s="79"/>
      <c r="G37" s="79"/>
      <c r="H37" s="79"/>
      <c r="I37" s="79"/>
      <c r="J37" s="79"/>
      <c r="K37" s="79"/>
    </row>
    <row r="38" spans="2:11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11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11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11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11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11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11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11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11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11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11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B110" s="79"/>
      <c r="C110" s="79"/>
      <c r="D110" s="79"/>
      <c r="E110" s="79"/>
      <c r="F110" s="79"/>
      <c r="G110" s="79"/>
      <c r="H110" s="79"/>
      <c r="I110" s="79"/>
      <c r="J110" s="79"/>
      <c r="K110" s="79"/>
    </row>
    <row r="111" spans="2:11">
      <c r="B111" s="79"/>
      <c r="C111" s="79"/>
      <c r="D111" s="79"/>
      <c r="E111" s="79"/>
      <c r="F111" s="79"/>
      <c r="G111" s="79"/>
      <c r="H111" s="79"/>
      <c r="I111" s="79"/>
      <c r="J111" s="79"/>
      <c r="K111" s="79"/>
    </row>
    <row r="112" spans="2:11">
      <c r="B112" s="79"/>
      <c r="C112" s="79"/>
      <c r="D112" s="79"/>
      <c r="E112" s="79"/>
      <c r="F112" s="79"/>
      <c r="G112" s="79"/>
      <c r="H112" s="79"/>
      <c r="I112" s="79"/>
      <c r="J112" s="79"/>
      <c r="K112" s="79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phoneticPr fontId="4" type="noConversion"/>
  <dataValidations count="1">
    <dataValidation allowBlank="1" showInputMessage="1" showErrorMessage="1" sqref="C5:C1048576 A1:B1048576 AH28:XFD29 D30:XFD1048576 D28:AF29 D1:XFD27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P109"/>
  <sheetViews>
    <sheetView rightToLeft="1" workbookViewId="0">
      <selection activeCell="C23" sqref="C23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85546875" style="1" bestFit="1" customWidth="1"/>
    <col min="4" max="4" width="11.85546875" style="1" customWidth="1"/>
    <col min="5" max="5" width="8" style="3" customWidth="1"/>
    <col min="6" max="6" width="8.7109375" style="3" customWidth="1"/>
    <col min="7" max="7" width="10" style="3" customWidth="1"/>
    <col min="8" max="8" width="9.5703125" style="3" customWidth="1"/>
    <col min="9" max="9" width="6.140625" style="3" customWidth="1"/>
    <col min="10" max="11" width="5.7109375" style="3" customWidth="1"/>
    <col min="12" max="12" width="6.85546875" style="3" customWidth="1"/>
    <col min="13" max="13" width="6.42578125" style="1" customWidth="1"/>
    <col min="14" max="14" width="6.7109375" style="1" customWidth="1"/>
    <col min="15" max="15" width="7.28515625" style="1" customWidth="1"/>
    <col min="16" max="27" width="5.7109375" style="1" customWidth="1"/>
    <col min="28" max="16384" width="9.140625" style="1"/>
  </cols>
  <sheetData>
    <row r="1" spans="2:42">
      <c r="B1" s="57" t="s">
        <v>182</v>
      </c>
      <c r="C1" s="78" t="s" vm="1">
        <v>251</v>
      </c>
    </row>
    <row r="2" spans="2:42">
      <c r="B2" s="57" t="s">
        <v>181</v>
      </c>
      <c r="C2" s="78" t="s">
        <v>252</v>
      </c>
    </row>
    <row r="3" spans="2:42">
      <c r="B3" s="57" t="s">
        <v>183</v>
      </c>
      <c r="C3" s="78" t="s">
        <v>253</v>
      </c>
    </row>
    <row r="4" spans="2:42">
      <c r="B4" s="57" t="s">
        <v>184</v>
      </c>
      <c r="C4" s="78">
        <v>8602</v>
      </c>
    </row>
    <row r="6" spans="2:42" ht="26.25" customHeight="1">
      <c r="B6" s="157" t="s">
        <v>219</v>
      </c>
      <c r="C6" s="158"/>
      <c r="D6" s="159"/>
    </row>
    <row r="7" spans="2:42" s="3" customFormat="1" ht="33">
      <c r="B7" s="60" t="s">
        <v>119</v>
      </c>
      <c r="C7" s="65" t="s">
        <v>110</v>
      </c>
      <c r="D7" s="66" t="s">
        <v>109</v>
      </c>
    </row>
    <row r="8" spans="2:42" s="3" customFormat="1">
      <c r="B8" s="16"/>
      <c r="C8" s="33" t="s">
        <v>238</v>
      </c>
      <c r="D8" s="18" t="s">
        <v>22</v>
      </c>
    </row>
    <row r="9" spans="2:42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</row>
    <row r="10" spans="2:42" s="129" customFormat="1" ht="18" customHeight="1">
      <c r="B10" s="123" t="s">
        <v>1061</v>
      </c>
      <c r="C10" s="127">
        <f>C11</f>
        <v>75.760073471800013</v>
      </c>
      <c r="D10" s="79"/>
      <c r="E10" s="133"/>
      <c r="F10" s="133"/>
      <c r="G10" s="133"/>
      <c r="H10" s="133"/>
      <c r="I10" s="133"/>
      <c r="J10" s="133"/>
      <c r="K10" s="133"/>
      <c r="L10" s="133"/>
    </row>
    <row r="11" spans="2:42" s="131" customFormat="1">
      <c r="B11" s="123" t="s">
        <v>26</v>
      </c>
      <c r="C11" s="127">
        <f>SUM(C12:C15)</f>
        <v>75.760073471800013</v>
      </c>
      <c r="D11" s="79"/>
      <c r="E11" s="133"/>
      <c r="F11" s="133"/>
      <c r="G11" s="133"/>
      <c r="H11" s="133"/>
      <c r="I11" s="133"/>
      <c r="J11" s="133"/>
      <c r="K11" s="133"/>
      <c r="L11" s="133"/>
    </row>
    <row r="12" spans="2:42" s="131" customFormat="1">
      <c r="B12" s="137" t="s">
        <v>1091</v>
      </c>
      <c r="C12" s="138">
        <v>27.315452937500002</v>
      </c>
      <c r="D12" s="139">
        <v>43830</v>
      </c>
      <c r="E12" s="133"/>
      <c r="F12" s="133"/>
      <c r="G12" s="133"/>
      <c r="H12" s="133"/>
      <c r="I12" s="133"/>
      <c r="J12" s="133"/>
      <c r="K12" s="133"/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  <c r="W12" s="133"/>
      <c r="X12" s="133"/>
      <c r="Y12" s="133"/>
      <c r="Z12" s="133"/>
      <c r="AA12" s="133"/>
      <c r="AB12" s="133"/>
      <c r="AC12" s="133"/>
      <c r="AD12" s="133"/>
      <c r="AE12" s="133"/>
      <c r="AF12" s="133"/>
      <c r="AG12" s="133"/>
      <c r="AH12" s="133"/>
      <c r="AI12" s="133"/>
      <c r="AJ12" s="133"/>
      <c r="AK12" s="133"/>
      <c r="AL12" s="133"/>
      <c r="AM12" s="133"/>
      <c r="AN12" s="133"/>
      <c r="AO12" s="133"/>
      <c r="AP12" s="133"/>
    </row>
    <row r="13" spans="2:42" s="131" customFormat="1">
      <c r="B13" s="140" t="s">
        <v>1092</v>
      </c>
      <c r="C13" s="138">
        <v>10.86942</v>
      </c>
      <c r="D13" s="139">
        <v>43297</v>
      </c>
      <c r="E13" s="133"/>
      <c r="F13" s="133"/>
      <c r="G13" s="133"/>
      <c r="H13" s="133"/>
      <c r="I13" s="133"/>
      <c r="J13" s="133"/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33"/>
      <c r="X13" s="133"/>
      <c r="Y13" s="133"/>
      <c r="Z13" s="133"/>
      <c r="AA13" s="133"/>
      <c r="AB13" s="133"/>
      <c r="AC13" s="133"/>
      <c r="AD13" s="133"/>
      <c r="AE13" s="133"/>
      <c r="AF13" s="133"/>
      <c r="AG13" s="133"/>
      <c r="AH13" s="133"/>
      <c r="AI13" s="133"/>
      <c r="AJ13" s="133"/>
      <c r="AK13" s="133"/>
      <c r="AL13" s="133"/>
      <c r="AM13" s="133"/>
      <c r="AN13" s="133"/>
      <c r="AO13" s="133"/>
      <c r="AP13" s="133"/>
    </row>
    <row r="14" spans="2:42" s="131" customFormat="1">
      <c r="B14" s="140" t="s">
        <v>1093</v>
      </c>
      <c r="C14" s="138">
        <v>26.141179999999999</v>
      </c>
      <c r="D14" s="139">
        <v>43908</v>
      </c>
      <c r="E14" s="133"/>
      <c r="F14" s="133"/>
      <c r="G14" s="133"/>
      <c r="H14" s="133"/>
      <c r="I14" s="133"/>
      <c r="J14" s="133"/>
      <c r="K14" s="133"/>
      <c r="L14" s="133"/>
    </row>
    <row r="15" spans="2:42" s="131" customFormat="1">
      <c r="B15" s="140" t="s">
        <v>1094</v>
      </c>
      <c r="C15" s="138">
        <v>11.434020534300002</v>
      </c>
      <c r="D15" s="139">
        <v>45143</v>
      </c>
      <c r="E15" s="133"/>
      <c r="F15" s="133"/>
      <c r="G15" s="133"/>
      <c r="H15" s="133"/>
      <c r="I15" s="133"/>
      <c r="J15" s="133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  <c r="W15" s="133"/>
      <c r="X15" s="133"/>
      <c r="Y15" s="133"/>
      <c r="Z15" s="133"/>
      <c r="AA15" s="133"/>
      <c r="AB15" s="133"/>
      <c r="AC15" s="133"/>
      <c r="AD15" s="133"/>
      <c r="AE15" s="133"/>
      <c r="AF15" s="133"/>
      <c r="AG15" s="133"/>
      <c r="AH15" s="133"/>
      <c r="AI15" s="133"/>
      <c r="AJ15" s="133"/>
      <c r="AK15" s="133"/>
      <c r="AL15" s="133"/>
      <c r="AM15" s="133"/>
      <c r="AN15" s="133"/>
      <c r="AO15" s="133"/>
      <c r="AP15" s="133"/>
    </row>
    <row r="16" spans="2:42">
      <c r="B16" s="79"/>
      <c r="C16" s="79"/>
      <c r="D16" s="79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</row>
    <row r="17" spans="2:4">
      <c r="B17" s="79"/>
      <c r="C17" s="79"/>
      <c r="D17" s="79"/>
    </row>
    <row r="18" spans="2:4">
      <c r="B18" s="79"/>
      <c r="C18" s="79"/>
      <c r="D18" s="79"/>
    </row>
    <row r="19" spans="2:4">
      <c r="B19" s="79"/>
      <c r="C19" s="79"/>
      <c r="D19" s="79"/>
    </row>
    <row r="20" spans="2:4">
      <c r="B20" s="79"/>
      <c r="C20" s="79"/>
      <c r="D20" s="79"/>
    </row>
    <row r="21" spans="2:4">
      <c r="B21" s="79"/>
      <c r="C21" s="79"/>
      <c r="D21" s="79"/>
    </row>
    <row r="22" spans="2:4">
      <c r="B22" s="79"/>
      <c r="C22" s="79"/>
      <c r="D22" s="79"/>
    </row>
    <row r="23" spans="2:4">
      <c r="B23" s="79"/>
      <c r="C23" s="79"/>
      <c r="D23" s="79"/>
    </row>
    <row r="24" spans="2:4">
      <c r="B24" s="79"/>
      <c r="C24" s="79"/>
      <c r="D24" s="79"/>
    </row>
    <row r="25" spans="2:4">
      <c r="B25" s="79"/>
      <c r="C25" s="79"/>
      <c r="D25" s="79"/>
    </row>
    <row r="26" spans="2:4">
      <c r="B26" s="79"/>
      <c r="C26" s="79"/>
      <c r="D26" s="79"/>
    </row>
    <row r="27" spans="2:4">
      <c r="B27" s="79"/>
      <c r="C27" s="79"/>
      <c r="D27" s="79"/>
    </row>
    <row r="28" spans="2:4">
      <c r="B28" s="79"/>
      <c r="C28" s="79"/>
      <c r="D28" s="79"/>
    </row>
    <row r="29" spans="2:4">
      <c r="B29" s="79"/>
      <c r="C29" s="79"/>
      <c r="D29" s="79"/>
    </row>
    <row r="30" spans="2:4">
      <c r="B30" s="79"/>
      <c r="C30" s="79"/>
      <c r="D30" s="79"/>
    </row>
    <row r="31" spans="2:4">
      <c r="B31" s="79"/>
      <c r="C31" s="79"/>
      <c r="D31" s="79"/>
    </row>
    <row r="32" spans="2:4">
      <c r="B32" s="79"/>
      <c r="C32" s="79"/>
      <c r="D32" s="79"/>
    </row>
    <row r="33" spans="2:4">
      <c r="B33" s="79"/>
      <c r="C33" s="79"/>
      <c r="D33" s="79"/>
    </row>
    <row r="34" spans="2:4">
      <c r="B34" s="79"/>
      <c r="C34" s="79"/>
      <c r="D34" s="79"/>
    </row>
    <row r="35" spans="2:4">
      <c r="B35" s="79"/>
      <c r="C35" s="79"/>
      <c r="D35" s="79"/>
    </row>
    <row r="36" spans="2:4">
      <c r="B36" s="79"/>
      <c r="C36" s="79"/>
      <c r="D36" s="79"/>
    </row>
    <row r="37" spans="2:4">
      <c r="B37" s="79"/>
      <c r="C37" s="79"/>
      <c r="D37" s="79"/>
    </row>
    <row r="38" spans="2:4">
      <c r="B38" s="79"/>
      <c r="C38" s="79"/>
      <c r="D38" s="79"/>
    </row>
    <row r="39" spans="2:4">
      <c r="B39" s="79"/>
      <c r="C39" s="79"/>
      <c r="D39" s="79"/>
    </row>
    <row r="40" spans="2:4">
      <c r="B40" s="79"/>
      <c r="C40" s="79"/>
      <c r="D40" s="79"/>
    </row>
    <row r="41" spans="2:4">
      <c r="B41" s="79"/>
      <c r="C41" s="79"/>
      <c r="D41" s="79"/>
    </row>
    <row r="42" spans="2:4">
      <c r="B42" s="79"/>
      <c r="C42" s="79"/>
      <c r="D42" s="79"/>
    </row>
    <row r="43" spans="2:4">
      <c r="B43" s="79"/>
      <c r="C43" s="79"/>
      <c r="D43" s="79"/>
    </row>
    <row r="44" spans="2:4">
      <c r="B44" s="79"/>
      <c r="C44" s="79"/>
      <c r="D44" s="79"/>
    </row>
    <row r="45" spans="2:4">
      <c r="B45" s="79"/>
      <c r="C45" s="79"/>
      <c r="D45" s="79"/>
    </row>
    <row r="46" spans="2:4">
      <c r="B46" s="79"/>
      <c r="C46" s="79"/>
      <c r="D46" s="79"/>
    </row>
    <row r="47" spans="2:4">
      <c r="B47" s="79"/>
      <c r="C47" s="79"/>
      <c r="D47" s="79"/>
    </row>
    <row r="48" spans="2:4">
      <c r="B48" s="79"/>
      <c r="C48" s="79"/>
      <c r="D48" s="79"/>
    </row>
    <row r="49" spans="2:4">
      <c r="B49" s="79"/>
      <c r="C49" s="79"/>
      <c r="D49" s="79"/>
    </row>
    <row r="50" spans="2:4">
      <c r="B50" s="79"/>
      <c r="C50" s="79"/>
      <c r="D50" s="79"/>
    </row>
    <row r="51" spans="2:4">
      <c r="B51" s="79"/>
      <c r="C51" s="79"/>
      <c r="D51" s="79"/>
    </row>
    <row r="52" spans="2:4">
      <c r="B52" s="79"/>
      <c r="C52" s="79"/>
      <c r="D52" s="79"/>
    </row>
    <row r="53" spans="2:4">
      <c r="B53" s="79"/>
      <c r="C53" s="79"/>
      <c r="D53" s="79"/>
    </row>
    <row r="54" spans="2:4">
      <c r="B54" s="79"/>
      <c r="C54" s="79"/>
      <c r="D54" s="79"/>
    </row>
    <row r="55" spans="2:4">
      <c r="B55" s="79"/>
      <c r="C55" s="79"/>
      <c r="D55" s="79"/>
    </row>
    <row r="56" spans="2:4">
      <c r="B56" s="79"/>
      <c r="C56" s="79"/>
      <c r="D56" s="79"/>
    </row>
    <row r="57" spans="2:4">
      <c r="B57" s="79"/>
      <c r="C57" s="79"/>
      <c r="D57" s="79"/>
    </row>
    <row r="58" spans="2:4">
      <c r="B58" s="79"/>
      <c r="C58" s="79"/>
      <c r="D58" s="79"/>
    </row>
    <row r="59" spans="2:4">
      <c r="B59" s="79"/>
      <c r="C59" s="79"/>
      <c r="D59" s="79"/>
    </row>
    <row r="60" spans="2:4">
      <c r="B60" s="79"/>
      <c r="C60" s="79"/>
      <c r="D60" s="79"/>
    </row>
    <row r="61" spans="2:4">
      <c r="B61" s="79"/>
      <c r="C61" s="79"/>
      <c r="D61" s="79"/>
    </row>
    <row r="62" spans="2:4">
      <c r="B62" s="79"/>
      <c r="C62" s="79"/>
      <c r="D62" s="79"/>
    </row>
    <row r="63" spans="2:4">
      <c r="B63" s="79"/>
      <c r="C63" s="79"/>
      <c r="D63" s="79"/>
    </row>
    <row r="64" spans="2:4">
      <c r="B64" s="79"/>
      <c r="C64" s="79"/>
      <c r="D64" s="79"/>
    </row>
    <row r="65" spans="2:4">
      <c r="B65" s="79"/>
      <c r="C65" s="79"/>
      <c r="D65" s="79"/>
    </row>
    <row r="66" spans="2:4">
      <c r="B66" s="79"/>
      <c r="C66" s="79"/>
      <c r="D66" s="79"/>
    </row>
    <row r="67" spans="2:4">
      <c r="B67" s="79"/>
      <c r="C67" s="79"/>
      <c r="D67" s="79"/>
    </row>
    <row r="68" spans="2:4">
      <c r="B68" s="79"/>
      <c r="C68" s="79"/>
      <c r="D68" s="79"/>
    </row>
    <row r="69" spans="2:4">
      <c r="B69" s="79"/>
      <c r="C69" s="79"/>
      <c r="D69" s="79"/>
    </row>
    <row r="70" spans="2:4">
      <c r="B70" s="79"/>
      <c r="C70" s="79"/>
      <c r="D70" s="79"/>
    </row>
    <row r="71" spans="2:4">
      <c r="B71" s="79"/>
      <c r="C71" s="79"/>
      <c r="D71" s="79"/>
    </row>
    <row r="72" spans="2:4">
      <c r="B72" s="79"/>
      <c r="C72" s="79"/>
      <c r="D72" s="79"/>
    </row>
    <row r="73" spans="2:4">
      <c r="B73" s="79"/>
      <c r="C73" s="79"/>
      <c r="D73" s="79"/>
    </row>
    <row r="74" spans="2:4">
      <c r="B74" s="79"/>
      <c r="C74" s="79"/>
      <c r="D74" s="79"/>
    </row>
    <row r="75" spans="2:4">
      <c r="B75" s="79"/>
      <c r="C75" s="79"/>
      <c r="D75" s="79"/>
    </row>
    <row r="76" spans="2:4">
      <c r="B76" s="79"/>
      <c r="C76" s="79"/>
      <c r="D76" s="79"/>
    </row>
    <row r="77" spans="2:4">
      <c r="B77" s="79"/>
      <c r="C77" s="79"/>
      <c r="D77" s="79"/>
    </row>
    <row r="78" spans="2:4">
      <c r="B78" s="79"/>
      <c r="C78" s="79"/>
      <c r="D78" s="79"/>
    </row>
    <row r="79" spans="2:4">
      <c r="B79" s="79"/>
      <c r="C79" s="79"/>
      <c r="D79" s="79"/>
    </row>
    <row r="80" spans="2:4">
      <c r="B80" s="79"/>
      <c r="C80" s="79"/>
      <c r="D80" s="79"/>
    </row>
    <row r="81" spans="2:4">
      <c r="B81" s="79"/>
      <c r="C81" s="79"/>
      <c r="D81" s="79"/>
    </row>
    <row r="82" spans="2:4">
      <c r="B82" s="79"/>
      <c r="C82" s="79"/>
      <c r="D82" s="79"/>
    </row>
    <row r="83" spans="2:4">
      <c r="B83" s="79"/>
      <c r="C83" s="79"/>
      <c r="D83" s="79"/>
    </row>
    <row r="84" spans="2:4">
      <c r="B84" s="79"/>
      <c r="C84" s="79"/>
      <c r="D84" s="79"/>
    </row>
    <row r="85" spans="2:4">
      <c r="B85" s="79"/>
      <c r="C85" s="79"/>
      <c r="D85" s="79"/>
    </row>
    <row r="86" spans="2:4">
      <c r="B86" s="79"/>
      <c r="C86" s="79"/>
      <c r="D86" s="79"/>
    </row>
    <row r="87" spans="2:4">
      <c r="B87" s="79"/>
      <c r="C87" s="79"/>
      <c r="D87" s="79"/>
    </row>
    <row r="88" spans="2:4">
      <c r="B88" s="79"/>
      <c r="C88" s="79"/>
      <c r="D88" s="79"/>
    </row>
    <row r="89" spans="2:4">
      <c r="B89" s="79"/>
      <c r="C89" s="79"/>
      <c r="D89" s="79"/>
    </row>
    <row r="90" spans="2:4">
      <c r="B90" s="79"/>
      <c r="C90" s="79"/>
      <c r="D90" s="79"/>
    </row>
    <row r="91" spans="2:4">
      <c r="B91" s="79"/>
      <c r="C91" s="79"/>
      <c r="D91" s="79"/>
    </row>
    <row r="92" spans="2:4">
      <c r="B92" s="79"/>
      <c r="C92" s="79"/>
      <c r="D92" s="79"/>
    </row>
    <row r="93" spans="2:4">
      <c r="B93" s="79"/>
      <c r="C93" s="79"/>
      <c r="D93" s="79"/>
    </row>
    <row r="94" spans="2:4">
      <c r="B94" s="79"/>
      <c r="C94" s="79"/>
      <c r="D94" s="79"/>
    </row>
    <row r="95" spans="2:4">
      <c r="B95" s="79"/>
      <c r="C95" s="79"/>
      <c r="D95" s="79"/>
    </row>
    <row r="96" spans="2:4">
      <c r="B96" s="79"/>
      <c r="C96" s="79"/>
      <c r="D96" s="79"/>
    </row>
    <row r="97" spans="2:4">
      <c r="B97" s="79"/>
      <c r="C97" s="79"/>
      <c r="D97" s="79"/>
    </row>
    <row r="98" spans="2:4">
      <c r="B98" s="79"/>
      <c r="C98" s="79"/>
      <c r="D98" s="79"/>
    </row>
    <row r="99" spans="2:4">
      <c r="B99" s="79"/>
      <c r="C99" s="79"/>
      <c r="D99" s="79"/>
    </row>
    <row r="100" spans="2:4">
      <c r="B100" s="79"/>
      <c r="C100" s="79"/>
      <c r="D100" s="79"/>
    </row>
    <row r="101" spans="2:4">
      <c r="B101" s="79"/>
      <c r="C101" s="79"/>
      <c r="D101" s="79"/>
    </row>
    <row r="102" spans="2:4">
      <c r="B102" s="79"/>
      <c r="C102" s="79"/>
      <c r="D102" s="79"/>
    </row>
    <row r="103" spans="2:4">
      <c r="B103" s="79"/>
      <c r="C103" s="79"/>
      <c r="D103" s="79"/>
    </row>
    <row r="104" spans="2:4">
      <c r="B104" s="79"/>
      <c r="C104" s="79"/>
      <c r="D104" s="79"/>
    </row>
    <row r="105" spans="2:4">
      <c r="B105" s="79"/>
      <c r="C105" s="79"/>
      <c r="D105" s="79"/>
    </row>
    <row r="106" spans="2:4">
      <c r="B106" s="79"/>
      <c r="C106" s="79"/>
      <c r="D106" s="79"/>
    </row>
    <row r="107" spans="2:4">
      <c r="B107" s="79"/>
      <c r="C107" s="79"/>
      <c r="D107" s="79"/>
    </row>
    <row r="108" spans="2:4">
      <c r="B108" s="79"/>
      <c r="C108" s="79"/>
      <c r="D108" s="79"/>
    </row>
    <row r="109" spans="2:4">
      <c r="B109" s="79"/>
      <c r="C109" s="79"/>
      <c r="D109" s="79"/>
    </row>
  </sheetData>
  <sheetProtection sheet="1" objects="1" scenarios="1"/>
  <mergeCells count="1">
    <mergeCell ref="B6:D6"/>
  </mergeCells>
  <phoneticPr fontId="4" type="noConversion"/>
  <conditionalFormatting sqref="B15">
    <cfRule type="cellIs" dxfId="2" priority="3" operator="equal">
      <formula>"NR3"</formula>
    </cfRule>
  </conditionalFormatting>
  <conditionalFormatting sqref="B14">
    <cfRule type="cellIs" dxfId="1" priority="2" operator="equal">
      <formula>"NR3"</formula>
    </cfRule>
  </conditionalFormatting>
  <conditionalFormatting sqref="B13">
    <cfRule type="cellIs" dxfId="0" priority="1" operator="equal">
      <formula>"NR3"</formula>
    </cfRule>
  </conditionalFormatting>
  <dataValidations count="1">
    <dataValidation allowBlank="1" showInputMessage="1" showErrorMessage="1" sqref="C5:C1048576 AC28:XFD29 A1:B1048576 D1:XFD27 D28:AA29 D30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855468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182</v>
      </c>
      <c r="C1" s="78" t="s" vm="1">
        <v>251</v>
      </c>
    </row>
    <row r="2" spans="2:18">
      <c r="B2" s="57" t="s">
        <v>181</v>
      </c>
      <c r="C2" s="78" t="s">
        <v>252</v>
      </c>
    </row>
    <row r="3" spans="2:18">
      <c r="B3" s="57" t="s">
        <v>183</v>
      </c>
      <c r="C3" s="78" t="s">
        <v>253</v>
      </c>
    </row>
    <row r="4" spans="2:18">
      <c r="B4" s="57" t="s">
        <v>184</v>
      </c>
      <c r="C4" s="78">
        <v>8602</v>
      </c>
    </row>
    <row r="6" spans="2:18" ht="26.25" customHeight="1">
      <c r="B6" s="157" t="s">
        <v>222</v>
      </c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9"/>
    </row>
    <row r="7" spans="2:18" s="3" customFormat="1" ht="78.75">
      <c r="B7" s="23" t="s">
        <v>119</v>
      </c>
      <c r="C7" s="31" t="s">
        <v>45</v>
      </c>
      <c r="D7" s="31" t="s">
        <v>64</v>
      </c>
      <c r="E7" s="31" t="s">
        <v>15</v>
      </c>
      <c r="F7" s="31" t="s">
        <v>65</v>
      </c>
      <c r="G7" s="31" t="s">
        <v>105</v>
      </c>
      <c r="H7" s="31" t="s">
        <v>18</v>
      </c>
      <c r="I7" s="31" t="s">
        <v>104</v>
      </c>
      <c r="J7" s="31" t="s">
        <v>17</v>
      </c>
      <c r="K7" s="31" t="s">
        <v>220</v>
      </c>
      <c r="L7" s="31" t="s">
        <v>240</v>
      </c>
      <c r="M7" s="31" t="s">
        <v>221</v>
      </c>
      <c r="N7" s="31" t="s">
        <v>59</v>
      </c>
      <c r="O7" s="31" t="s">
        <v>185</v>
      </c>
      <c r="P7" s="32" t="s">
        <v>187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242</v>
      </c>
      <c r="M8" s="33" t="s">
        <v>238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5"/>
    </row>
    <row r="11" spans="2:18" ht="20.25" customHeight="1">
      <c r="B11" s="93" t="s">
        <v>250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</row>
    <row r="12" spans="2:18">
      <c r="B12" s="93" t="s">
        <v>115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</row>
    <row r="13" spans="2:18">
      <c r="B13" s="93" t="s">
        <v>241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</row>
    <row r="14" spans="2:18"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</row>
    <row r="15" spans="2:18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</row>
    <row r="16" spans="2:1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</row>
    <row r="17" spans="2:1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</row>
    <row r="18" spans="2:16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</row>
    <row r="19" spans="2:16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</row>
    <row r="20" spans="2:16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</row>
    <row r="21" spans="2:16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</row>
    <row r="22" spans="2:16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</row>
    <row r="23" spans="2:1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</row>
    <row r="24" spans="2:1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</row>
    <row r="25" spans="2:1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</row>
    <row r="26" spans="2:1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</row>
    <row r="27" spans="2:1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</row>
    <row r="28" spans="2:1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</row>
    <row r="29" spans="2:1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</row>
    <row r="30" spans="2:1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</row>
    <row r="31" spans="2:1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</row>
    <row r="32" spans="2:1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</row>
    <row r="33" spans="2:16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</row>
    <row r="34" spans="2:16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</row>
    <row r="35" spans="2:16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</row>
    <row r="36" spans="2:16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</row>
    <row r="37" spans="2:16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</row>
    <row r="38" spans="2:16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</row>
    <row r="39" spans="2:16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</row>
    <row r="40" spans="2:16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</row>
    <row r="41" spans="2:16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</row>
    <row r="42" spans="2:16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</row>
    <row r="43" spans="2:16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</row>
    <row r="44" spans="2:16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</row>
    <row r="45" spans="2:16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</row>
    <row r="46" spans="2:16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</row>
    <row r="47" spans="2:16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</row>
    <row r="48" spans="2:16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</row>
    <row r="49" spans="2:16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</row>
    <row r="50" spans="2:16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</row>
    <row r="51" spans="2:16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</row>
    <row r="52" spans="2:16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</row>
    <row r="53" spans="2:16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2:16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</row>
    <row r="55" spans="2:16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</row>
    <row r="56" spans="2:16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</row>
    <row r="57" spans="2:16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</row>
    <row r="58" spans="2:16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</row>
    <row r="59" spans="2:16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</row>
    <row r="60" spans="2:16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</row>
    <row r="61" spans="2:16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2:16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2:16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</row>
    <row r="64" spans="2:16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</row>
    <row r="65" spans="2:16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2:16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</row>
    <row r="67" spans="2:16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</row>
    <row r="68" spans="2:16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</row>
    <row r="69" spans="2:16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</row>
    <row r="70" spans="2:16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</row>
    <row r="71" spans="2:16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</row>
    <row r="72" spans="2:16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</row>
    <row r="73" spans="2:16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</row>
    <row r="74" spans="2:16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</row>
    <row r="75" spans="2:16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</row>
    <row r="76" spans="2:16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</row>
    <row r="77" spans="2:16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</row>
    <row r="78" spans="2:16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</row>
    <row r="79" spans="2:16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</row>
    <row r="80" spans="2:16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</row>
    <row r="81" spans="2:16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</row>
    <row r="82" spans="2:16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</row>
    <row r="83" spans="2:16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</row>
    <row r="84" spans="2:16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</row>
    <row r="85" spans="2:16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</row>
    <row r="86" spans="2:16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</row>
    <row r="87" spans="2:16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</row>
    <row r="88" spans="2:16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</row>
    <row r="89" spans="2:16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</row>
    <row r="90" spans="2:16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</row>
    <row r="91" spans="2:16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</row>
    <row r="92" spans="2:16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</row>
    <row r="93" spans="2:16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</row>
    <row r="94" spans="2:16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</row>
    <row r="95" spans="2:16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</row>
    <row r="96" spans="2:16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</row>
    <row r="97" spans="2:16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</row>
    <row r="98" spans="2:16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</row>
    <row r="99" spans="2:16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</row>
    <row r="100" spans="2:16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</row>
    <row r="101" spans="2:16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</row>
    <row r="102" spans="2:16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</row>
    <row r="103" spans="2:16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</row>
    <row r="104" spans="2:16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</row>
    <row r="105" spans="2:16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</row>
    <row r="106" spans="2:16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</row>
    <row r="107" spans="2:16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</row>
    <row r="108" spans="2:16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</row>
    <row r="109" spans="2:16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5"/>
  <sheetViews>
    <sheetView rightToLeft="1" workbookViewId="0">
      <pane ySplit="9" topLeftCell="A10" activePane="bottomLeft" state="frozen"/>
      <selection pane="bottomLeft" activeCell="C13" sqref="C13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1.8554687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8" style="1" bestFit="1" customWidth="1"/>
    <col min="11" max="11" width="9.8554687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57" t="s">
        <v>182</v>
      </c>
      <c r="C1" s="78" t="s" vm="1">
        <v>251</v>
      </c>
    </row>
    <row r="2" spans="2:13">
      <c r="B2" s="57" t="s">
        <v>181</v>
      </c>
      <c r="C2" s="78" t="s">
        <v>252</v>
      </c>
    </row>
    <row r="3" spans="2:13">
      <c r="B3" s="57" t="s">
        <v>183</v>
      </c>
      <c r="C3" s="78" t="s">
        <v>253</v>
      </c>
    </row>
    <row r="4" spans="2:13">
      <c r="B4" s="57" t="s">
        <v>184</v>
      </c>
      <c r="C4" s="78">
        <v>8602</v>
      </c>
    </row>
    <row r="6" spans="2:13" ht="26.25" customHeight="1">
      <c r="B6" s="146" t="s">
        <v>211</v>
      </c>
      <c r="C6" s="147"/>
      <c r="D6" s="147"/>
      <c r="E6" s="147"/>
      <c r="F6" s="147"/>
      <c r="G6" s="147"/>
      <c r="H6" s="147"/>
      <c r="I6" s="147"/>
      <c r="J6" s="147"/>
      <c r="K6" s="147"/>
      <c r="L6" s="147"/>
    </row>
    <row r="7" spans="2:13" s="3" customFormat="1" ht="63">
      <c r="B7" s="13" t="s">
        <v>118</v>
      </c>
      <c r="C7" s="14" t="s">
        <v>45</v>
      </c>
      <c r="D7" s="14" t="s">
        <v>120</v>
      </c>
      <c r="E7" s="14" t="s">
        <v>15</v>
      </c>
      <c r="F7" s="14" t="s">
        <v>65</v>
      </c>
      <c r="G7" s="14" t="s">
        <v>104</v>
      </c>
      <c r="H7" s="14" t="s">
        <v>17</v>
      </c>
      <c r="I7" s="14" t="s">
        <v>19</v>
      </c>
      <c r="J7" s="14" t="s">
        <v>62</v>
      </c>
      <c r="K7" s="14" t="s">
        <v>185</v>
      </c>
      <c r="L7" s="14" t="s">
        <v>186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238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129" customFormat="1" ht="18" customHeight="1">
      <c r="B10" s="117" t="s">
        <v>44</v>
      </c>
      <c r="C10" s="118"/>
      <c r="D10" s="118"/>
      <c r="E10" s="118"/>
      <c r="F10" s="118"/>
      <c r="G10" s="118"/>
      <c r="H10" s="118"/>
      <c r="I10" s="118"/>
      <c r="J10" s="119">
        <f>J11</f>
        <v>958.88091000000009</v>
      </c>
      <c r="K10" s="120">
        <f>J10/$J$10</f>
        <v>1</v>
      </c>
      <c r="L10" s="120">
        <f>J10/'סכום נכסי הקרן'!$C$42</f>
        <v>1.1704689968020744E-2</v>
      </c>
    </row>
    <row r="11" spans="2:13" s="130" customFormat="1">
      <c r="B11" s="121" t="s">
        <v>232</v>
      </c>
      <c r="C11" s="118"/>
      <c r="D11" s="118"/>
      <c r="E11" s="118"/>
      <c r="F11" s="118"/>
      <c r="G11" s="118"/>
      <c r="H11" s="118"/>
      <c r="I11" s="118"/>
      <c r="J11" s="119">
        <f>J12+J17+J29</f>
        <v>958.88091000000009</v>
      </c>
      <c r="K11" s="120">
        <f t="shared" ref="K11:K15" si="0">J11/$J$10</f>
        <v>1</v>
      </c>
      <c r="L11" s="120">
        <f>J11/'סכום נכסי הקרן'!$C$42</f>
        <v>1.1704689968020744E-2</v>
      </c>
    </row>
    <row r="12" spans="2:13" s="131" customFormat="1">
      <c r="B12" s="97" t="s">
        <v>41</v>
      </c>
      <c r="C12" s="82"/>
      <c r="D12" s="82"/>
      <c r="E12" s="82"/>
      <c r="F12" s="82"/>
      <c r="G12" s="82"/>
      <c r="H12" s="82"/>
      <c r="I12" s="82"/>
      <c r="J12" s="88">
        <f>SUM(J13:J15)</f>
        <v>909.58852000000002</v>
      </c>
      <c r="K12" s="89">
        <f t="shared" si="0"/>
        <v>0.94859383528659458</v>
      </c>
      <c r="L12" s="89">
        <f>J12/'סכום נכסי הקרן'!$C$42</f>
        <v>1.1102996747605327E-2</v>
      </c>
    </row>
    <row r="13" spans="2:13" s="131" customFormat="1">
      <c r="B13" s="84" t="s">
        <v>962</v>
      </c>
      <c r="C13" s="80" t="s">
        <v>963</v>
      </c>
      <c r="D13" s="80">
        <v>12</v>
      </c>
      <c r="E13" s="80" t="s">
        <v>288</v>
      </c>
      <c r="F13" s="80" t="s">
        <v>289</v>
      </c>
      <c r="G13" s="91" t="s">
        <v>167</v>
      </c>
      <c r="H13" s="92">
        <v>0</v>
      </c>
      <c r="I13" s="92">
        <v>0</v>
      </c>
      <c r="J13" s="85">
        <v>93.209360000000004</v>
      </c>
      <c r="K13" s="86">
        <f t="shared" si="0"/>
        <v>9.7206398654865286E-2</v>
      </c>
      <c r="L13" s="86">
        <f>J13/'סכום נכסי הקרן'!$C$42</f>
        <v>1.1377707591630269E-3</v>
      </c>
    </row>
    <row r="14" spans="2:13" s="131" customFormat="1">
      <c r="B14" s="84" t="s">
        <v>964</v>
      </c>
      <c r="C14" s="80" t="s">
        <v>965</v>
      </c>
      <c r="D14" s="80">
        <v>10</v>
      </c>
      <c r="E14" s="80" t="s">
        <v>288</v>
      </c>
      <c r="F14" s="80" t="s">
        <v>289</v>
      </c>
      <c r="G14" s="91" t="s">
        <v>167</v>
      </c>
      <c r="H14" s="92">
        <v>0</v>
      </c>
      <c r="I14" s="92">
        <v>0</v>
      </c>
      <c r="J14" s="85">
        <v>749.05115000000001</v>
      </c>
      <c r="K14" s="86">
        <f t="shared" si="0"/>
        <v>0.78117224171247701</v>
      </c>
      <c r="L14" s="86">
        <f>J14/'סכום נכסי הקרן'!$C$42</f>
        <v>9.1433789008683059E-3</v>
      </c>
    </row>
    <row r="15" spans="2:13" s="131" customFormat="1">
      <c r="B15" s="84" t="s">
        <v>966</v>
      </c>
      <c r="C15" s="80" t="s">
        <v>967</v>
      </c>
      <c r="D15" s="80">
        <v>26</v>
      </c>
      <c r="E15" s="80" t="s">
        <v>316</v>
      </c>
      <c r="F15" s="80" t="s">
        <v>289</v>
      </c>
      <c r="G15" s="91" t="s">
        <v>167</v>
      </c>
      <c r="H15" s="92">
        <v>0</v>
      </c>
      <c r="I15" s="92">
        <v>0</v>
      </c>
      <c r="J15" s="85">
        <v>67.328010000000006</v>
      </c>
      <c r="K15" s="86">
        <f t="shared" si="0"/>
        <v>7.021519491925228E-2</v>
      </c>
      <c r="L15" s="86">
        <f>J15/'סכום נכסי הקרן'!$C$42</f>
        <v>8.2184708757399331E-4</v>
      </c>
    </row>
    <row r="16" spans="2:13" s="131" customFormat="1">
      <c r="B16" s="83"/>
      <c r="C16" s="80"/>
      <c r="D16" s="80"/>
      <c r="E16" s="80"/>
      <c r="F16" s="80"/>
      <c r="G16" s="80"/>
      <c r="H16" s="80"/>
      <c r="I16" s="80"/>
      <c r="J16" s="80"/>
      <c r="K16" s="86"/>
      <c r="L16" s="80"/>
    </row>
    <row r="17" spans="2:12" s="131" customFormat="1">
      <c r="B17" s="97" t="s">
        <v>42</v>
      </c>
      <c r="C17" s="82"/>
      <c r="D17" s="82"/>
      <c r="E17" s="82"/>
      <c r="F17" s="82"/>
      <c r="G17" s="82"/>
      <c r="H17" s="82"/>
      <c r="I17" s="82"/>
      <c r="J17" s="88">
        <f>SUM(J18:J27)</f>
        <v>40.812390000000001</v>
      </c>
      <c r="K17" s="89">
        <f t="shared" ref="K17:K26" si="1">J17/$J$10</f>
        <v>4.256252218015269E-2</v>
      </c>
      <c r="L17" s="89">
        <f>J17/'סכום נכסי הקרן'!$C$42</f>
        <v>4.9818112637569365E-4</v>
      </c>
    </row>
    <row r="18" spans="2:12" s="131" customFormat="1">
      <c r="B18" s="84" t="s">
        <v>962</v>
      </c>
      <c r="C18" s="80" t="s">
        <v>970</v>
      </c>
      <c r="D18" s="80">
        <v>12</v>
      </c>
      <c r="E18" s="80" t="s">
        <v>288</v>
      </c>
      <c r="F18" s="80" t="s">
        <v>289</v>
      </c>
      <c r="G18" s="91" t="s">
        <v>168</v>
      </c>
      <c r="H18" s="92">
        <v>0</v>
      </c>
      <c r="I18" s="92">
        <v>0</v>
      </c>
      <c r="J18" s="85">
        <v>7.3052099999999998</v>
      </c>
      <c r="K18" s="86">
        <f t="shared" si="1"/>
        <v>7.6184747488611477E-3</v>
      </c>
      <c r="L18" s="86">
        <f>J18/'סכום נכסי הקרן'!$C$42</f>
        <v>8.9171884964614438E-5</v>
      </c>
    </row>
    <row r="19" spans="2:12" s="131" customFormat="1">
      <c r="B19" s="84" t="s">
        <v>962</v>
      </c>
      <c r="C19" s="80" t="s">
        <v>971</v>
      </c>
      <c r="D19" s="80">
        <v>12</v>
      </c>
      <c r="E19" s="80" t="s">
        <v>288</v>
      </c>
      <c r="F19" s="80" t="s">
        <v>289</v>
      </c>
      <c r="G19" s="91" t="s">
        <v>166</v>
      </c>
      <c r="H19" s="92">
        <v>0</v>
      </c>
      <c r="I19" s="92">
        <v>0</v>
      </c>
      <c r="J19" s="85">
        <v>6.29</v>
      </c>
      <c r="K19" s="86">
        <f t="shared" si="1"/>
        <v>6.5597301337451796E-3</v>
      </c>
      <c r="L19" s="86">
        <f>J19/'סכום נכסי הקרן'!$C$42</f>
        <v>7.677960748937058E-5</v>
      </c>
    </row>
    <row r="20" spans="2:12" s="131" customFormat="1">
      <c r="B20" s="84" t="s">
        <v>962</v>
      </c>
      <c r="C20" s="80">
        <v>31226250</v>
      </c>
      <c r="D20" s="80">
        <v>26</v>
      </c>
      <c r="E20" s="80" t="s">
        <v>316</v>
      </c>
      <c r="F20" s="80" t="s">
        <v>289</v>
      </c>
      <c r="G20" s="91" t="s">
        <v>170</v>
      </c>
      <c r="H20" s="92">
        <v>0</v>
      </c>
      <c r="I20" s="92">
        <v>0</v>
      </c>
      <c r="J20" s="85">
        <v>1.5940799999999999</v>
      </c>
      <c r="K20" s="86">
        <f>J20/$J$10</f>
        <v>1.662437935071624E-3</v>
      </c>
      <c r="L20" s="86">
        <f>J20/'סכום נכסי הקרן'!$C$42</f>
        <v>1.9458320621089959E-5</v>
      </c>
    </row>
    <row r="21" spans="2:12" s="131" customFormat="1">
      <c r="B21" s="84" t="s">
        <v>964</v>
      </c>
      <c r="C21" s="80" t="s">
        <v>972</v>
      </c>
      <c r="D21" s="80">
        <v>10</v>
      </c>
      <c r="E21" s="80" t="s">
        <v>288</v>
      </c>
      <c r="F21" s="80" t="s">
        <v>289</v>
      </c>
      <c r="G21" s="91" t="s">
        <v>169</v>
      </c>
      <c r="H21" s="92">
        <v>0</v>
      </c>
      <c r="I21" s="92">
        <v>0</v>
      </c>
      <c r="J21" s="85">
        <v>0.12168000000000001</v>
      </c>
      <c r="K21" s="86">
        <f t="shared" si="1"/>
        <v>1.268979272931818E-4</v>
      </c>
      <c r="L21" s="86">
        <f>J21/'סכום נכסי הקרן'!$C$42</f>
        <v>1.4853008965511309E-6</v>
      </c>
    </row>
    <row r="22" spans="2:12" s="131" customFormat="1">
      <c r="B22" s="84" t="s">
        <v>964</v>
      </c>
      <c r="C22" s="80">
        <v>30310310</v>
      </c>
      <c r="D22" s="80">
        <v>10</v>
      </c>
      <c r="E22" s="80" t="s">
        <v>288</v>
      </c>
      <c r="F22" s="80" t="s">
        <v>289</v>
      </c>
      <c r="G22" s="91" t="s">
        <v>166</v>
      </c>
      <c r="H22" s="92">
        <v>0</v>
      </c>
      <c r="I22" s="92">
        <v>0</v>
      </c>
      <c r="J22" s="85">
        <v>4.13</v>
      </c>
      <c r="K22" s="86">
        <f t="shared" ref="K22" si="2">J22/$J$10</f>
        <v>4.3071042054638456E-3</v>
      </c>
      <c r="L22" s="86">
        <f>J22/'סכום נכסי הקרן'!$C$42</f>
        <v>5.0413319384912635E-5</v>
      </c>
    </row>
    <row r="23" spans="2:12" s="131" customFormat="1">
      <c r="B23" s="84" t="s">
        <v>966</v>
      </c>
      <c r="C23" s="80" t="s">
        <v>973</v>
      </c>
      <c r="D23" s="80">
        <v>26</v>
      </c>
      <c r="E23" s="80" t="s">
        <v>316</v>
      </c>
      <c r="F23" s="80" t="s">
        <v>289</v>
      </c>
      <c r="G23" s="91" t="s">
        <v>176</v>
      </c>
      <c r="H23" s="92">
        <v>0</v>
      </c>
      <c r="I23" s="92">
        <v>0</v>
      </c>
      <c r="J23" s="85">
        <v>3.4750000000000003E-2</v>
      </c>
      <c r="K23" s="86">
        <f t="shared" si="1"/>
        <v>3.6240162503600161E-5</v>
      </c>
      <c r="L23" s="86">
        <f>J23/'סכום נכסי הקרן'!$C$42</f>
        <v>4.2417986649533033E-7</v>
      </c>
    </row>
    <row r="24" spans="2:12" s="131" customFormat="1">
      <c r="B24" s="84" t="s">
        <v>966</v>
      </c>
      <c r="C24" s="80" t="s">
        <v>974</v>
      </c>
      <c r="D24" s="80">
        <v>26</v>
      </c>
      <c r="E24" s="80" t="s">
        <v>316</v>
      </c>
      <c r="F24" s="80" t="s">
        <v>289</v>
      </c>
      <c r="G24" s="91" t="s">
        <v>166</v>
      </c>
      <c r="H24" s="92">
        <v>0</v>
      </c>
      <c r="I24" s="92">
        <v>0</v>
      </c>
      <c r="J24" s="85">
        <v>17.170000000000002</v>
      </c>
      <c r="K24" s="86">
        <f t="shared" si="1"/>
        <v>1.7906290365088194E-2</v>
      </c>
      <c r="L24" s="86">
        <f>J24/'סכום נכסי הקרן'!$C$42</f>
        <v>2.0958757720071432E-4</v>
      </c>
    </row>
    <row r="25" spans="2:12" s="131" customFormat="1">
      <c r="B25" s="84" t="s">
        <v>966</v>
      </c>
      <c r="C25" s="80" t="s">
        <v>975</v>
      </c>
      <c r="D25" s="80">
        <v>26</v>
      </c>
      <c r="E25" s="80" t="s">
        <v>316</v>
      </c>
      <c r="F25" s="80" t="s">
        <v>289</v>
      </c>
      <c r="G25" s="91" t="s">
        <v>175</v>
      </c>
      <c r="H25" s="92">
        <v>0</v>
      </c>
      <c r="I25" s="92">
        <v>0</v>
      </c>
      <c r="J25" s="85">
        <v>3.83494</v>
      </c>
      <c r="K25" s="86">
        <f t="shared" si="1"/>
        <v>3.9993913321311192E-3</v>
      </c>
      <c r="L25" s="86">
        <f>J25/'סכום נכסי הקרן'!$C$42</f>
        <v>4.6811635603384232E-5</v>
      </c>
    </row>
    <row r="26" spans="2:12" s="131" customFormat="1">
      <c r="B26" s="84" t="s">
        <v>966</v>
      </c>
      <c r="C26" s="80" t="s">
        <v>976</v>
      </c>
      <c r="D26" s="80">
        <v>26</v>
      </c>
      <c r="E26" s="80" t="s">
        <v>316</v>
      </c>
      <c r="F26" s="80" t="s">
        <v>289</v>
      </c>
      <c r="G26" s="91" t="s">
        <v>168</v>
      </c>
      <c r="H26" s="92">
        <v>0</v>
      </c>
      <c r="I26" s="92">
        <v>0</v>
      </c>
      <c r="J26" s="85">
        <v>0.32780999999999999</v>
      </c>
      <c r="K26" s="86">
        <f t="shared" si="1"/>
        <v>3.4186727108791848E-4</v>
      </c>
      <c r="L26" s="86">
        <f>J26/'סכום נכסי הקרן'!$C$42</f>
        <v>4.0014504182973874E-6</v>
      </c>
    </row>
    <row r="27" spans="2:12" s="131" customFormat="1">
      <c r="B27" s="84" t="s">
        <v>968</v>
      </c>
      <c r="C27" s="80" t="s">
        <v>969</v>
      </c>
      <c r="D27" s="80">
        <v>95</v>
      </c>
      <c r="E27" s="80" t="s">
        <v>922</v>
      </c>
      <c r="F27" s="80"/>
      <c r="G27" s="91" t="s">
        <v>166</v>
      </c>
      <c r="H27" s="92">
        <v>0</v>
      </c>
      <c r="I27" s="92">
        <v>0</v>
      </c>
      <c r="J27" s="85">
        <v>3.9199999999999999E-3</v>
      </c>
      <c r="K27" s="86">
        <f>J27/$J$10</f>
        <v>4.0880989068809388E-6</v>
      </c>
      <c r="L27" s="86">
        <f>J27/'סכום נכסי הקרן'!$C$42</f>
        <v>4.7849930263645893E-8</v>
      </c>
    </row>
    <row r="28" spans="2:12" s="131" customFormat="1">
      <c r="B28" s="83"/>
      <c r="C28" s="80"/>
      <c r="D28" s="80"/>
      <c r="E28" s="80"/>
      <c r="F28" s="80"/>
      <c r="G28" s="80"/>
      <c r="H28" s="80"/>
      <c r="I28" s="80"/>
      <c r="J28" s="80"/>
      <c r="K28" s="86"/>
      <c r="L28" s="80"/>
    </row>
    <row r="29" spans="2:12" s="131" customFormat="1">
      <c r="B29" s="97" t="s">
        <v>43</v>
      </c>
      <c r="C29" s="82"/>
      <c r="D29" s="82"/>
      <c r="E29" s="82"/>
      <c r="F29" s="82"/>
      <c r="G29" s="82"/>
      <c r="H29" s="82"/>
      <c r="I29" s="82"/>
      <c r="J29" s="88">
        <f>J30</f>
        <v>8.48</v>
      </c>
      <c r="K29" s="89">
        <f t="shared" ref="K29:K30" si="3">J29/$J$10</f>
        <v>8.8436425332526439E-3</v>
      </c>
      <c r="L29" s="89">
        <f>J29/'סכום נכסי הקרן'!$C$42</f>
        <v>1.0351209403972378E-4</v>
      </c>
    </row>
    <row r="30" spans="2:12" s="131" customFormat="1">
      <c r="B30" s="84" t="s">
        <v>968</v>
      </c>
      <c r="C30" s="80" t="s">
        <v>977</v>
      </c>
      <c r="D30" s="80">
        <v>95</v>
      </c>
      <c r="E30" s="80" t="s">
        <v>922</v>
      </c>
      <c r="F30" s="80"/>
      <c r="G30" s="91" t="s">
        <v>167</v>
      </c>
      <c r="H30" s="92">
        <v>0</v>
      </c>
      <c r="I30" s="92">
        <v>0</v>
      </c>
      <c r="J30" s="85">
        <v>8.48</v>
      </c>
      <c r="K30" s="86">
        <f t="shared" si="3"/>
        <v>8.8436425332526439E-3</v>
      </c>
      <c r="L30" s="86">
        <f>J30/'סכום נכסי הקרן'!$C$42</f>
        <v>1.0351209403972378E-4</v>
      </c>
    </row>
    <row r="31" spans="2:12" s="131" customFormat="1">
      <c r="B31" s="83"/>
      <c r="C31" s="80"/>
      <c r="D31" s="80"/>
      <c r="E31" s="80"/>
      <c r="F31" s="80"/>
      <c r="G31" s="80"/>
      <c r="H31" s="80"/>
      <c r="I31" s="80"/>
      <c r="J31" s="80"/>
      <c r="K31" s="86"/>
      <c r="L31" s="80"/>
    </row>
    <row r="32" spans="2:12" s="131" customFormat="1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93" t="s">
        <v>250</v>
      </c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112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</row>
    <row r="112" spans="2:12"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</row>
    <row r="113" spans="2:12"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</row>
    <row r="114" spans="2:12"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</row>
    <row r="115" spans="2:12"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</row>
    <row r="116" spans="2:12"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</row>
    <row r="117" spans="2:12"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</row>
    <row r="118" spans="2:12"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</row>
    <row r="119" spans="2:12"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</row>
    <row r="120" spans="2:12"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</row>
    <row r="121" spans="2:12"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</row>
    <row r="122" spans="2:12"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</row>
    <row r="123" spans="2:12"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</row>
    <row r="124" spans="2:12"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</row>
    <row r="125" spans="2:12"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</row>
    <row r="126" spans="2:12"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</row>
    <row r="127" spans="2:12"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</row>
    <row r="128" spans="2:12"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</row>
    <row r="129" spans="2:12">
      <c r="B129" s="79"/>
      <c r="C129" s="79"/>
      <c r="D129" s="79"/>
      <c r="E129" s="79"/>
      <c r="F129" s="79"/>
      <c r="G129" s="79"/>
      <c r="H129" s="79"/>
      <c r="I129" s="79"/>
      <c r="J129" s="79"/>
      <c r="K129" s="79"/>
      <c r="L129" s="79"/>
    </row>
    <row r="130" spans="2:12"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</row>
    <row r="131" spans="2:12">
      <c r="D131" s="1"/>
    </row>
    <row r="132" spans="2:12">
      <c r="D132" s="1"/>
    </row>
    <row r="133" spans="2:12">
      <c r="D133" s="1"/>
    </row>
    <row r="134" spans="2:12">
      <c r="D134" s="1"/>
    </row>
    <row r="135" spans="2:12">
      <c r="D135" s="1"/>
    </row>
    <row r="136" spans="2:12">
      <c r="D136" s="1"/>
    </row>
    <row r="137" spans="2:12">
      <c r="D137" s="1"/>
    </row>
    <row r="138" spans="2:12">
      <c r="D138" s="1"/>
    </row>
    <row r="139" spans="2:12">
      <c r="D139" s="1"/>
    </row>
    <row r="140" spans="2:12">
      <c r="D140" s="1"/>
    </row>
    <row r="141" spans="2:12">
      <c r="D141" s="1"/>
    </row>
    <row r="142" spans="2:12">
      <c r="D142" s="1"/>
    </row>
    <row r="143" spans="2:12">
      <c r="D143" s="1"/>
    </row>
    <row r="144" spans="2:12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E515" s="2"/>
    </row>
  </sheetData>
  <sheetProtection sheet="1" objects="1" scenarios="1"/>
  <mergeCells count="1">
    <mergeCell ref="B6:L6"/>
  </mergeCells>
  <phoneticPr fontId="4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topLeftCell="A5" workbookViewId="0">
      <selection activeCell="Y31" sqref="Y31:Y33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855468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182</v>
      </c>
      <c r="C1" s="78" t="s" vm="1">
        <v>251</v>
      </c>
    </row>
    <row r="2" spans="2:18">
      <c r="B2" s="57" t="s">
        <v>181</v>
      </c>
      <c r="C2" s="78" t="s">
        <v>252</v>
      </c>
    </row>
    <row r="3" spans="2:18">
      <c r="B3" s="57" t="s">
        <v>183</v>
      </c>
      <c r="C3" s="78" t="s">
        <v>253</v>
      </c>
    </row>
    <row r="4" spans="2:18">
      <c r="B4" s="57" t="s">
        <v>184</v>
      </c>
      <c r="C4" s="78">
        <v>8602</v>
      </c>
    </row>
    <row r="6" spans="2:18" ht="26.25" customHeight="1">
      <c r="B6" s="157" t="s">
        <v>223</v>
      </c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9"/>
    </row>
    <row r="7" spans="2:18" s="3" customFormat="1" ht="78.75">
      <c r="B7" s="23" t="s">
        <v>119</v>
      </c>
      <c r="C7" s="31" t="s">
        <v>45</v>
      </c>
      <c r="D7" s="31" t="s">
        <v>64</v>
      </c>
      <c r="E7" s="31" t="s">
        <v>15</v>
      </c>
      <c r="F7" s="31" t="s">
        <v>65</v>
      </c>
      <c r="G7" s="31" t="s">
        <v>105</v>
      </c>
      <c r="H7" s="31" t="s">
        <v>18</v>
      </c>
      <c r="I7" s="31" t="s">
        <v>104</v>
      </c>
      <c r="J7" s="31" t="s">
        <v>17</v>
      </c>
      <c r="K7" s="31" t="s">
        <v>220</v>
      </c>
      <c r="L7" s="31" t="s">
        <v>235</v>
      </c>
      <c r="M7" s="31" t="s">
        <v>221</v>
      </c>
      <c r="N7" s="31" t="s">
        <v>59</v>
      </c>
      <c r="O7" s="31" t="s">
        <v>185</v>
      </c>
      <c r="P7" s="32" t="s">
        <v>187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242</v>
      </c>
      <c r="M8" s="33" t="s">
        <v>238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5"/>
    </row>
    <row r="11" spans="2:18" ht="20.25" customHeight="1">
      <c r="B11" s="93" t="s">
        <v>250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</row>
    <row r="12" spans="2:18">
      <c r="B12" s="93" t="s">
        <v>115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</row>
    <row r="13" spans="2:18">
      <c r="B13" s="93" t="s">
        <v>241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</row>
    <row r="14" spans="2:18"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</row>
    <row r="15" spans="2:18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</row>
    <row r="16" spans="2:1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</row>
    <row r="17" spans="2:1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</row>
    <row r="18" spans="2:16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</row>
    <row r="19" spans="2:16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</row>
    <row r="20" spans="2:16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</row>
    <row r="21" spans="2:16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</row>
    <row r="22" spans="2:16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</row>
    <row r="23" spans="2:1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</row>
    <row r="24" spans="2:1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</row>
    <row r="25" spans="2:1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</row>
    <row r="26" spans="2:1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</row>
    <row r="27" spans="2:1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</row>
    <row r="28" spans="2:1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</row>
    <row r="29" spans="2:1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</row>
    <row r="30" spans="2:1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</row>
    <row r="31" spans="2:1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</row>
    <row r="32" spans="2:1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</row>
    <row r="33" spans="2:16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</row>
    <row r="34" spans="2:16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</row>
    <row r="35" spans="2:16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</row>
    <row r="36" spans="2:16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</row>
    <row r="37" spans="2:16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</row>
    <row r="38" spans="2:16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</row>
    <row r="39" spans="2:16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</row>
    <row r="40" spans="2:16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</row>
    <row r="41" spans="2:16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</row>
    <row r="42" spans="2:16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</row>
    <row r="43" spans="2:16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</row>
    <row r="44" spans="2:16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</row>
    <row r="45" spans="2:16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</row>
    <row r="46" spans="2:16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</row>
    <row r="47" spans="2:16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</row>
    <row r="48" spans="2:16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</row>
    <row r="49" spans="2:16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</row>
    <row r="50" spans="2:16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</row>
    <row r="51" spans="2:16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</row>
    <row r="52" spans="2:16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</row>
    <row r="53" spans="2:16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2:16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</row>
    <row r="55" spans="2:16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</row>
    <row r="56" spans="2:16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</row>
    <row r="57" spans="2:16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</row>
    <row r="58" spans="2:16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</row>
    <row r="59" spans="2:16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</row>
    <row r="60" spans="2:16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</row>
    <row r="61" spans="2:16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2:16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2:16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</row>
    <row r="64" spans="2:16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</row>
    <row r="65" spans="2:16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2:16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</row>
    <row r="67" spans="2:16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</row>
    <row r="68" spans="2:16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</row>
    <row r="69" spans="2:16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</row>
    <row r="70" spans="2:16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</row>
    <row r="71" spans="2:16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</row>
    <row r="72" spans="2:16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</row>
    <row r="73" spans="2:16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</row>
    <row r="74" spans="2:16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</row>
    <row r="75" spans="2:16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</row>
    <row r="76" spans="2:16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</row>
    <row r="77" spans="2:16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</row>
    <row r="78" spans="2:16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</row>
    <row r="79" spans="2:16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</row>
    <row r="80" spans="2:16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</row>
    <row r="81" spans="2:16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</row>
    <row r="82" spans="2:16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</row>
    <row r="83" spans="2:16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</row>
    <row r="84" spans="2:16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</row>
    <row r="85" spans="2:16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</row>
    <row r="86" spans="2:16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</row>
    <row r="87" spans="2:16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</row>
    <row r="88" spans="2:16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</row>
    <row r="89" spans="2:16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</row>
    <row r="90" spans="2:16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</row>
    <row r="91" spans="2:16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</row>
    <row r="92" spans="2:16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</row>
    <row r="93" spans="2:16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</row>
    <row r="94" spans="2:16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</row>
    <row r="95" spans="2:16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</row>
    <row r="96" spans="2:16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</row>
    <row r="97" spans="2:16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</row>
    <row r="98" spans="2:16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</row>
    <row r="99" spans="2:16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</row>
    <row r="100" spans="2:16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</row>
    <row r="101" spans="2:16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</row>
    <row r="102" spans="2:16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</row>
    <row r="103" spans="2:16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</row>
    <row r="104" spans="2:16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</row>
    <row r="105" spans="2:16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</row>
    <row r="106" spans="2:16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</row>
    <row r="107" spans="2:16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</row>
    <row r="108" spans="2:16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</row>
    <row r="109" spans="2:16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>
      <selection activeCell="D28" sqref="D28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855468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182</v>
      </c>
      <c r="C1" s="78" t="s" vm="1">
        <v>251</v>
      </c>
    </row>
    <row r="2" spans="2:18">
      <c r="B2" s="57" t="s">
        <v>181</v>
      </c>
      <c r="C2" s="78" t="s">
        <v>252</v>
      </c>
    </row>
    <row r="3" spans="2:18">
      <c r="B3" s="57" t="s">
        <v>183</v>
      </c>
      <c r="C3" s="78" t="s">
        <v>253</v>
      </c>
    </row>
    <row r="4" spans="2:18">
      <c r="B4" s="57" t="s">
        <v>184</v>
      </c>
      <c r="C4" s="78">
        <v>8602</v>
      </c>
    </row>
    <row r="6" spans="2:18" ht="26.25" customHeight="1">
      <c r="B6" s="157" t="s">
        <v>225</v>
      </c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9"/>
    </row>
    <row r="7" spans="2:18" s="3" customFormat="1" ht="78.75">
      <c r="B7" s="23" t="s">
        <v>119</v>
      </c>
      <c r="C7" s="31" t="s">
        <v>45</v>
      </c>
      <c r="D7" s="31" t="s">
        <v>64</v>
      </c>
      <c r="E7" s="31" t="s">
        <v>15</v>
      </c>
      <c r="F7" s="31" t="s">
        <v>65</v>
      </c>
      <c r="G7" s="31" t="s">
        <v>105</v>
      </c>
      <c r="H7" s="31" t="s">
        <v>18</v>
      </c>
      <c r="I7" s="31" t="s">
        <v>104</v>
      </c>
      <c r="J7" s="31" t="s">
        <v>17</v>
      </c>
      <c r="K7" s="31" t="s">
        <v>220</v>
      </c>
      <c r="L7" s="31" t="s">
        <v>235</v>
      </c>
      <c r="M7" s="31" t="s">
        <v>221</v>
      </c>
      <c r="N7" s="31" t="s">
        <v>59</v>
      </c>
      <c r="O7" s="31" t="s">
        <v>185</v>
      </c>
      <c r="P7" s="32" t="s">
        <v>187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242</v>
      </c>
      <c r="M8" s="33" t="s">
        <v>238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5"/>
    </row>
    <row r="11" spans="2:18" ht="20.25" customHeight="1">
      <c r="B11" s="93" t="s">
        <v>250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</row>
    <row r="12" spans="2:18">
      <c r="B12" s="93" t="s">
        <v>115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</row>
    <row r="13" spans="2:18">
      <c r="B13" s="93" t="s">
        <v>241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</row>
    <row r="14" spans="2:18"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</row>
    <row r="15" spans="2:18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</row>
    <row r="16" spans="2:1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</row>
    <row r="17" spans="2:23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</row>
    <row r="18" spans="2:23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</row>
    <row r="19" spans="2:23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</row>
    <row r="20" spans="2:23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</row>
    <row r="21" spans="2:23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</row>
    <row r="22" spans="2:23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</row>
    <row r="23" spans="2:23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</row>
    <row r="24" spans="2:23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</row>
    <row r="25" spans="2:23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</row>
    <row r="26" spans="2:23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</row>
    <row r="27" spans="2:23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</row>
    <row r="28" spans="2:23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</row>
    <row r="29" spans="2:23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</row>
    <row r="30" spans="2:23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</row>
    <row r="31" spans="2:23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2"/>
      <c r="R31" s="2"/>
      <c r="S31" s="2"/>
      <c r="T31" s="2"/>
      <c r="U31" s="2"/>
      <c r="V31" s="2"/>
      <c r="W31" s="2"/>
    </row>
    <row r="32" spans="2:23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2"/>
      <c r="R32" s="2"/>
      <c r="S32" s="2"/>
      <c r="T32" s="2"/>
      <c r="U32" s="2"/>
      <c r="V32" s="2"/>
      <c r="W32" s="2"/>
    </row>
    <row r="33" spans="2:23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2"/>
      <c r="R33" s="2"/>
      <c r="S33" s="2"/>
      <c r="T33" s="2"/>
      <c r="U33" s="2"/>
      <c r="V33" s="2"/>
      <c r="W33" s="2"/>
    </row>
    <row r="34" spans="2:23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2"/>
      <c r="R34" s="2"/>
      <c r="S34" s="2"/>
      <c r="T34" s="2"/>
      <c r="U34" s="2"/>
      <c r="V34" s="2"/>
      <c r="W34" s="2"/>
    </row>
    <row r="35" spans="2:23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2"/>
      <c r="R35" s="2"/>
      <c r="S35" s="2"/>
      <c r="T35" s="2"/>
      <c r="U35" s="2"/>
      <c r="V35" s="2"/>
      <c r="W35" s="2"/>
    </row>
    <row r="36" spans="2:23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2"/>
      <c r="R36" s="2"/>
      <c r="S36" s="2"/>
      <c r="T36" s="2"/>
      <c r="U36" s="2"/>
      <c r="V36" s="2"/>
      <c r="W36" s="2"/>
    </row>
    <row r="37" spans="2:23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2"/>
      <c r="R37" s="2"/>
      <c r="S37" s="2"/>
      <c r="T37" s="2"/>
      <c r="U37" s="2"/>
      <c r="V37" s="2"/>
      <c r="W37" s="2"/>
    </row>
    <row r="38" spans="2:23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2"/>
      <c r="R38" s="2"/>
      <c r="S38" s="2"/>
      <c r="T38" s="2"/>
      <c r="U38" s="2"/>
      <c r="V38" s="2"/>
      <c r="W38" s="2"/>
    </row>
    <row r="39" spans="2:23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2"/>
      <c r="R39" s="2"/>
      <c r="S39" s="2"/>
      <c r="T39" s="2"/>
      <c r="U39" s="2"/>
      <c r="V39" s="2"/>
      <c r="W39" s="2"/>
    </row>
    <row r="40" spans="2:23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2"/>
      <c r="R40" s="2"/>
      <c r="S40" s="2"/>
      <c r="T40" s="2"/>
      <c r="U40" s="2"/>
      <c r="V40" s="2"/>
      <c r="W40" s="2"/>
    </row>
    <row r="41" spans="2:23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2"/>
      <c r="R41" s="2"/>
      <c r="S41" s="2"/>
      <c r="T41" s="2"/>
      <c r="U41" s="2"/>
      <c r="V41" s="2"/>
      <c r="W41" s="2"/>
    </row>
    <row r="42" spans="2:23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2"/>
      <c r="R42" s="2"/>
      <c r="S42" s="2"/>
      <c r="T42" s="2"/>
      <c r="U42" s="2"/>
      <c r="V42" s="2"/>
      <c r="W42" s="2"/>
    </row>
    <row r="43" spans="2:23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</row>
    <row r="44" spans="2:23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</row>
    <row r="45" spans="2:23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</row>
    <row r="46" spans="2:23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</row>
    <row r="47" spans="2:23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</row>
    <row r="48" spans="2:23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</row>
    <row r="49" spans="2:16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</row>
    <row r="50" spans="2:16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</row>
    <row r="51" spans="2:16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</row>
    <row r="52" spans="2:16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</row>
    <row r="53" spans="2:16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2:16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</row>
    <row r="55" spans="2:16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</row>
    <row r="56" spans="2:16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</row>
    <row r="57" spans="2:16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</row>
    <row r="58" spans="2:16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</row>
    <row r="59" spans="2:16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</row>
    <row r="60" spans="2:16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</row>
    <row r="61" spans="2:16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2:16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2:16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</row>
    <row r="64" spans="2:16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</row>
    <row r="65" spans="2:16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2:16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</row>
    <row r="67" spans="2:16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</row>
    <row r="68" spans="2:16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</row>
    <row r="69" spans="2:16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</row>
    <row r="70" spans="2:16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</row>
    <row r="71" spans="2:16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</row>
    <row r="72" spans="2:16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</row>
    <row r="73" spans="2:16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</row>
    <row r="74" spans="2:16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</row>
    <row r="75" spans="2:16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</row>
    <row r="76" spans="2:16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</row>
    <row r="77" spans="2:16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</row>
    <row r="78" spans="2:16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</row>
    <row r="79" spans="2:16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</row>
    <row r="80" spans="2:16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</row>
    <row r="81" spans="2:16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</row>
    <row r="82" spans="2:16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</row>
    <row r="83" spans="2:16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</row>
    <row r="84" spans="2:16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</row>
    <row r="85" spans="2:16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</row>
    <row r="86" spans="2:16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</row>
    <row r="87" spans="2:16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</row>
    <row r="88" spans="2:16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</row>
    <row r="89" spans="2:16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</row>
    <row r="90" spans="2:16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</row>
    <row r="91" spans="2:16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</row>
    <row r="92" spans="2:16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</row>
    <row r="93" spans="2:16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</row>
    <row r="94" spans="2:16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</row>
    <row r="95" spans="2:16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</row>
    <row r="96" spans="2:16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</row>
    <row r="97" spans="2:16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</row>
    <row r="98" spans="2:16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</row>
    <row r="99" spans="2:16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</row>
    <row r="100" spans="2:16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</row>
    <row r="101" spans="2:16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</row>
    <row r="102" spans="2:16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</row>
    <row r="103" spans="2:16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</row>
    <row r="104" spans="2:16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</row>
    <row r="105" spans="2:16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</row>
    <row r="106" spans="2:16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</row>
    <row r="107" spans="2:16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</row>
    <row r="108" spans="2:16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</row>
    <row r="109" spans="2:16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workbookViewId="0">
      <pane ySplit="10" topLeftCell="A11" activePane="bottomLeft" state="frozen"/>
      <selection pane="bottomLeft" activeCell="C12" sqref="C12"/>
    </sheetView>
  </sheetViews>
  <sheetFormatPr defaultColWidth="9.140625" defaultRowHeight="18"/>
  <cols>
    <col min="1" max="1" width="6.28515625" style="1" customWidth="1"/>
    <col min="2" max="2" width="30.28515625" style="2" bestFit="1" customWidth="1"/>
    <col min="3" max="3" width="41.8554687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3.140625" style="1" bestFit="1" customWidth="1"/>
    <col min="13" max="13" width="7.28515625" style="1" bestFit="1" customWidth="1"/>
    <col min="14" max="14" width="8.28515625" style="1" bestFit="1" customWidth="1"/>
    <col min="15" max="15" width="10.140625" style="1" bestFit="1" customWidth="1"/>
    <col min="16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7" t="s">
        <v>182</v>
      </c>
      <c r="C1" s="78" t="s" vm="1">
        <v>251</v>
      </c>
    </row>
    <row r="2" spans="2:53">
      <c r="B2" s="57" t="s">
        <v>181</v>
      </c>
      <c r="C2" s="78" t="s">
        <v>252</v>
      </c>
    </row>
    <row r="3" spans="2:53">
      <c r="B3" s="57" t="s">
        <v>183</v>
      </c>
      <c r="C3" s="78" t="s">
        <v>253</v>
      </c>
    </row>
    <row r="4" spans="2:53">
      <c r="B4" s="57" t="s">
        <v>184</v>
      </c>
      <c r="C4" s="78">
        <v>8602</v>
      </c>
    </row>
    <row r="6" spans="2:53" ht="21.75" customHeight="1">
      <c r="B6" s="148" t="s">
        <v>212</v>
      </c>
      <c r="C6" s="149"/>
      <c r="D6" s="149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50"/>
    </row>
    <row r="7" spans="2:53" ht="27.75" customHeight="1">
      <c r="B7" s="151" t="s">
        <v>89</v>
      </c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3"/>
      <c r="AU7" s="3"/>
      <c r="AV7" s="3"/>
    </row>
    <row r="8" spans="2:53" s="3" customFormat="1" ht="66" customHeight="1">
      <c r="B8" s="23" t="s">
        <v>118</v>
      </c>
      <c r="C8" s="31" t="s">
        <v>45</v>
      </c>
      <c r="D8" s="31" t="s">
        <v>122</v>
      </c>
      <c r="E8" s="31" t="s">
        <v>15</v>
      </c>
      <c r="F8" s="31" t="s">
        <v>65</v>
      </c>
      <c r="G8" s="31" t="s">
        <v>105</v>
      </c>
      <c r="H8" s="31" t="s">
        <v>18</v>
      </c>
      <c r="I8" s="31" t="s">
        <v>104</v>
      </c>
      <c r="J8" s="31" t="s">
        <v>17</v>
      </c>
      <c r="K8" s="31" t="s">
        <v>19</v>
      </c>
      <c r="L8" s="31" t="s">
        <v>235</v>
      </c>
      <c r="M8" s="31" t="s">
        <v>234</v>
      </c>
      <c r="N8" s="31" t="s">
        <v>249</v>
      </c>
      <c r="O8" s="31" t="s">
        <v>62</v>
      </c>
      <c r="P8" s="31" t="s">
        <v>237</v>
      </c>
      <c r="Q8" s="31" t="s">
        <v>185</v>
      </c>
      <c r="R8" s="72" t="s">
        <v>187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242</v>
      </c>
      <c r="M9" s="33"/>
      <c r="N9" s="17" t="s">
        <v>238</v>
      </c>
      <c r="O9" s="33" t="s">
        <v>243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116</v>
      </c>
      <c r="R10" s="21" t="s">
        <v>117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129" customFormat="1" ht="18" customHeight="1">
      <c r="B11" s="123" t="s">
        <v>27</v>
      </c>
      <c r="C11" s="82"/>
      <c r="D11" s="82"/>
      <c r="E11" s="82"/>
      <c r="F11" s="82"/>
      <c r="G11" s="82"/>
      <c r="H11" s="88">
        <v>12.329911479820737</v>
      </c>
      <c r="I11" s="82"/>
      <c r="J11" s="82"/>
      <c r="K11" s="89">
        <v>5.7197450322721355E-3</v>
      </c>
      <c r="L11" s="88"/>
      <c r="M11" s="90"/>
      <c r="N11" s="82"/>
      <c r="O11" s="88">
        <v>14041.798270000003</v>
      </c>
      <c r="P11" s="82"/>
      <c r="Q11" s="89">
        <v>1</v>
      </c>
      <c r="R11" s="89">
        <f>O11/'סכום נכסי הקרן'!$C$42</f>
        <v>0.17140282346828667</v>
      </c>
      <c r="S11" s="132"/>
      <c r="T11" s="132"/>
      <c r="U11" s="132"/>
      <c r="V11" s="132"/>
      <c r="W11" s="132"/>
      <c r="X11" s="132"/>
      <c r="Y11" s="132"/>
      <c r="Z11" s="132"/>
      <c r="AA11" s="132"/>
      <c r="AB11" s="132"/>
      <c r="AC11" s="132"/>
      <c r="AD11" s="132"/>
      <c r="AE11" s="132"/>
      <c r="AF11" s="132"/>
      <c r="AG11" s="132"/>
      <c r="AH11" s="132"/>
      <c r="AI11" s="132"/>
      <c r="AJ11" s="132"/>
      <c r="AK11" s="132"/>
      <c r="AL11" s="132"/>
      <c r="AU11" s="130"/>
      <c r="AV11" s="130"/>
      <c r="AW11" s="133"/>
      <c r="BA11" s="130"/>
    </row>
    <row r="12" spans="2:53" s="94" customFormat="1" ht="22.5" customHeight="1">
      <c r="B12" s="123" t="s">
        <v>232</v>
      </c>
      <c r="C12" s="82"/>
      <c r="D12" s="82"/>
      <c r="E12" s="82"/>
      <c r="F12" s="82"/>
      <c r="G12" s="82"/>
      <c r="H12" s="88">
        <v>12.329911479820741</v>
      </c>
      <c r="I12" s="82"/>
      <c r="J12" s="82"/>
      <c r="K12" s="89">
        <v>5.7197450322721381E-3</v>
      </c>
      <c r="L12" s="88"/>
      <c r="M12" s="90"/>
      <c r="N12" s="82"/>
      <c r="O12" s="88">
        <v>14041.798269999999</v>
      </c>
      <c r="P12" s="82"/>
      <c r="Q12" s="89">
        <v>0.99999999999999978</v>
      </c>
      <c r="R12" s="89">
        <f>O12/'סכום נכסי הקרן'!$C$42</f>
        <v>0.17140282346828661</v>
      </c>
      <c r="AW12" s="4"/>
    </row>
    <row r="13" spans="2:53" s="94" customFormat="1">
      <c r="B13" s="123" t="s">
        <v>25</v>
      </c>
      <c r="C13" s="82"/>
      <c r="D13" s="82"/>
      <c r="E13" s="82"/>
      <c r="F13" s="82"/>
      <c r="G13" s="82"/>
      <c r="H13" s="88">
        <v>12.331016144556644</v>
      </c>
      <c r="I13" s="82"/>
      <c r="J13" s="82"/>
      <c r="K13" s="89">
        <v>5.7187945852999944E-3</v>
      </c>
      <c r="L13" s="88"/>
      <c r="M13" s="90"/>
      <c r="N13" s="82"/>
      <c r="O13" s="88">
        <v>14039.3078</v>
      </c>
      <c r="P13" s="82"/>
      <c r="Q13" s="89">
        <v>0.99982263881362521</v>
      </c>
      <c r="R13" s="89">
        <f>O13/'סכום נכסי הקרן'!$C$42</f>
        <v>0.17137242326016833</v>
      </c>
    </row>
    <row r="14" spans="2:53">
      <c r="B14" s="123" t="s">
        <v>24</v>
      </c>
      <c r="C14" s="82"/>
      <c r="D14" s="82"/>
      <c r="E14" s="82"/>
      <c r="F14" s="82"/>
      <c r="G14" s="82"/>
      <c r="H14" s="88">
        <v>12.331016144556644</v>
      </c>
      <c r="I14" s="82"/>
      <c r="J14" s="82"/>
      <c r="K14" s="89">
        <v>5.7187945852999944E-3</v>
      </c>
      <c r="L14" s="88"/>
      <c r="M14" s="90"/>
      <c r="N14" s="82"/>
      <c r="O14" s="88">
        <v>14039.3078</v>
      </c>
      <c r="P14" s="82"/>
      <c r="Q14" s="89">
        <v>0.99982263881362521</v>
      </c>
      <c r="R14" s="89">
        <f>O14/'סכום נכסי הקרן'!$C$42</f>
        <v>0.17137242326016833</v>
      </c>
    </row>
    <row r="15" spans="2:53">
      <c r="B15" s="79" t="s">
        <v>254</v>
      </c>
      <c r="C15" s="80" t="s">
        <v>255</v>
      </c>
      <c r="D15" s="91" t="s">
        <v>123</v>
      </c>
      <c r="E15" s="80" t="s">
        <v>256</v>
      </c>
      <c r="F15" s="80"/>
      <c r="G15" s="80"/>
      <c r="H15" s="85">
        <v>3.37</v>
      </c>
      <c r="I15" s="91" t="s">
        <v>167</v>
      </c>
      <c r="J15" s="92">
        <v>0.04</v>
      </c>
      <c r="K15" s="86">
        <v>-4.7999999999999996E-3</v>
      </c>
      <c r="L15" s="85">
        <v>490061</v>
      </c>
      <c r="M15" s="87">
        <v>152.55000000000001</v>
      </c>
      <c r="N15" s="80"/>
      <c r="O15" s="85">
        <v>747.58806000000004</v>
      </c>
      <c r="P15" s="86">
        <v>3.1519622027723913E-5</v>
      </c>
      <c r="Q15" s="86">
        <v>5.3240193714875234E-2</v>
      </c>
      <c r="R15" s="86">
        <f>O15/'סכום נכסי הקרן'!$C$42</f>
        <v>9.125519524728145E-3</v>
      </c>
    </row>
    <row r="16" spans="2:53" ht="20.25">
      <c r="B16" s="79" t="s">
        <v>257</v>
      </c>
      <c r="C16" s="80" t="s">
        <v>258</v>
      </c>
      <c r="D16" s="91" t="s">
        <v>123</v>
      </c>
      <c r="E16" s="80" t="s">
        <v>256</v>
      </c>
      <c r="F16" s="80"/>
      <c r="G16" s="80"/>
      <c r="H16" s="85">
        <v>5.93</v>
      </c>
      <c r="I16" s="91" t="s">
        <v>167</v>
      </c>
      <c r="J16" s="92">
        <v>0.04</v>
      </c>
      <c r="K16" s="86">
        <v>-1.3999999999999998E-3</v>
      </c>
      <c r="L16" s="85">
        <v>300600</v>
      </c>
      <c r="M16" s="87">
        <v>158.13999999999999</v>
      </c>
      <c r="N16" s="80"/>
      <c r="O16" s="85">
        <v>475.36884000000003</v>
      </c>
      <c r="P16" s="86">
        <v>2.8432807487192466E-5</v>
      </c>
      <c r="Q16" s="86">
        <v>3.3853843422292661E-2</v>
      </c>
      <c r="R16" s="86">
        <f>O16/'סכום נכסי הקרן'!$C$42</f>
        <v>5.8026443478342458E-3</v>
      </c>
      <c r="AU16" s="4"/>
    </row>
    <row r="17" spans="2:48" ht="20.25">
      <c r="B17" s="79" t="s">
        <v>259</v>
      </c>
      <c r="C17" s="80" t="s">
        <v>260</v>
      </c>
      <c r="D17" s="91" t="s">
        <v>123</v>
      </c>
      <c r="E17" s="80" t="s">
        <v>256</v>
      </c>
      <c r="F17" s="80"/>
      <c r="G17" s="80"/>
      <c r="H17" s="85">
        <v>9.1</v>
      </c>
      <c r="I17" s="91" t="s">
        <v>167</v>
      </c>
      <c r="J17" s="92">
        <v>7.4999999999999997E-3</v>
      </c>
      <c r="K17" s="86">
        <v>2.0000000000000005E-3</v>
      </c>
      <c r="L17" s="85">
        <v>850000</v>
      </c>
      <c r="M17" s="87">
        <v>105.74</v>
      </c>
      <c r="N17" s="80"/>
      <c r="O17" s="85">
        <v>898.78993999999989</v>
      </c>
      <c r="P17" s="86">
        <v>1.7009835086647101E-4</v>
      </c>
      <c r="Q17" s="86">
        <v>6.4008179203104282E-2</v>
      </c>
      <c r="R17" s="86">
        <f>O17/'סכום נכסי הקרן'!$C$42</f>
        <v>1.097118264047614E-2</v>
      </c>
      <c r="AV17" s="4"/>
    </row>
    <row r="18" spans="2:48">
      <c r="B18" s="79" t="s">
        <v>261</v>
      </c>
      <c r="C18" s="80" t="s">
        <v>262</v>
      </c>
      <c r="D18" s="91" t="s">
        <v>123</v>
      </c>
      <c r="E18" s="80" t="s">
        <v>256</v>
      </c>
      <c r="F18" s="80"/>
      <c r="G18" s="80"/>
      <c r="H18" s="85">
        <v>14.239999999999998</v>
      </c>
      <c r="I18" s="91" t="s">
        <v>167</v>
      </c>
      <c r="J18" s="92">
        <v>0.04</v>
      </c>
      <c r="K18" s="86">
        <v>8.7999999999999988E-3</v>
      </c>
      <c r="L18" s="85">
        <v>2750000</v>
      </c>
      <c r="M18" s="87">
        <v>183.07</v>
      </c>
      <c r="N18" s="80"/>
      <c r="O18" s="85">
        <v>5034.4252300000007</v>
      </c>
      <c r="P18" s="86">
        <v>1.6952701900052665E-4</v>
      </c>
      <c r="Q18" s="86">
        <v>0.35853137420126174</v>
      </c>
      <c r="R18" s="86">
        <f>O18/'סכום נכסי הקרן'!$C$42</f>
        <v>6.1453289840061091E-2</v>
      </c>
      <c r="AU18" s="3"/>
    </row>
    <row r="19" spans="2:48">
      <c r="B19" s="79" t="s">
        <v>263</v>
      </c>
      <c r="C19" s="80" t="s">
        <v>264</v>
      </c>
      <c r="D19" s="91" t="s">
        <v>123</v>
      </c>
      <c r="E19" s="80" t="s">
        <v>256</v>
      </c>
      <c r="F19" s="80"/>
      <c r="G19" s="80"/>
      <c r="H19" s="85">
        <v>18.48</v>
      </c>
      <c r="I19" s="91" t="s">
        <v>167</v>
      </c>
      <c r="J19" s="92">
        <v>2.75E-2</v>
      </c>
      <c r="K19" s="86">
        <v>1.1699999999999999E-2</v>
      </c>
      <c r="L19" s="85">
        <v>1193921</v>
      </c>
      <c r="M19" s="87">
        <v>141.55000000000001</v>
      </c>
      <c r="N19" s="80"/>
      <c r="O19" s="85">
        <v>1689.9951599999999</v>
      </c>
      <c r="P19" s="86">
        <v>6.7548315375551328E-5</v>
      </c>
      <c r="Q19" s="86">
        <v>0.12035461039278979</v>
      </c>
      <c r="R19" s="86">
        <f>O19/'סכום נכסי הקרן'!$C$42</f>
        <v>2.0629120038749765E-2</v>
      </c>
      <c r="AV19" s="3"/>
    </row>
    <row r="20" spans="2:48">
      <c r="B20" s="79" t="s">
        <v>265</v>
      </c>
      <c r="C20" s="80" t="s">
        <v>266</v>
      </c>
      <c r="D20" s="91" t="s">
        <v>123</v>
      </c>
      <c r="E20" s="80" t="s">
        <v>256</v>
      </c>
      <c r="F20" s="80"/>
      <c r="G20" s="80"/>
      <c r="H20" s="85">
        <v>5.5100000000000007</v>
      </c>
      <c r="I20" s="91" t="s">
        <v>167</v>
      </c>
      <c r="J20" s="92">
        <v>1.7500000000000002E-2</v>
      </c>
      <c r="K20" s="86">
        <v>-2.5999999999999999E-3</v>
      </c>
      <c r="L20" s="85">
        <v>455583</v>
      </c>
      <c r="M20" s="87">
        <v>113.12</v>
      </c>
      <c r="N20" s="80"/>
      <c r="O20" s="85">
        <v>515.35547999999994</v>
      </c>
      <c r="P20" s="86">
        <v>3.2863043421808142E-5</v>
      </c>
      <c r="Q20" s="86">
        <v>3.6701529967215506E-2</v>
      </c>
      <c r="R20" s="86">
        <f>O20/'סכום נכסי הקרן'!$C$42</f>
        <v>6.2907458619866716E-3</v>
      </c>
    </row>
    <row r="21" spans="2:48">
      <c r="B21" s="79" t="s">
        <v>267</v>
      </c>
      <c r="C21" s="80" t="s">
        <v>268</v>
      </c>
      <c r="D21" s="91" t="s">
        <v>123</v>
      </c>
      <c r="E21" s="80" t="s">
        <v>256</v>
      </c>
      <c r="F21" s="80"/>
      <c r="G21" s="80"/>
      <c r="H21" s="85">
        <v>1.8</v>
      </c>
      <c r="I21" s="91" t="s">
        <v>167</v>
      </c>
      <c r="J21" s="92">
        <v>0.03</v>
      </c>
      <c r="K21" s="86">
        <v>-4.9000000000000007E-3</v>
      </c>
      <c r="L21" s="85">
        <v>610416</v>
      </c>
      <c r="M21" s="87">
        <v>116.8</v>
      </c>
      <c r="N21" s="80"/>
      <c r="O21" s="85">
        <v>712.96590000000003</v>
      </c>
      <c r="P21" s="86">
        <v>3.9817722583812834E-5</v>
      </c>
      <c r="Q21" s="86">
        <v>5.0774543708068803E-2</v>
      </c>
      <c r="R21" s="86">
        <f>O21/'סכום נכסי הקרן'!$C$42</f>
        <v>8.702900151876922E-3</v>
      </c>
    </row>
    <row r="22" spans="2:48">
      <c r="B22" s="79" t="s">
        <v>269</v>
      </c>
      <c r="C22" s="80" t="s">
        <v>270</v>
      </c>
      <c r="D22" s="91" t="s">
        <v>123</v>
      </c>
      <c r="E22" s="80" t="s">
        <v>256</v>
      </c>
      <c r="F22" s="80"/>
      <c r="G22" s="80"/>
      <c r="H22" s="85">
        <v>2.8300000000000005</v>
      </c>
      <c r="I22" s="91" t="s">
        <v>167</v>
      </c>
      <c r="J22" s="92">
        <v>1E-3</v>
      </c>
      <c r="K22" s="86">
        <v>-5.0000000000000001E-3</v>
      </c>
      <c r="L22" s="85">
        <v>928656</v>
      </c>
      <c r="M22" s="87">
        <v>101.73</v>
      </c>
      <c r="N22" s="80"/>
      <c r="O22" s="85">
        <v>944.72170999999992</v>
      </c>
      <c r="P22" s="86">
        <v>6.6499780376343435E-5</v>
      </c>
      <c r="Q22" s="86">
        <v>6.7279253827366062E-2</v>
      </c>
      <c r="R22" s="86">
        <f>O22/'סכום נכסי הקרן'!$C$42</f>
        <v>1.1531854066850075E-2</v>
      </c>
    </row>
    <row r="23" spans="2:48">
      <c r="B23" s="79" t="s">
        <v>271</v>
      </c>
      <c r="C23" s="80" t="s">
        <v>272</v>
      </c>
      <c r="D23" s="91" t="s">
        <v>123</v>
      </c>
      <c r="E23" s="80" t="s">
        <v>256</v>
      </c>
      <c r="F23" s="80"/>
      <c r="G23" s="80"/>
      <c r="H23" s="85">
        <v>7.6400000000000015</v>
      </c>
      <c r="I23" s="91" t="s">
        <v>167</v>
      </c>
      <c r="J23" s="92">
        <v>7.4999999999999997E-3</v>
      </c>
      <c r="K23" s="86">
        <v>1E-4</v>
      </c>
      <c r="L23" s="85">
        <v>445000</v>
      </c>
      <c r="M23" s="87">
        <v>105.47</v>
      </c>
      <c r="N23" s="80"/>
      <c r="O23" s="85">
        <v>469.34151000000003</v>
      </c>
      <c r="P23" s="86">
        <v>3.3522323909115779E-5</v>
      </c>
      <c r="Q23" s="86">
        <v>3.3424601391884252E-2</v>
      </c>
      <c r="R23" s="86">
        <f>O23/'סכום נכסי הקרן'!$C$42</f>
        <v>5.7290710518709854E-3</v>
      </c>
    </row>
    <row r="24" spans="2:48">
      <c r="B24" s="79" t="s">
        <v>273</v>
      </c>
      <c r="C24" s="80" t="s">
        <v>274</v>
      </c>
      <c r="D24" s="91" t="s">
        <v>123</v>
      </c>
      <c r="E24" s="80" t="s">
        <v>256</v>
      </c>
      <c r="F24" s="80"/>
      <c r="G24" s="80"/>
      <c r="H24" s="85">
        <v>0.33</v>
      </c>
      <c r="I24" s="91" t="s">
        <v>167</v>
      </c>
      <c r="J24" s="92">
        <v>3.5000000000000003E-2</v>
      </c>
      <c r="K24" s="86">
        <v>9.1999999999999998E-3</v>
      </c>
      <c r="L24" s="85">
        <v>286749</v>
      </c>
      <c r="M24" s="87">
        <v>120.2</v>
      </c>
      <c r="N24" s="80"/>
      <c r="O24" s="85">
        <v>344.67228999999998</v>
      </c>
      <c r="P24" s="86">
        <v>2.2435674300143267E-5</v>
      </c>
      <c r="Q24" s="86">
        <v>2.4546164484956664E-2</v>
      </c>
      <c r="R24" s="86">
        <f>O24/'סכום נכסי הקרן'!$C$42</f>
        <v>4.2072818980385543E-3</v>
      </c>
    </row>
    <row r="25" spans="2:48">
      <c r="B25" s="79" t="s">
        <v>275</v>
      </c>
      <c r="C25" s="80" t="s">
        <v>276</v>
      </c>
      <c r="D25" s="91" t="s">
        <v>123</v>
      </c>
      <c r="E25" s="80" t="s">
        <v>256</v>
      </c>
      <c r="F25" s="80"/>
      <c r="G25" s="80"/>
      <c r="H25" s="85">
        <v>23.77</v>
      </c>
      <c r="I25" s="91" t="s">
        <v>167</v>
      </c>
      <c r="J25" s="92">
        <v>0.01</v>
      </c>
      <c r="K25" s="86">
        <v>1.3999999999999999E-2</v>
      </c>
      <c r="L25" s="85">
        <v>2055000</v>
      </c>
      <c r="M25" s="87">
        <v>91.55</v>
      </c>
      <c r="N25" s="80"/>
      <c r="O25" s="85">
        <v>1881.3525300000001</v>
      </c>
      <c r="P25" s="86">
        <v>2.3668216522142738E-4</v>
      </c>
      <c r="Q25" s="86">
        <v>0.13398230723905705</v>
      </c>
      <c r="R25" s="86">
        <f>O25/'סכום נכסי הקרן'!$C$42</f>
        <v>2.296494575556984E-2</v>
      </c>
    </row>
    <row r="26" spans="2:48">
      <c r="B26" s="79" t="s">
        <v>277</v>
      </c>
      <c r="C26" s="80" t="s">
        <v>278</v>
      </c>
      <c r="D26" s="91" t="s">
        <v>123</v>
      </c>
      <c r="E26" s="80" t="s">
        <v>256</v>
      </c>
      <c r="F26" s="80"/>
      <c r="G26" s="80"/>
      <c r="H26" s="85">
        <v>4.51</v>
      </c>
      <c r="I26" s="91" t="s">
        <v>167</v>
      </c>
      <c r="J26" s="92">
        <v>2.75E-2</v>
      </c>
      <c r="K26" s="86">
        <v>-4.0999999999999995E-3</v>
      </c>
      <c r="L26" s="85">
        <v>272700</v>
      </c>
      <c r="M26" s="87">
        <v>119.08</v>
      </c>
      <c r="N26" s="80"/>
      <c r="O26" s="85">
        <v>324.73115000000001</v>
      </c>
      <c r="P26" s="86">
        <v>1.6624658971975469E-5</v>
      </c>
      <c r="Q26" s="86">
        <v>2.3126037260753209E-2</v>
      </c>
      <c r="R26" s="86">
        <f>O26/'סכום נכסי הקרן'!$C$42</f>
        <v>3.9638680821259022E-3</v>
      </c>
    </row>
    <row r="27" spans="2:48">
      <c r="B27" s="79"/>
      <c r="C27" s="80"/>
      <c r="D27" s="80"/>
      <c r="E27" s="80"/>
      <c r="F27" s="80"/>
      <c r="G27" s="80"/>
      <c r="H27" s="80"/>
      <c r="I27" s="80"/>
      <c r="J27" s="80"/>
      <c r="K27" s="86"/>
      <c r="L27" s="85"/>
      <c r="M27" s="87"/>
      <c r="N27" s="80"/>
      <c r="O27" s="80"/>
      <c r="P27" s="80"/>
      <c r="Q27" s="86"/>
      <c r="R27" s="80"/>
    </row>
    <row r="28" spans="2:48" s="94" customFormat="1">
      <c r="B28" s="117" t="s">
        <v>46</v>
      </c>
      <c r="C28" s="118"/>
      <c r="D28" s="118"/>
      <c r="E28" s="118"/>
      <c r="F28" s="118"/>
      <c r="G28" s="118"/>
      <c r="H28" s="119">
        <v>6.1026819837219479</v>
      </c>
      <c r="I28" s="118"/>
      <c r="J28" s="118"/>
      <c r="K28" s="120">
        <v>1.1077616273233568E-2</v>
      </c>
      <c r="L28" s="119"/>
      <c r="M28" s="122"/>
      <c r="N28" s="118"/>
      <c r="O28" s="119">
        <v>2.4904699999999997</v>
      </c>
      <c r="P28" s="118"/>
      <c r="Q28" s="120">
        <v>1.7736118637459952E-4</v>
      </c>
      <c r="R28" s="120">
        <f>O28/'סכום נכסי הקרן'!$C$42</f>
        <v>3.0400208118291372E-5</v>
      </c>
    </row>
    <row r="29" spans="2:48">
      <c r="B29" s="123" t="s">
        <v>23</v>
      </c>
      <c r="C29" s="82"/>
      <c r="D29" s="82"/>
      <c r="E29" s="82"/>
      <c r="F29" s="82"/>
      <c r="G29" s="82"/>
      <c r="H29" s="88">
        <v>6.1026819837219479</v>
      </c>
      <c r="I29" s="82"/>
      <c r="J29" s="82"/>
      <c r="K29" s="89">
        <v>1.1077616273233568E-2</v>
      </c>
      <c r="L29" s="88"/>
      <c r="M29" s="90"/>
      <c r="N29" s="82"/>
      <c r="O29" s="88">
        <v>2.4904699999999997</v>
      </c>
      <c r="P29" s="82"/>
      <c r="Q29" s="89">
        <v>1.7736118637459952E-4</v>
      </c>
      <c r="R29" s="89">
        <f>O29/'סכום נכסי הקרן'!$C$42</f>
        <v>3.0400208118291372E-5</v>
      </c>
    </row>
    <row r="30" spans="2:48">
      <c r="B30" s="79" t="s">
        <v>279</v>
      </c>
      <c r="C30" s="80" t="s">
        <v>280</v>
      </c>
      <c r="D30" s="91" t="s">
        <v>123</v>
      </c>
      <c r="E30" s="80" t="s">
        <v>256</v>
      </c>
      <c r="F30" s="80"/>
      <c r="G30" s="80"/>
      <c r="H30" s="85">
        <v>5.6</v>
      </c>
      <c r="I30" s="91" t="s">
        <v>167</v>
      </c>
      <c r="J30" s="92">
        <v>3.7499999999999999E-2</v>
      </c>
      <c r="K30" s="86">
        <v>1.0200000000000001E-2</v>
      </c>
      <c r="L30" s="85">
        <v>1979</v>
      </c>
      <c r="M30" s="87">
        <v>119.31</v>
      </c>
      <c r="N30" s="80"/>
      <c r="O30" s="85">
        <v>2.3611399999999998</v>
      </c>
      <c r="P30" s="86">
        <v>1.2858345989177159E-7</v>
      </c>
      <c r="Q30" s="86">
        <v>1.681508275933948E-4</v>
      </c>
      <c r="R30" s="86">
        <f>O30/'סכום נכסי הקרן'!$C$42</f>
        <v>2.8821526618036953E-5</v>
      </c>
    </row>
    <row r="31" spans="2:48">
      <c r="B31" s="79" t="s">
        <v>281</v>
      </c>
      <c r="C31" s="80" t="s">
        <v>282</v>
      </c>
      <c r="D31" s="91" t="s">
        <v>123</v>
      </c>
      <c r="E31" s="80" t="s">
        <v>256</v>
      </c>
      <c r="F31" s="80"/>
      <c r="G31" s="80"/>
      <c r="H31" s="85">
        <v>15.279999999999998</v>
      </c>
      <c r="I31" s="91" t="s">
        <v>167</v>
      </c>
      <c r="J31" s="92">
        <v>5.5E-2</v>
      </c>
      <c r="K31" s="86">
        <v>2.7099999999999999E-2</v>
      </c>
      <c r="L31" s="85">
        <v>84</v>
      </c>
      <c r="M31" s="87">
        <v>153.97</v>
      </c>
      <c r="N31" s="80"/>
      <c r="O31" s="85">
        <v>0.12933</v>
      </c>
      <c r="P31" s="86">
        <v>4.5942746805256243E-9</v>
      </c>
      <c r="Q31" s="86">
        <v>9.2103587812047357E-6</v>
      </c>
      <c r="R31" s="86">
        <f>O31/'סכום נכסי הקרן'!$C$42</f>
        <v>1.5786815002544193E-6</v>
      </c>
    </row>
    <row r="32" spans="2:48">
      <c r="B32" s="84"/>
      <c r="C32" s="80"/>
      <c r="D32" s="80"/>
      <c r="E32" s="80"/>
      <c r="F32" s="80"/>
      <c r="G32" s="80"/>
      <c r="H32" s="80"/>
      <c r="I32" s="80"/>
      <c r="J32" s="80"/>
      <c r="K32" s="86"/>
      <c r="L32" s="85"/>
      <c r="M32" s="87"/>
      <c r="N32" s="80"/>
      <c r="O32" s="80"/>
      <c r="P32" s="80"/>
      <c r="Q32" s="86"/>
      <c r="R32" s="80"/>
    </row>
    <row r="33" spans="2:18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</row>
    <row r="34" spans="2:18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</row>
    <row r="35" spans="2:18">
      <c r="B35" s="93" t="s">
        <v>115</v>
      </c>
      <c r="C35" s="94"/>
      <c r="D35" s="94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</row>
    <row r="36" spans="2:18">
      <c r="B36" s="93" t="s">
        <v>233</v>
      </c>
      <c r="C36" s="94"/>
      <c r="D36" s="94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</row>
    <row r="37" spans="2:18">
      <c r="B37" s="154" t="s">
        <v>241</v>
      </c>
      <c r="C37" s="154"/>
      <c r="D37" s="154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</row>
    <row r="38" spans="2:18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</row>
    <row r="39" spans="2:18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</row>
    <row r="40" spans="2:18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</row>
    <row r="41" spans="2:18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</row>
    <row r="42" spans="2:18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</row>
    <row r="43" spans="2:18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</row>
    <row r="44" spans="2:18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</row>
    <row r="45" spans="2:18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</row>
    <row r="46" spans="2:18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</row>
    <row r="47" spans="2:18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</row>
    <row r="48" spans="2:18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</row>
    <row r="49" spans="2:18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</row>
    <row r="50" spans="2:18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</row>
    <row r="51" spans="2:18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</row>
    <row r="52" spans="2:18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</row>
    <row r="53" spans="2:18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</row>
    <row r="54" spans="2:18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</row>
    <row r="55" spans="2:18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</row>
    <row r="56" spans="2:18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</row>
    <row r="57" spans="2:18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</row>
    <row r="58" spans="2:18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</row>
    <row r="59" spans="2:18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</row>
    <row r="60" spans="2:18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</row>
    <row r="61" spans="2:18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</row>
    <row r="62" spans="2:18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</row>
    <row r="63" spans="2:18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</row>
    <row r="64" spans="2:18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</row>
    <row r="65" spans="2:18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</row>
    <row r="66" spans="2:18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</row>
    <row r="67" spans="2:18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</row>
    <row r="68" spans="2:18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</row>
    <row r="69" spans="2:18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</row>
    <row r="70" spans="2:18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</row>
    <row r="71" spans="2:18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</row>
    <row r="72" spans="2:18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</row>
    <row r="73" spans="2:18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</row>
    <row r="74" spans="2:18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</row>
    <row r="75" spans="2:18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</row>
    <row r="76" spans="2:18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</row>
    <row r="77" spans="2:18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</row>
    <row r="78" spans="2:18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</row>
    <row r="79" spans="2:18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</row>
    <row r="80" spans="2:18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</row>
    <row r="81" spans="2:18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</row>
    <row r="82" spans="2:18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</row>
    <row r="83" spans="2:18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</row>
    <row r="84" spans="2:18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</row>
    <row r="85" spans="2:18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</row>
    <row r="86" spans="2:18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</row>
    <row r="87" spans="2:18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</row>
    <row r="88" spans="2:18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</row>
    <row r="89" spans="2:18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</row>
    <row r="90" spans="2:18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</row>
    <row r="91" spans="2:18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</row>
    <row r="92" spans="2:18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</row>
    <row r="93" spans="2:18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</row>
    <row r="94" spans="2:18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</row>
    <row r="95" spans="2:18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</row>
    <row r="96" spans="2:18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</row>
    <row r="97" spans="2:18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</row>
    <row r="98" spans="2:18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</row>
    <row r="99" spans="2:18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</row>
    <row r="100" spans="2:18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</row>
    <row r="101" spans="2:18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</row>
    <row r="102" spans="2:18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</row>
    <row r="103" spans="2:18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</row>
    <row r="104" spans="2:18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</row>
    <row r="105" spans="2:18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</row>
    <row r="106" spans="2:18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</row>
    <row r="107" spans="2:18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</row>
    <row r="108" spans="2:18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</row>
    <row r="109" spans="2:18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</row>
    <row r="110" spans="2:18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</row>
    <row r="111" spans="2:18"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  <c r="R111" s="79"/>
    </row>
    <row r="112" spans="2:18"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</row>
    <row r="113" spans="2:18"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  <c r="R113" s="79"/>
    </row>
    <row r="114" spans="2:18"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  <c r="R114" s="79"/>
    </row>
    <row r="115" spans="2:18"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</row>
    <row r="116" spans="2:18"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</row>
    <row r="117" spans="2:18"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79"/>
      <c r="R117" s="79"/>
    </row>
    <row r="118" spans="2:18"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9"/>
      <c r="R118" s="79"/>
    </row>
    <row r="119" spans="2:18"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  <c r="R119" s="79"/>
    </row>
    <row r="120" spans="2:18"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</row>
    <row r="121" spans="2:18"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  <c r="R121" s="79"/>
    </row>
    <row r="122" spans="2:18"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  <c r="R122" s="79"/>
    </row>
    <row r="123" spans="2:18"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</row>
    <row r="124" spans="2:18"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  <c r="R124" s="79"/>
    </row>
    <row r="125" spans="2:18"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</row>
    <row r="126" spans="2:18"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9"/>
      <c r="R126" s="79"/>
    </row>
    <row r="127" spans="2:18"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9"/>
      <c r="R127" s="79"/>
    </row>
    <row r="128" spans="2:18"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79"/>
      <c r="R128" s="79"/>
    </row>
    <row r="129" spans="2:18">
      <c r="B129" s="79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79"/>
      <c r="R129" s="79"/>
    </row>
    <row r="130" spans="2:18"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  <c r="R130" s="79"/>
    </row>
    <row r="131" spans="2:18"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79"/>
      <c r="R131" s="79"/>
    </row>
    <row r="132" spans="2:18">
      <c r="C132" s="1"/>
      <c r="D132" s="1"/>
    </row>
    <row r="133" spans="2:18">
      <c r="C133" s="1"/>
      <c r="D133" s="1"/>
    </row>
    <row r="134" spans="2:18">
      <c r="C134" s="1"/>
      <c r="D134" s="1"/>
    </row>
    <row r="135" spans="2:18">
      <c r="C135" s="1"/>
      <c r="D135" s="1"/>
    </row>
    <row r="136" spans="2:18">
      <c r="C136" s="1"/>
      <c r="D136" s="1"/>
    </row>
    <row r="137" spans="2:18">
      <c r="C137" s="1"/>
      <c r="D137" s="1"/>
    </row>
    <row r="138" spans="2:18">
      <c r="C138" s="1"/>
      <c r="D138" s="1"/>
    </row>
    <row r="139" spans="2:18">
      <c r="C139" s="1"/>
      <c r="D139" s="1"/>
    </row>
    <row r="140" spans="2:18">
      <c r="C140" s="1"/>
      <c r="D140" s="1"/>
    </row>
    <row r="141" spans="2:18">
      <c r="C141" s="1"/>
      <c r="D141" s="1"/>
    </row>
    <row r="142" spans="2:18">
      <c r="C142" s="1"/>
      <c r="D142" s="1"/>
    </row>
    <row r="143" spans="2:18">
      <c r="C143" s="1"/>
      <c r="D143" s="1"/>
    </row>
    <row r="144" spans="2:18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R6"/>
    <mergeCell ref="B7:R7"/>
    <mergeCell ref="B37:D37"/>
  </mergeCells>
  <phoneticPr fontId="4" type="noConversion"/>
  <dataValidations count="1">
    <dataValidation allowBlank="1" showInputMessage="1" showErrorMessage="1" sqref="N10:Q10 N9 N1:N7 N32:N1048576 C5:C29 O1:Q9 O11:Q1048576 B38:B1048576 J1:M1048576 E1:I30 B35:B37 D1:D29 R1:AF1048576 AJ1:XFD1048576 AG1:AI27 AG31:AI1048576 C35:D36 A1:A1048576 B1:B34 E32:I1048576 C32:D34 C38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>
      <selection activeCell="E48" sqref="E48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855468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182</v>
      </c>
      <c r="C1" s="78" t="s" vm="1">
        <v>251</v>
      </c>
    </row>
    <row r="2" spans="2:67">
      <c r="B2" s="57" t="s">
        <v>181</v>
      </c>
      <c r="C2" s="78" t="s">
        <v>252</v>
      </c>
    </row>
    <row r="3" spans="2:67">
      <c r="B3" s="57" t="s">
        <v>183</v>
      </c>
      <c r="C3" s="78" t="s">
        <v>253</v>
      </c>
    </row>
    <row r="4" spans="2:67">
      <c r="B4" s="57" t="s">
        <v>184</v>
      </c>
      <c r="C4" s="78">
        <v>8602</v>
      </c>
    </row>
    <row r="6" spans="2:67" ht="26.25" customHeight="1">
      <c r="B6" s="151" t="s">
        <v>212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6"/>
      <c r="BO6" s="3"/>
    </row>
    <row r="7" spans="2:67" ht="26.25" customHeight="1">
      <c r="B7" s="151" t="s">
        <v>90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5"/>
      <c r="T7" s="156"/>
      <c r="AZ7" s="44"/>
      <c r="BJ7" s="3"/>
      <c r="BO7" s="3"/>
    </row>
    <row r="8" spans="2:67" s="3" customFormat="1" ht="78.75">
      <c r="B8" s="38" t="s">
        <v>118</v>
      </c>
      <c r="C8" s="14" t="s">
        <v>45</v>
      </c>
      <c r="D8" s="14" t="s">
        <v>122</v>
      </c>
      <c r="E8" s="14" t="s">
        <v>228</v>
      </c>
      <c r="F8" s="14" t="s">
        <v>120</v>
      </c>
      <c r="G8" s="14" t="s">
        <v>64</v>
      </c>
      <c r="H8" s="14" t="s">
        <v>15</v>
      </c>
      <c r="I8" s="14" t="s">
        <v>65</v>
      </c>
      <c r="J8" s="14" t="s">
        <v>105</v>
      </c>
      <c r="K8" s="14" t="s">
        <v>18</v>
      </c>
      <c r="L8" s="14" t="s">
        <v>104</v>
      </c>
      <c r="M8" s="14" t="s">
        <v>17</v>
      </c>
      <c r="N8" s="14" t="s">
        <v>19</v>
      </c>
      <c r="O8" s="14" t="s">
        <v>235</v>
      </c>
      <c r="P8" s="14" t="s">
        <v>234</v>
      </c>
      <c r="Q8" s="14" t="s">
        <v>62</v>
      </c>
      <c r="R8" s="14" t="s">
        <v>59</v>
      </c>
      <c r="S8" s="14" t="s">
        <v>185</v>
      </c>
      <c r="T8" s="39" t="s">
        <v>187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242</v>
      </c>
      <c r="P9" s="17"/>
      <c r="Q9" s="17" t="s">
        <v>238</v>
      </c>
      <c r="R9" s="17" t="s">
        <v>20</v>
      </c>
      <c r="S9" s="17" t="s">
        <v>20</v>
      </c>
      <c r="T9" s="74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116</v>
      </c>
      <c r="R10" s="20" t="s">
        <v>117</v>
      </c>
      <c r="S10" s="46" t="s">
        <v>188</v>
      </c>
      <c r="T10" s="73" t="s">
        <v>229</v>
      </c>
      <c r="U10" s="5"/>
      <c r="BJ10" s="1"/>
      <c r="BK10" s="3"/>
      <c r="BL10" s="1"/>
      <c r="BO10" s="1"/>
    </row>
    <row r="11" spans="2:67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5"/>
      <c r="BJ11" s="1"/>
      <c r="BK11" s="3"/>
      <c r="BL11" s="1"/>
      <c r="BO11" s="1"/>
    </row>
    <row r="12" spans="2:67" ht="20.25">
      <c r="B12" s="93" t="s">
        <v>250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BK12" s="4"/>
    </row>
    <row r="13" spans="2:67">
      <c r="B13" s="93" t="s">
        <v>115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</row>
    <row r="14" spans="2:67">
      <c r="B14" s="93" t="s">
        <v>233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</row>
    <row r="15" spans="2:67">
      <c r="B15" s="93" t="s">
        <v>241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</row>
    <row r="16" spans="2:67" ht="20.25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BJ16" s="4"/>
    </row>
    <row r="17" spans="2:20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</row>
    <row r="18" spans="2:20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</row>
    <row r="19" spans="2:20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</row>
    <row r="20" spans="2:20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</row>
    <row r="21" spans="2:20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</row>
    <row r="22" spans="2:20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</row>
    <row r="23" spans="2:20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</row>
    <row r="24" spans="2:20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</row>
    <row r="25" spans="2:20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</row>
    <row r="26" spans="2:20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</row>
    <row r="27" spans="2:20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</row>
    <row r="28" spans="2:20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</row>
    <row r="29" spans="2:20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</row>
    <row r="30" spans="2:20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</row>
    <row r="31" spans="2:20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</row>
    <row r="32" spans="2:20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</row>
    <row r="33" spans="2:20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</row>
    <row r="34" spans="2:20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</row>
    <row r="35" spans="2:20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</row>
    <row r="36" spans="2:20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</row>
    <row r="37" spans="2:20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</row>
    <row r="38" spans="2:20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</row>
    <row r="39" spans="2:20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</row>
    <row r="40" spans="2:20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</row>
    <row r="41" spans="2:20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</row>
    <row r="42" spans="2:20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</row>
    <row r="43" spans="2:20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</row>
    <row r="44" spans="2:20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</row>
    <row r="45" spans="2:20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</row>
    <row r="46" spans="2:20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</row>
    <row r="47" spans="2:20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</row>
    <row r="48" spans="2:20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</row>
    <row r="49" spans="2:20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</row>
    <row r="50" spans="2:20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</row>
    <row r="51" spans="2:20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</row>
    <row r="52" spans="2:20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</row>
    <row r="53" spans="2:20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</row>
    <row r="54" spans="2:20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</row>
    <row r="55" spans="2:20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</row>
    <row r="56" spans="2:20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</row>
    <row r="57" spans="2:20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</row>
    <row r="58" spans="2:20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</row>
    <row r="59" spans="2:20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</row>
    <row r="60" spans="2:20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</row>
    <row r="61" spans="2:20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</row>
    <row r="62" spans="2:20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</row>
    <row r="63" spans="2:20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</row>
    <row r="64" spans="2:20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</row>
    <row r="65" spans="2:20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</row>
    <row r="66" spans="2:20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</row>
    <row r="67" spans="2:20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</row>
    <row r="68" spans="2:20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</row>
    <row r="69" spans="2:20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</row>
    <row r="70" spans="2:20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</row>
    <row r="71" spans="2:20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</row>
    <row r="72" spans="2:20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</row>
    <row r="73" spans="2:20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</row>
    <row r="74" spans="2:20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</row>
    <row r="75" spans="2:20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</row>
    <row r="76" spans="2:20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</row>
    <row r="77" spans="2:20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</row>
    <row r="78" spans="2:20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</row>
    <row r="79" spans="2:20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</row>
    <row r="80" spans="2:20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</row>
    <row r="81" spans="2:20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</row>
    <row r="82" spans="2:20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</row>
    <row r="83" spans="2:20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</row>
    <row r="84" spans="2:20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</row>
    <row r="85" spans="2:20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</row>
    <row r="86" spans="2:20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</row>
    <row r="87" spans="2:20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</row>
    <row r="88" spans="2:20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</row>
    <row r="89" spans="2:20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</row>
    <row r="90" spans="2:20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</row>
    <row r="91" spans="2:20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</row>
    <row r="92" spans="2:20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</row>
    <row r="93" spans="2:20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</row>
    <row r="94" spans="2:20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</row>
    <row r="95" spans="2:20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</row>
    <row r="96" spans="2:20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</row>
    <row r="97" spans="2:20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</row>
    <row r="98" spans="2:20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</row>
    <row r="99" spans="2:20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</row>
    <row r="100" spans="2:20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</row>
    <row r="101" spans="2:20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</row>
    <row r="102" spans="2:20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</row>
    <row r="103" spans="2:20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</row>
    <row r="104" spans="2:20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</row>
    <row r="105" spans="2:20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</row>
    <row r="106" spans="2:20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</row>
    <row r="107" spans="2:20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</row>
    <row r="108" spans="2:20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</row>
    <row r="109" spans="2:20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</row>
    <row r="110" spans="2:20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4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B830"/>
  <sheetViews>
    <sheetView rightToLeft="1" workbookViewId="0">
      <pane ySplit="10" topLeftCell="A11" activePane="bottomLeft" state="frozen"/>
      <selection pane="bottomLeft" activeCell="C13" sqref="C13"/>
    </sheetView>
  </sheetViews>
  <sheetFormatPr defaultColWidth="9.140625" defaultRowHeight="18"/>
  <cols>
    <col min="1" max="1" width="6.28515625" style="1" customWidth="1"/>
    <col min="2" max="2" width="32.42578125" style="2" bestFit="1" customWidth="1"/>
    <col min="3" max="3" width="41.85546875" style="2" bestFit="1" customWidth="1"/>
    <col min="4" max="4" width="6.42578125" style="2" bestFit="1" customWidth="1"/>
    <col min="5" max="5" width="5.7109375" style="2" bestFit="1" customWidth="1"/>
    <col min="6" max="6" width="11.7109375" style="2" bestFit="1" customWidth="1"/>
    <col min="7" max="7" width="27.5703125" style="1" bestFit="1" customWidth="1"/>
    <col min="8" max="8" width="8.7109375" style="1" bestFit="1" customWidth="1"/>
    <col min="9" max="9" width="11.140625" style="1" bestFit="1" customWidth="1"/>
    <col min="10" max="10" width="7.140625" style="1" bestFit="1" customWidth="1"/>
    <col min="11" max="11" width="6.140625" style="1" bestFit="1" customWidth="1"/>
    <col min="12" max="12" width="9" style="1" bestFit="1" customWidth="1"/>
    <col min="13" max="13" width="6.85546875" style="1" bestFit="1" customWidth="1"/>
    <col min="14" max="14" width="9.140625" style="1" bestFit="1" customWidth="1"/>
    <col min="15" max="15" width="10.140625" style="1" bestFit="1" customWidth="1"/>
    <col min="16" max="16" width="7.28515625" style="1" bestFit="1" customWidth="1"/>
    <col min="17" max="17" width="8.28515625" style="1" bestFit="1" customWidth="1"/>
    <col min="18" max="18" width="9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2:54">
      <c r="B1" s="57" t="s">
        <v>182</v>
      </c>
      <c r="C1" s="78" t="s" vm="1">
        <v>251</v>
      </c>
    </row>
    <row r="2" spans="2:54">
      <c r="B2" s="57" t="s">
        <v>181</v>
      </c>
      <c r="C2" s="78" t="s">
        <v>252</v>
      </c>
    </row>
    <row r="3" spans="2:54">
      <c r="B3" s="57" t="s">
        <v>183</v>
      </c>
      <c r="C3" s="78" t="s">
        <v>253</v>
      </c>
    </row>
    <row r="4" spans="2:54">
      <c r="B4" s="57" t="s">
        <v>184</v>
      </c>
      <c r="C4" s="78">
        <v>8602</v>
      </c>
    </row>
    <row r="6" spans="2:54" ht="26.25" customHeight="1">
      <c r="B6" s="157" t="s">
        <v>212</v>
      </c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58"/>
      <c r="U6" s="159"/>
    </row>
    <row r="7" spans="2:54" ht="26.25" customHeight="1">
      <c r="B7" s="157" t="s">
        <v>91</v>
      </c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58"/>
      <c r="U7" s="159"/>
      <c r="BB7" s="3"/>
    </row>
    <row r="8" spans="2:54" s="3" customFormat="1" ht="78.75">
      <c r="B8" s="23" t="s">
        <v>118</v>
      </c>
      <c r="C8" s="31" t="s">
        <v>45</v>
      </c>
      <c r="D8" s="31" t="s">
        <v>122</v>
      </c>
      <c r="E8" s="31" t="s">
        <v>228</v>
      </c>
      <c r="F8" s="31" t="s">
        <v>120</v>
      </c>
      <c r="G8" s="31" t="s">
        <v>64</v>
      </c>
      <c r="H8" s="31" t="s">
        <v>15</v>
      </c>
      <c r="I8" s="31" t="s">
        <v>65</v>
      </c>
      <c r="J8" s="31" t="s">
        <v>105</v>
      </c>
      <c r="K8" s="31" t="s">
        <v>18</v>
      </c>
      <c r="L8" s="31" t="s">
        <v>104</v>
      </c>
      <c r="M8" s="31" t="s">
        <v>17</v>
      </c>
      <c r="N8" s="31" t="s">
        <v>19</v>
      </c>
      <c r="O8" s="14" t="s">
        <v>235</v>
      </c>
      <c r="P8" s="31" t="s">
        <v>234</v>
      </c>
      <c r="Q8" s="31" t="s">
        <v>249</v>
      </c>
      <c r="R8" s="31" t="s">
        <v>62</v>
      </c>
      <c r="S8" s="14" t="s">
        <v>59</v>
      </c>
      <c r="T8" s="31" t="s">
        <v>185</v>
      </c>
      <c r="U8" s="15" t="s">
        <v>187</v>
      </c>
      <c r="AX8" s="1"/>
      <c r="AY8" s="1"/>
    </row>
    <row r="9" spans="2:54" s="3" customFormat="1" ht="20.2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242</v>
      </c>
      <c r="P9" s="33"/>
      <c r="Q9" s="17" t="s">
        <v>238</v>
      </c>
      <c r="R9" s="33" t="s">
        <v>238</v>
      </c>
      <c r="S9" s="17" t="s">
        <v>20</v>
      </c>
      <c r="T9" s="33" t="s">
        <v>238</v>
      </c>
      <c r="U9" s="18" t="s">
        <v>20</v>
      </c>
      <c r="AW9" s="1"/>
      <c r="AX9" s="1"/>
      <c r="AY9" s="1"/>
      <c r="BB9" s="4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116</v>
      </c>
      <c r="R10" s="20" t="s">
        <v>117</v>
      </c>
      <c r="S10" s="20" t="s">
        <v>188</v>
      </c>
      <c r="T10" s="21" t="s">
        <v>229</v>
      </c>
      <c r="U10" s="21" t="s">
        <v>244</v>
      </c>
      <c r="AW10" s="1"/>
      <c r="AX10" s="3"/>
      <c r="AY10" s="1"/>
    </row>
    <row r="11" spans="2:54" s="129" customFormat="1" ht="18" customHeight="1">
      <c r="B11" s="95" t="s">
        <v>33</v>
      </c>
      <c r="C11" s="96"/>
      <c r="D11" s="96"/>
      <c r="E11" s="96"/>
      <c r="F11" s="96"/>
      <c r="G11" s="96"/>
      <c r="H11" s="96"/>
      <c r="I11" s="96"/>
      <c r="J11" s="96"/>
      <c r="K11" s="98">
        <v>4.1745751413433894</v>
      </c>
      <c r="L11" s="96"/>
      <c r="M11" s="96"/>
      <c r="N11" s="99">
        <v>2.3596829120060524E-2</v>
      </c>
      <c r="O11" s="98"/>
      <c r="P11" s="100"/>
      <c r="Q11" s="98">
        <v>4.8046000000000006</v>
      </c>
      <c r="R11" s="98">
        <v>1932.0712599999997</v>
      </c>
      <c r="S11" s="96"/>
      <c r="T11" s="101">
        <v>1</v>
      </c>
      <c r="U11" s="101">
        <f>R11/'סכום נכסי הקרן'!$C$42</f>
        <v>2.3584049759029193E-2</v>
      </c>
      <c r="AW11" s="131"/>
      <c r="AX11" s="133"/>
      <c r="AY11" s="131"/>
      <c r="BB11" s="131"/>
    </row>
    <row r="12" spans="2:54" s="131" customFormat="1">
      <c r="B12" s="81" t="s">
        <v>232</v>
      </c>
      <c r="C12" s="82"/>
      <c r="D12" s="82"/>
      <c r="E12" s="82"/>
      <c r="F12" s="82"/>
      <c r="G12" s="82"/>
      <c r="H12" s="82"/>
      <c r="I12" s="82"/>
      <c r="J12" s="82"/>
      <c r="K12" s="88">
        <v>4.1745751413433885</v>
      </c>
      <c r="L12" s="82"/>
      <c r="M12" s="82"/>
      <c r="N12" s="102">
        <v>2.3596829120060524E-2</v>
      </c>
      <c r="O12" s="88"/>
      <c r="P12" s="90"/>
      <c r="Q12" s="88">
        <v>4.8046000000000006</v>
      </c>
      <c r="R12" s="88">
        <v>1932.0712599999997</v>
      </c>
      <c r="S12" s="82"/>
      <c r="T12" s="89">
        <v>1</v>
      </c>
      <c r="U12" s="89">
        <f>R12/'סכום נכסי הקרן'!$C$42</f>
        <v>2.3584049759029193E-2</v>
      </c>
      <c r="AX12" s="133"/>
    </row>
    <row r="13" spans="2:54" s="131" customFormat="1" ht="20.25">
      <c r="B13" s="97" t="s">
        <v>32</v>
      </c>
      <c r="C13" s="82"/>
      <c r="D13" s="82"/>
      <c r="E13" s="82"/>
      <c r="F13" s="82"/>
      <c r="G13" s="82"/>
      <c r="H13" s="82"/>
      <c r="I13" s="82"/>
      <c r="J13" s="82"/>
      <c r="K13" s="88">
        <v>4.101865450295521</v>
      </c>
      <c r="L13" s="82"/>
      <c r="M13" s="82"/>
      <c r="N13" s="102">
        <v>2.4498131531995263E-2</v>
      </c>
      <c r="O13" s="88"/>
      <c r="P13" s="90"/>
      <c r="Q13" s="88">
        <v>4.1396999999999995</v>
      </c>
      <c r="R13" s="88">
        <v>1588.9536200000007</v>
      </c>
      <c r="S13" s="82"/>
      <c r="T13" s="89">
        <v>0.82240942810774009</v>
      </c>
      <c r="U13" s="89">
        <f>R13/'סכום נכסי הקרן'!$C$42</f>
        <v>1.9395744874787686E-2</v>
      </c>
      <c r="AX13" s="129"/>
    </row>
    <row r="14" spans="2:54" s="131" customFormat="1">
      <c r="B14" s="84" t="s">
        <v>283</v>
      </c>
      <c r="C14" s="80" t="s">
        <v>284</v>
      </c>
      <c r="D14" s="91" t="s">
        <v>123</v>
      </c>
      <c r="E14" s="91" t="s">
        <v>285</v>
      </c>
      <c r="F14" s="80" t="s">
        <v>286</v>
      </c>
      <c r="G14" s="91" t="s">
        <v>287</v>
      </c>
      <c r="H14" s="80" t="s">
        <v>288</v>
      </c>
      <c r="I14" s="80" t="s">
        <v>289</v>
      </c>
      <c r="J14" s="80"/>
      <c r="K14" s="85">
        <v>4.7700000000000005</v>
      </c>
      <c r="L14" s="91" t="s">
        <v>167</v>
      </c>
      <c r="M14" s="92">
        <v>6.1999999999999998E-3</v>
      </c>
      <c r="N14" s="92">
        <v>3.2000000000000002E-3</v>
      </c>
      <c r="O14" s="85">
        <v>42729</v>
      </c>
      <c r="P14" s="87">
        <v>101.56</v>
      </c>
      <c r="Q14" s="80"/>
      <c r="R14" s="85">
        <v>43.395569999999999</v>
      </c>
      <c r="S14" s="86">
        <v>1.5393483284908593E-5</v>
      </c>
      <c r="T14" s="86">
        <v>2.2460646715483985E-2</v>
      </c>
      <c r="U14" s="86">
        <f>R14/'סכום נכסי הקרן'!$C$42</f>
        <v>5.2971300975795E-4</v>
      </c>
    </row>
    <row r="15" spans="2:54" s="131" customFormat="1">
      <c r="B15" s="84" t="s">
        <v>290</v>
      </c>
      <c r="C15" s="80" t="s">
        <v>291</v>
      </c>
      <c r="D15" s="91" t="s">
        <v>123</v>
      </c>
      <c r="E15" s="91" t="s">
        <v>285</v>
      </c>
      <c r="F15" s="80" t="s">
        <v>292</v>
      </c>
      <c r="G15" s="91" t="s">
        <v>293</v>
      </c>
      <c r="H15" s="80" t="s">
        <v>288</v>
      </c>
      <c r="I15" s="80" t="s">
        <v>163</v>
      </c>
      <c r="J15" s="80"/>
      <c r="K15" s="85">
        <v>3.3800000000000008</v>
      </c>
      <c r="L15" s="91" t="s">
        <v>167</v>
      </c>
      <c r="M15" s="92">
        <v>0.04</v>
      </c>
      <c r="N15" s="92">
        <v>1.3999999999999998E-3</v>
      </c>
      <c r="O15" s="85">
        <v>18730</v>
      </c>
      <c r="P15" s="87">
        <v>116.16</v>
      </c>
      <c r="Q15" s="80"/>
      <c r="R15" s="85">
        <v>21.75676</v>
      </c>
      <c r="S15" s="86">
        <v>9.0409017539252861E-6</v>
      </c>
      <c r="T15" s="86">
        <v>1.1260847594203127E-2</v>
      </c>
      <c r="U15" s="86">
        <f>R15/'סכום נכסי הקרן'!$C$42</f>
        <v>2.6557638999053071E-4</v>
      </c>
    </row>
    <row r="16" spans="2:54" s="131" customFormat="1">
      <c r="B16" s="84" t="s">
        <v>294</v>
      </c>
      <c r="C16" s="80" t="s">
        <v>295</v>
      </c>
      <c r="D16" s="91" t="s">
        <v>123</v>
      </c>
      <c r="E16" s="91" t="s">
        <v>285</v>
      </c>
      <c r="F16" s="80" t="s">
        <v>292</v>
      </c>
      <c r="G16" s="91" t="s">
        <v>293</v>
      </c>
      <c r="H16" s="80" t="s">
        <v>288</v>
      </c>
      <c r="I16" s="80" t="s">
        <v>163</v>
      </c>
      <c r="J16" s="80"/>
      <c r="K16" s="85">
        <v>4.6400000000000006</v>
      </c>
      <c r="L16" s="91" t="s">
        <v>167</v>
      </c>
      <c r="M16" s="92">
        <v>9.8999999999999991E-3</v>
      </c>
      <c r="N16" s="92">
        <v>2.5999999999999999E-3</v>
      </c>
      <c r="O16" s="85">
        <v>35252</v>
      </c>
      <c r="P16" s="87">
        <v>103.7</v>
      </c>
      <c r="Q16" s="80"/>
      <c r="R16" s="85">
        <v>36.556330000000003</v>
      </c>
      <c r="S16" s="86">
        <v>1.1696573911185405E-5</v>
      </c>
      <c r="T16" s="86">
        <v>1.8920797983403577E-2</v>
      </c>
      <c r="U16" s="86">
        <f>R16/'סכום נכסי הקרן'!$C$42</f>
        <v>4.4622904112112921E-4</v>
      </c>
    </row>
    <row r="17" spans="2:49" s="131" customFormat="1" ht="20.25">
      <c r="B17" s="84" t="s">
        <v>296</v>
      </c>
      <c r="C17" s="80" t="s">
        <v>297</v>
      </c>
      <c r="D17" s="91" t="s">
        <v>123</v>
      </c>
      <c r="E17" s="91" t="s">
        <v>285</v>
      </c>
      <c r="F17" s="80" t="s">
        <v>292</v>
      </c>
      <c r="G17" s="91" t="s">
        <v>293</v>
      </c>
      <c r="H17" s="80" t="s">
        <v>288</v>
      </c>
      <c r="I17" s="80" t="s">
        <v>163</v>
      </c>
      <c r="J17" s="80"/>
      <c r="K17" s="85">
        <v>6.5699999999999994</v>
      </c>
      <c r="L17" s="91" t="s">
        <v>167</v>
      </c>
      <c r="M17" s="92">
        <v>8.6E-3</v>
      </c>
      <c r="N17" s="92">
        <v>5.7000000000000002E-3</v>
      </c>
      <c r="O17" s="85">
        <v>31000</v>
      </c>
      <c r="P17" s="87">
        <v>102.2</v>
      </c>
      <c r="Q17" s="80"/>
      <c r="R17" s="85">
        <v>31.681999999999999</v>
      </c>
      <c r="S17" s="86">
        <v>1.2393302659242945E-5</v>
      </c>
      <c r="T17" s="86">
        <v>1.6397945901850435E-2</v>
      </c>
      <c r="U17" s="86">
        <f>R17/'סכום נכסי הקרן'!$C$42</f>
        <v>3.8672997209510948E-4</v>
      </c>
      <c r="AW17" s="129"/>
    </row>
    <row r="18" spans="2:49" s="131" customFormat="1">
      <c r="B18" s="84" t="s">
        <v>298</v>
      </c>
      <c r="C18" s="80" t="s">
        <v>299</v>
      </c>
      <c r="D18" s="91" t="s">
        <v>123</v>
      </c>
      <c r="E18" s="91" t="s">
        <v>285</v>
      </c>
      <c r="F18" s="80" t="s">
        <v>292</v>
      </c>
      <c r="G18" s="91" t="s">
        <v>293</v>
      </c>
      <c r="H18" s="80" t="s">
        <v>288</v>
      </c>
      <c r="I18" s="80" t="s">
        <v>163</v>
      </c>
      <c r="J18" s="80"/>
      <c r="K18" s="85">
        <v>11.98</v>
      </c>
      <c r="L18" s="91" t="s">
        <v>167</v>
      </c>
      <c r="M18" s="92">
        <v>7.0999999999999995E-3</v>
      </c>
      <c r="N18" s="92">
        <v>6.0999999999999995E-3</v>
      </c>
      <c r="O18" s="85">
        <v>13531</v>
      </c>
      <c r="P18" s="87">
        <v>100.72</v>
      </c>
      <c r="Q18" s="80"/>
      <c r="R18" s="85">
        <v>13.62843</v>
      </c>
      <c r="S18" s="86">
        <v>1.9276933356317679E-5</v>
      </c>
      <c r="T18" s="86">
        <v>7.0537926225350519E-3</v>
      </c>
      <c r="U18" s="86">
        <f>R18/'סכום נכסי הקרן'!$C$42</f>
        <v>1.6635699619973969E-4</v>
      </c>
    </row>
    <row r="19" spans="2:49" s="131" customFormat="1">
      <c r="B19" s="84" t="s">
        <v>300</v>
      </c>
      <c r="C19" s="80" t="s">
        <v>301</v>
      </c>
      <c r="D19" s="91" t="s">
        <v>123</v>
      </c>
      <c r="E19" s="91" t="s">
        <v>285</v>
      </c>
      <c r="F19" s="80" t="s">
        <v>292</v>
      </c>
      <c r="G19" s="91" t="s">
        <v>293</v>
      </c>
      <c r="H19" s="80" t="s">
        <v>288</v>
      </c>
      <c r="I19" s="80" t="s">
        <v>163</v>
      </c>
      <c r="J19" s="80"/>
      <c r="K19" s="85">
        <v>1.0299999999999998</v>
      </c>
      <c r="L19" s="91" t="s">
        <v>167</v>
      </c>
      <c r="M19" s="92">
        <v>2.58E-2</v>
      </c>
      <c r="N19" s="92">
        <v>3.7999999999999996E-3</v>
      </c>
      <c r="O19" s="85">
        <v>19846</v>
      </c>
      <c r="P19" s="87">
        <v>107.21</v>
      </c>
      <c r="Q19" s="80"/>
      <c r="R19" s="85">
        <v>21.276900000000001</v>
      </c>
      <c r="S19" s="86">
        <v>7.2867088242756159E-6</v>
      </c>
      <c r="T19" s="86">
        <v>1.1012482013732767E-2</v>
      </c>
      <c r="U19" s="86">
        <f>R19/'סכום נכסי הקרן'!$C$42</f>
        <v>2.5971892378228763E-4</v>
      </c>
      <c r="AW19" s="133"/>
    </row>
    <row r="20" spans="2:49" s="131" customFormat="1">
      <c r="B20" s="84" t="s">
        <v>302</v>
      </c>
      <c r="C20" s="80" t="s">
        <v>303</v>
      </c>
      <c r="D20" s="91" t="s">
        <v>123</v>
      </c>
      <c r="E20" s="91" t="s">
        <v>285</v>
      </c>
      <c r="F20" s="80" t="s">
        <v>292</v>
      </c>
      <c r="G20" s="91" t="s">
        <v>293</v>
      </c>
      <c r="H20" s="80" t="s">
        <v>288</v>
      </c>
      <c r="I20" s="80" t="s">
        <v>163</v>
      </c>
      <c r="J20" s="80"/>
      <c r="K20" s="85">
        <v>2.19</v>
      </c>
      <c r="L20" s="91" t="s">
        <v>167</v>
      </c>
      <c r="M20" s="92">
        <v>4.0999999999999995E-3</v>
      </c>
      <c r="N20" s="92">
        <v>5.9999999999999995E-4</v>
      </c>
      <c r="O20" s="85">
        <v>11429</v>
      </c>
      <c r="P20" s="87">
        <v>99.69</v>
      </c>
      <c r="Q20" s="80"/>
      <c r="R20" s="85">
        <v>11.39357</v>
      </c>
      <c r="S20" s="86">
        <v>6.9530681787039462E-6</v>
      </c>
      <c r="T20" s="86">
        <v>5.897075452589674E-3</v>
      </c>
      <c r="U20" s="86">
        <f>R20/'סכום נכסי הקרן'!$C$42</f>
        <v>1.3907692090662447E-4</v>
      </c>
    </row>
    <row r="21" spans="2:49" s="131" customFormat="1">
      <c r="B21" s="84" t="s">
        <v>304</v>
      </c>
      <c r="C21" s="80" t="s">
        <v>305</v>
      </c>
      <c r="D21" s="91" t="s">
        <v>123</v>
      </c>
      <c r="E21" s="91" t="s">
        <v>285</v>
      </c>
      <c r="F21" s="80" t="s">
        <v>292</v>
      </c>
      <c r="G21" s="91" t="s">
        <v>293</v>
      </c>
      <c r="H21" s="80" t="s">
        <v>288</v>
      </c>
      <c r="I21" s="80" t="s">
        <v>163</v>
      </c>
      <c r="J21" s="80"/>
      <c r="K21" s="85">
        <v>2.0699999999999998</v>
      </c>
      <c r="L21" s="91" t="s">
        <v>167</v>
      </c>
      <c r="M21" s="92">
        <v>6.4000000000000003E-3</v>
      </c>
      <c r="N21" s="92">
        <v>1.2999999999999999E-3</v>
      </c>
      <c r="O21" s="85">
        <v>25656</v>
      </c>
      <c r="P21" s="87">
        <v>100.74</v>
      </c>
      <c r="Q21" s="80"/>
      <c r="R21" s="85">
        <v>25.845839999999999</v>
      </c>
      <c r="S21" s="86">
        <v>8.1445162764932483E-6</v>
      </c>
      <c r="T21" s="86">
        <v>1.3377270567132189E-2</v>
      </c>
      <c r="U21" s="86">
        <f>R21/'סכום נכסי הקרן'!$C$42</f>
        <v>3.1549021469524225E-4</v>
      </c>
    </row>
    <row r="22" spans="2:49" s="131" customFormat="1">
      <c r="B22" s="84" t="s">
        <v>306</v>
      </c>
      <c r="C22" s="80" t="s">
        <v>307</v>
      </c>
      <c r="D22" s="91" t="s">
        <v>123</v>
      </c>
      <c r="E22" s="91" t="s">
        <v>285</v>
      </c>
      <c r="F22" s="80" t="s">
        <v>308</v>
      </c>
      <c r="G22" s="91" t="s">
        <v>293</v>
      </c>
      <c r="H22" s="80" t="s">
        <v>288</v>
      </c>
      <c r="I22" s="80" t="s">
        <v>163</v>
      </c>
      <c r="J22" s="80"/>
      <c r="K22" s="85">
        <v>0.59000000000000008</v>
      </c>
      <c r="L22" s="91" t="s">
        <v>167</v>
      </c>
      <c r="M22" s="92">
        <v>4.4999999999999998E-2</v>
      </c>
      <c r="N22" s="92">
        <v>7.9000000000000008E-3</v>
      </c>
      <c r="O22" s="85">
        <v>225.25</v>
      </c>
      <c r="P22" s="87">
        <v>106.46</v>
      </c>
      <c r="Q22" s="80"/>
      <c r="R22" s="85">
        <v>0.23979</v>
      </c>
      <c r="S22" s="86">
        <v>1.3982888420895805E-6</v>
      </c>
      <c r="T22" s="86">
        <v>1.2411032913972337E-4</v>
      </c>
      <c r="U22" s="86">
        <f>R22/'סכום נכסי הקרן'!$C$42</f>
        <v>2.927024178040727E-6</v>
      </c>
    </row>
    <row r="23" spans="2:49" s="131" customFormat="1">
      <c r="B23" s="84" t="s">
        <v>309</v>
      </c>
      <c r="C23" s="80" t="s">
        <v>310</v>
      </c>
      <c r="D23" s="91" t="s">
        <v>123</v>
      </c>
      <c r="E23" s="91" t="s">
        <v>285</v>
      </c>
      <c r="F23" s="80" t="s">
        <v>308</v>
      </c>
      <c r="G23" s="91" t="s">
        <v>293</v>
      </c>
      <c r="H23" s="80" t="s">
        <v>288</v>
      </c>
      <c r="I23" s="80" t="s">
        <v>163</v>
      </c>
      <c r="J23" s="80"/>
      <c r="K23" s="85">
        <v>4.16</v>
      </c>
      <c r="L23" s="91" t="s">
        <v>167</v>
      </c>
      <c r="M23" s="92">
        <v>0.05</v>
      </c>
      <c r="N23" s="92">
        <v>2.0999999999999999E-3</v>
      </c>
      <c r="O23" s="85">
        <v>58045</v>
      </c>
      <c r="P23" s="87">
        <v>126.84</v>
      </c>
      <c r="Q23" s="80"/>
      <c r="R23" s="85">
        <v>73.624279999999999</v>
      </c>
      <c r="S23" s="86">
        <v>1.8417588233558309E-5</v>
      </c>
      <c r="T23" s="86">
        <v>3.8106399864361117E-2</v>
      </c>
      <c r="U23" s="86">
        <f>R23/'סכום נכסי הקרן'!$C$42</f>
        <v>8.9870323053855585E-4</v>
      </c>
    </row>
    <row r="24" spans="2:49" s="131" customFormat="1">
      <c r="B24" s="84" t="s">
        <v>311</v>
      </c>
      <c r="C24" s="80" t="s">
        <v>312</v>
      </c>
      <c r="D24" s="91" t="s">
        <v>123</v>
      </c>
      <c r="E24" s="91" t="s">
        <v>285</v>
      </c>
      <c r="F24" s="80" t="s">
        <v>308</v>
      </c>
      <c r="G24" s="91" t="s">
        <v>293</v>
      </c>
      <c r="H24" s="80" t="s">
        <v>288</v>
      </c>
      <c r="I24" s="80" t="s">
        <v>163</v>
      </c>
      <c r="J24" s="80"/>
      <c r="K24" s="85">
        <v>2.7100000000000004</v>
      </c>
      <c r="L24" s="91" t="s">
        <v>167</v>
      </c>
      <c r="M24" s="92">
        <v>6.9999999999999993E-3</v>
      </c>
      <c r="N24" s="92">
        <v>1.1000000000000001E-3</v>
      </c>
      <c r="O24" s="85">
        <v>8399.58</v>
      </c>
      <c r="P24" s="87">
        <v>102.87</v>
      </c>
      <c r="Q24" s="80"/>
      <c r="R24" s="85">
        <v>8.6406600000000005</v>
      </c>
      <c r="S24" s="86">
        <v>1.9690410489723548E-6</v>
      </c>
      <c r="T24" s="86">
        <v>4.4722263504918562E-3</v>
      </c>
      <c r="U24" s="86">
        <f>R24/'סכום נכסי הקרן'!$C$42</f>
        <v>1.0547320878364147E-4</v>
      </c>
    </row>
    <row r="25" spans="2:49" s="131" customFormat="1">
      <c r="B25" s="84" t="s">
        <v>313</v>
      </c>
      <c r="C25" s="80" t="s">
        <v>314</v>
      </c>
      <c r="D25" s="91" t="s">
        <v>123</v>
      </c>
      <c r="E25" s="91" t="s">
        <v>285</v>
      </c>
      <c r="F25" s="80" t="s">
        <v>315</v>
      </c>
      <c r="G25" s="91" t="s">
        <v>293</v>
      </c>
      <c r="H25" s="80" t="s">
        <v>316</v>
      </c>
      <c r="I25" s="80" t="s">
        <v>163</v>
      </c>
      <c r="J25" s="80"/>
      <c r="K25" s="85">
        <v>0.57999999999999996</v>
      </c>
      <c r="L25" s="91" t="s">
        <v>167</v>
      </c>
      <c r="M25" s="92">
        <v>4.2000000000000003E-2</v>
      </c>
      <c r="N25" s="92">
        <v>1.0700000000000001E-2</v>
      </c>
      <c r="O25" s="85">
        <v>11.77</v>
      </c>
      <c r="P25" s="87">
        <v>126.33</v>
      </c>
      <c r="Q25" s="80"/>
      <c r="R25" s="85">
        <v>1.485E-2</v>
      </c>
      <c r="S25" s="86">
        <v>2.2819087963512724E-7</v>
      </c>
      <c r="T25" s="86">
        <v>7.6860519109424574E-6</v>
      </c>
      <c r="U25" s="86">
        <f>R25/'סכום נכסי הקרן'!$C$42</f>
        <v>1.8126823071814835E-7</v>
      </c>
    </row>
    <row r="26" spans="2:49" s="131" customFormat="1">
      <c r="B26" s="84" t="s">
        <v>317</v>
      </c>
      <c r="C26" s="80" t="s">
        <v>318</v>
      </c>
      <c r="D26" s="91" t="s">
        <v>123</v>
      </c>
      <c r="E26" s="91" t="s">
        <v>285</v>
      </c>
      <c r="F26" s="80" t="s">
        <v>315</v>
      </c>
      <c r="G26" s="91" t="s">
        <v>293</v>
      </c>
      <c r="H26" s="80" t="s">
        <v>316</v>
      </c>
      <c r="I26" s="80" t="s">
        <v>163</v>
      </c>
      <c r="J26" s="80"/>
      <c r="K26" s="85">
        <v>2.2200000000000006</v>
      </c>
      <c r="L26" s="91" t="s">
        <v>167</v>
      </c>
      <c r="M26" s="92">
        <v>8.0000000000000002E-3</v>
      </c>
      <c r="N26" s="92">
        <v>1E-4</v>
      </c>
      <c r="O26" s="85">
        <v>27613</v>
      </c>
      <c r="P26" s="87">
        <v>103.11</v>
      </c>
      <c r="Q26" s="80"/>
      <c r="R26" s="85">
        <v>28.47176</v>
      </c>
      <c r="S26" s="86">
        <v>4.2841406274242098E-5</v>
      </c>
      <c r="T26" s="86">
        <v>1.473639227985825E-2</v>
      </c>
      <c r="U26" s="86">
        <f>R26/'סכום נכסי הקרן'!$C$42</f>
        <v>3.4754380879675067E-4</v>
      </c>
    </row>
    <row r="27" spans="2:49" s="131" customFormat="1">
      <c r="B27" s="84" t="s">
        <v>319</v>
      </c>
      <c r="C27" s="80" t="s">
        <v>320</v>
      </c>
      <c r="D27" s="91" t="s">
        <v>123</v>
      </c>
      <c r="E27" s="91" t="s">
        <v>285</v>
      </c>
      <c r="F27" s="80" t="s">
        <v>321</v>
      </c>
      <c r="G27" s="91" t="s">
        <v>293</v>
      </c>
      <c r="H27" s="80" t="s">
        <v>316</v>
      </c>
      <c r="I27" s="80" t="s">
        <v>163</v>
      </c>
      <c r="J27" s="80"/>
      <c r="K27" s="85">
        <v>2.77</v>
      </c>
      <c r="L27" s="91" t="s">
        <v>167</v>
      </c>
      <c r="M27" s="92">
        <v>3.4000000000000002E-2</v>
      </c>
      <c r="N27" s="92">
        <v>1.1000000000000001E-3</v>
      </c>
      <c r="O27" s="85">
        <v>200</v>
      </c>
      <c r="P27" s="87">
        <v>112.43</v>
      </c>
      <c r="Q27" s="80"/>
      <c r="R27" s="85">
        <v>0.22486</v>
      </c>
      <c r="S27" s="86">
        <v>1.0690927945818377E-7</v>
      </c>
      <c r="T27" s="86">
        <v>1.1638287088851993E-4</v>
      </c>
      <c r="U27" s="86">
        <f>R27/'סכום נכסי הקרן'!$C$42</f>
        <v>2.7447794181335246E-6</v>
      </c>
    </row>
    <row r="28" spans="2:49" s="131" customFormat="1">
      <c r="B28" s="84" t="s">
        <v>322</v>
      </c>
      <c r="C28" s="80" t="s">
        <v>323</v>
      </c>
      <c r="D28" s="91" t="s">
        <v>123</v>
      </c>
      <c r="E28" s="91" t="s">
        <v>285</v>
      </c>
      <c r="F28" s="80" t="s">
        <v>292</v>
      </c>
      <c r="G28" s="91" t="s">
        <v>293</v>
      </c>
      <c r="H28" s="80" t="s">
        <v>316</v>
      </c>
      <c r="I28" s="80" t="s">
        <v>163</v>
      </c>
      <c r="J28" s="80"/>
      <c r="K28" s="85">
        <v>1.69</v>
      </c>
      <c r="L28" s="91" t="s">
        <v>167</v>
      </c>
      <c r="M28" s="92">
        <v>0.03</v>
      </c>
      <c r="N28" s="92">
        <v>1.8E-3</v>
      </c>
      <c r="O28" s="85">
        <v>7261</v>
      </c>
      <c r="P28" s="87">
        <v>111.64</v>
      </c>
      <c r="Q28" s="80"/>
      <c r="R28" s="85">
        <v>8.1061700000000005</v>
      </c>
      <c r="S28" s="86">
        <v>1.5127083333333333E-5</v>
      </c>
      <c r="T28" s="86">
        <v>4.1955854154157868E-3</v>
      </c>
      <c r="U28" s="86">
        <f>R28/'סכום נכסי הקרן'!$C$42</f>
        <v>9.8948895205423085E-5</v>
      </c>
    </row>
    <row r="29" spans="2:49" s="131" customFormat="1">
      <c r="B29" s="84" t="s">
        <v>324</v>
      </c>
      <c r="C29" s="80" t="s">
        <v>325</v>
      </c>
      <c r="D29" s="91" t="s">
        <v>123</v>
      </c>
      <c r="E29" s="91" t="s">
        <v>285</v>
      </c>
      <c r="F29" s="80" t="s">
        <v>326</v>
      </c>
      <c r="G29" s="91" t="s">
        <v>327</v>
      </c>
      <c r="H29" s="80" t="s">
        <v>316</v>
      </c>
      <c r="I29" s="80" t="s">
        <v>289</v>
      </c>
      <c r="J29" s="80"/>
      <c r="K29" s="85">
        <v>3.7</v>
      </c>
      <c r="L29" s="91" t="s">
        <v>167</v>
      </c>
      <c r="M29" s="92">
        <v>6.5000000000000006E-3</v>
      </c>
      <c r="N29" s="92">
        <v>3.7000000000000002E-3</v>
      </c>
      <c r="O29" s="85">
        <v>3993.6</v>
      </c>
      <c r="P29" s="87">
        <v>100.31</v>
      </c>
      <c r="Q29" s="80"/>
      <c r="R29" s="85">
        <v>4.0059800000000001</v>
      </c>
      <c r="S29" s="86">
        <v>3.3067562953068502E-6</v>
      </c>
      <c r="T29" s="86">
        <v>2.0734121369829811E-3</v>
      </c>
      <c r="U29" s="86">
        <f>R29/'סכום נכסי הקרן'!$C$42</f>
        <v>4.8899455009581683E-5</v>
      </c>
    </row>
    <row r="30" spans="2:49" s="131" customFormat="1">
      <c r="B30" s="84" t="s">
        <v>328</v>
      </c>
      <c r="C30" s="80" t="s">
        <v>329</v>
      </c>
      <c r="D30" s="91" t="s">
        <v>123</v>
      </c>
      <c r="E30" s="91" t="s">
        <v>285</v>
      </c>
      <c r="F30" s="80" t="s">
        <v>326</v>
      </c>
      <c r="G30" s="91" t="s">
        <v>327</v>
      </c>
      <c r="H30" s="80" t="s">
        <v>316</v>
      </c>
      <c r="I30" s="80" t="s">
        <v>289</v>
      </c>
      <c r="J30" s="80"/>
      <c r="K30" s="85">
        <v>4.8499999999999996</v>
      </c>
      <c r="L30" s="91" t="s">
        <v>167</v>
      </c>
      <c r="M30" s="92">
        <v>1.6399999999999998E-2</v>
      </c>
      <c r="N30" s="92">
        <v>5.1999999999999998E-3</v>
      </c>
      <c r="O30" s="85">
        <v>41000</v>
      </c>
      <c r="P30" s="87">
        <v>104.54</v>
      </c>
      <c r="Q30" s="85">
        <v>0.3362</v>
      </c>
      <c r="R30" s="85">
        <v>43.197600000000001</v>
      </c>
      <c r="S30" s="86">
        <v>3.4624021132475726E-5</v>
      </c>
      <c r="T30" s="86">
        <v>2.2358181550715686E-2</v>
      </c>
      <c r="U30" s="86">
        <f>R30/'סכום נכסי הקרן'!$C$42</f>
        <v>5.2729646621348721E-4</v>
      </c>
    </row>
    <row r="31" spans="2:49" s="131" customFormat="1">
      <c r="B31" s="84" t="s">
        <v>330</v>
      </c>
      <c r="C31" s="80" t="s">
        <v>331</v>
      </c>
      <c r="D31" s="91" t="s">
        <v>123</v>
      </c>
      <c r="E31" s="91" t="s">
        <v>285</v>
      </c>
      <c r="F31" s="80" t="s">
        <v>326</v>
      </c>
      <c r="G31" s="91" t="s">
        <v>327</v>
      </c>
      <c r="H31" s="80" t="s">
        <v>316</v>
      </c>
      <c r="I31" s="80" t="s">
        <v>163</v>
      </c>
      <c r="J31" s="80"/>
      <c r="K31" s="85">
        <v>6.2299999999999986</v>
      </c>
      <c r="L31" s="91" t="s">
        <v>167</v>
      </c>
      <c r="M31" s="92">
        <v>1.34E-2</v>
      </c>
      <c r="N31" s="92">
        <v>9.7000000000000003E-3</v>
      </c>
      <c r="O31" s="85">
        <v>71219</v>
      </c>
      <c r="P31" s="87">
        <v>102.74</v>
      </c>
      <c r="Q31" s="85">
        <v>0.47908999999999996</v>
      </c>
      <c r="R31" s="85">
        <v>73.649470000000008</v>
      </c>
      <c r="S31" s="86">
        <v>2.2411861019335456E-5</v>
      </c>
      <c r="T31" s="86">
        <v>3.8119437685750795E-2</v>
      </c>
      <c r="U31" s="86">
        <f>R31/'סכום נכסי הקרן'!$C$42</f>
        <v>8.990107151669594E-4</v>
      </c>
    </row>
    <row r="32" spans="2:49" s="131" customFormat="1">
      <c r="B32" s="84" t="s">
        <v>332</v>
      </c>
      <c r="C32" s="80" t="s">
        <v>333</v>
      </c>
      <c r="D32" s="91" t="s">
        <v>123</v>
      </c>
      <c r="E32" s="91" t="s">
        <v>285</v>
      </c>
      <c r="F32" s="80" t="s">
        <v>308</v>
      </c>
      <c r="G32" s="91" t="s">
        <v>293</v>
      </c>
      <c r="H32" s="80" t="s">
        <v>316</v>
      </c>
      <c r="I32" s="80" t="s">
        <v>163</v>
      </c>
      <c r="J32" s="80"/>
      <c r="K32" s="85">
        <v>1.69</v>
      </c>
      <c r="L32" s="91" t="s">
        <v>167</v>
      </c>
      <c r="M32" s="92">
        <v>4.0999999999999995E-2</v>
      </c>
      <c r="N32" s="92">
        <v>2.5999999999999999E-3</v>
      </c>
      <c r="O32" s="85">
        <v>557.6</v>
      </c>
      <c r="P32" s="87">
        <v>132</v>
      </c>
      <c r="Q32" s="80"/>
      <c r="R32" s="85">
        <v>0.73602999999999996</v>
      </c>
      <c r="S32" s="86">
        <v>1.789217819171944E-7</v>
      </c>
      <c r="T32" s="86">
        <v>3.8095385777851695E-4</v>
      </c>
      <c r="U32" s="86">
        <f>R32/'סכום נכסי הקרן'!$C$42</f>
        <v>8.9844347377426743E-6</v>
      </c>
    </row>
    <row r="33" spans="2:21" s="131" customFormat="1">
      <c r="B33" s="84" t="s">
        <v>334</v>
      </c>
      <c r="C33" s="80" t="s">
        <v>335</v>
      </c>
      <c r="D33" s="91" t="s">
        <v>123</v>
      </c>
      <c r="E33" s="91" t="s">
        <v>285</v>
      </c>
      <c r="F33" s="80" t="s">
        <v>308</v>
      </c>
      <c r="G33" s="91" t="s">
        <v>293</v>
      </c>
      <c r="H33" s="80" t="s">
        <v>316</v>
      </c>
      <c r="I33" s="80" t="s">
        <v>163</v>
      </c>
      <c r="J33" s="80"/>
      <c r="K33" s="85">
        <v>3.2700000000000005</v>
      </c>
      <c r="L33" s="91" t="s">
        <v>167</v>
      </c>
      <c r="M33" s="92">
        <v>0.04</v>
      </c>
      <c r="N33" s="92">
        <v>1.8000000000000002E-3</v>
      </c>
      <c r="O33" s="85">
        <v>4153</v>
      </c>
      <c r="P33" s="87">
        <v>119.05</v>
      </c>
      <c r="Q33" s="80"/>
      <c r="R33" s="85">
        <v>4.9441499999999996</v>
      </c>
      <c r="S33" s="86">
        <v>1.4297690095071205E-6</v>
      </c>
      <c r="T33" s="86">
        <v>2.5589894650159023E-3</v>
      </c>
      <c r="U33" s="86">
        <f>R33/'סכום נכסי הקרן'!$C$42</f>
        <v>6.035133487576654E-5</v>
      </c>
    </row>
    <row r="34" spans="2:21" s="131" customFormat="1">
      <c r="B34" s="84" t="s">
        <v>336</v>
      </c>
      <c r="C34" s="80" t="s">
        <v>337</v>
      </c>
      <c r="D34" s="91" t="s">
        <v>123</v>
      </c>
      <c r="E34" s="91" t="s">
        <v>285</v>
      </c>
      <c r="F34" s="80" t="s">
        <v>338</v>
      </c>
      <c r="G34" s="91" t="s">
        <v>327</v>
      </c>
      <c r="H34" s="80" t="s">
        <v>339</v>
      </c>
      <c r="I34" s="80" t="s">
        <v>289</v>
      </c>
      <c r="J34" s="80"/>
      <c r="K34" s="85">
        <v>1.89</v>
      </c>
      <c r="L34" s="91" t="s">
        <v>167</v>
      </c>
      <c r="M34" s="92">
        <v>1.6399999999999998E-2</v>
      </c>
      <c r="N34" s="92">
        <v>1.6999999999999999E-3</v>
      </c>
      <c r="O34" s="85">
        <v>7128.83</v>
      </c>
      <c r="P34" s="87">
        <v>102.24</v>
      </c>
      <c r="Q34" s="80"/>
      <c r="R34" s="85">
        <v>7.2885200000000001</v>
      </c>
      <c r="S34" s="86">
        <v>1.2362271019537942E-5</v>
      </c>
      <c r="T34" s="86">
        <v>3.7723867389860151E-3</v>
      </c>
      <c r="U34" s="86">
        <f>R34/'סכום נכסי הקרן'!$C$42</f>
        <v>8.8968156562548061E-5</v>
      </c>
    </row>
    <row r="35" spans="2:21" s="131" customFormat="1">
      <c r="B35" s="84" t="s">
        <v>340</v>
      </c>
      <c r="C35" s="80" t="s">
        <v>341</v>
      </c>
      <c r="D35" s="91" t="s">
        <v>123</v>
      </c>
      <c r="E35" s="91" t="s">
        <v>285</v>
      </c>
      <c r="F35" s="80" t="s">
        <v>338</v>
      </c>
      <c r="G35" s="91" t="s">
        <v>327</v>
      </c>
      <c r="H35" s="80" t="s">
        <v>339</v>
      </c>
      <c r="I35" s="80" t="s">
        <v>289</v>
      </c>
      <c r="J35" s="80"/>
      <c r="K35" s="85">
        <v>6.07</v>
      </c>
      <c r="L35" s="91" t="s">
        <v>167</v>
      </c>
      <c r="M35" s="92">
        <v>2.3399999999999997E-2</v>
      </c>
      <c r="N35" s="92">
        <v>1.0499999999999999E-2</v>
      </c>
      <c r="O35" s="85">
        <v>0.66</v>
      </c>
      <c r="P35" s="87">
        <v>108.87</v>
      </c>
      <c r="Q35" s="80"/>
      <c r="R35" s="85">
        <v>7.1999999999999994E-4</v>
      </c>
      <c r="S35" s="86">
        <v>3.8388752514299703E-10</v>
      </c>
      <c r="T35" s="86">
        <v>3.726570623487252E-7</v>
      </c>
      <c r="U35" s="86">
        <f>R35/'סכום נכסי הקרן'!$C$42</f>
        <v>8.7887627014859793E-9</v>
      </c>
    </row>
    <row r="36" spans="2:21" s="131" customFormat="1">
      <c r="B36" s="84" t="s">
        <v>342</v>
      </c>
      <c r="C36" s="80" t="s">
        <v>343</v>
      </c>
      <c r="D36" s="91" t="s">
        <v>123</v>
      </c>
      <c r="E36" s="91" t="s">
        <v>285</v>
      </c>
      <c r="F36" s="80" t="s">
        <v>338</v>
      </c>
      <c r="G36" s="91" t="s">
        <v>327</v>
      </c>
      <c r="H36" s="80" t="s">
        <v>339</v>
      </c>
      <c r="I36" s="80" t="s">
        <v>289</v>
      </c>
      <c r="J36" s="80"/>
      <c r="K36" s="85">
        <v>2.5300000000000002</v>
      </c>
      <c r="L36" s="91" t="s">
        <v>167</v>
      </c>
      <c r="M36" s="92">
        <v>0.03</v>
      </c>
      <c r="N36" s="92">
        <v>2.8999999999999998E-3</v>
      </c>
      <c r="O36" s="85">
        <v>43492.32</v>
      </c>
      <c r="P36" s="87">
        <v>108.54</v>
      </c>
      <c r="Q36" s="80"/>
      <c r="R36" s="85">
        <v>47.206559999999996</v>
      </c>
      <c r="S36" s="86">
        <v>6.5735191408610932E-5</v>
      </c>
      <c r="T36" s="86">
        <v>2.4433136073873384E-2</v>
      </c>
      <c r="U36" s="86">
        <f>R36/'סכום נכסי הקרן'!$C$42</f>
        <v>5.7623229693536115E-4</v>
      </c>
    </row>
    <row r="37" spans="2:21" s="131" customFormat="1">
      <c r="B37" s="84" t="s">
        <v>344</v>
      </c>
      <c r="C37" s="80" t="s">
        <v>345</v>
      </c>
      <c r="D37" s="91" t="s">
        <v>123</v>
      </c>
      <c r="E37" s="91" t="s">
        <v>285</v>
      </c>
      <c r="F37" s="80" t="s">
        <v>346</v>
      </c>
      <c r="G37" s="91" t="s">
        <v>327</v>
      </c>
      <c r="H37" s="80" t="s">
        <v>339</v>
      </c>
      <c r="I37" s="80" t="s">
        <v>163</v>
      </c>
      <c r="J37" s="80"/>
      <c r="K37" s="85">
        <v>0.98999999999999977</v>
      </c>
      <c r="L37" s="91" t="s">
        <v>167</v>
      </c>
      <c r="M37" s="92">
        <v>4.9500000000000002E-2</v>
      </c>
      <c r="N37" s="92">
        <v>3.7999999999999996E-3</v>
      </c>
      <c r="O37" s="85">
        <v>5760</v>
      </c>
      <c r="P37" s="87">
        <v>126.18</v>
      </c>
      <c r="Q37" s="80"/>
      <c r="R37" s="85">
        <v>7.26797</v>
      </c>
      <c r="S37" s="86">
        <v>2.2328286752883313E-5</v>
      </c>
      <c r="T37" s="86">
        <v>3.7617504853314785E-3</v>
      </c>
      <c r="U37" s="86">
        <f>R37/'סכום נכסי הקרן'!$C$42</f>
        <v>8.8717310627109807E-5</v>
      </c>
    </row>
    <row r="38" spans="2:21" s="131" customFormat="1">
      <c r="B38" s="84" t="s">
        <v>347</v>
      </c>
      <c r="C38" s="80" t="s">
        <v>348</v>
      </c>
      <c r="D38" s="91" t="s">
        <v>123</v>
      </c>
      <c r="E38" s="91" t="s">
        <v>285</v>
      </c>
      <c r="F38" s="80" t="s">
        <v>346</v>
      </c>
      <c r="G38" s="91" t="s">
        <v>327</v>
      </c>
      <c r="H38" s="80" t="s">
        <v>339</v>
      </c>
      <c r="I38" s="80" t="s">
        <v>163</v>
      </c>
      <c r="J38" s="80"/>
      <c r="K38" s="85">
        <v>3.0999999999999996</v>
      </c>
      <c r="L38" s="91" t="s">
        <v>167</v>
      </c>
      <c r="M38" s="92">
        <v>4.8000000000000001E-2</v>
      </c>
      <c r="N38" s="92">
        <v>2.5000000000000001E-3</v>
      </c>
      <c r="O38" s="85">
        <v>18975</v>
      </c>
      <c r="P38" s="87">
        <v>118.6</v>
      </c>
      <c r="Q38" s="80"/>
      <c r="R38" s="85">
        <v>22.504330000000003</v>
      </c>
      <c r="S38" s="86">
        <v>1.3956865012290868E-5</v>
      </c>
      <c r="T38" s="86">
        <v>1.164777431656429E-2</v>
      </c>
      <c r="U38" s="86">
        <f>R38/'סכום נכסי הקרן'!$C$42</f>
        <v>2.7470168906379449E-4</v>
      </c>
    </row>
    <row r="39" spans="2:21" s="131" customFormat="1">
      <c r="B39" s="84" t="s">
        <v>349</v>
      </c>
      <c r="C39" s="80" t="s">
        <v>350</v>
      </c>
      <c r="D39" s="91" t="s">
        <v>123</v>
      </c>
      <c r="E39" s="91" t="s">
        <v>285</v>
      </c>
      <c r="F39" s="80" t="s">
        <v>346</v>
      </c>
      <c r="G39" s="91" t="s">
        <v>327</v>
      </c>
      <c r="H39" s="80" t="s">
        <v>339</v>
      </c>
      <c r="I39" s="80" t="s">
        <v>163</v>
      </c>
      <c r="J39" s="80"/>
      <c r="K39" s="85">
        <v>7.0000000000000009</v>
      </c>
      <c r="L39" s="91" t="s">
        <v>167</v>
      </c>
      <c r="M39" s="92">
        <v>3.2000000000000001E-2</v>
      </c>
      <c r="N39" s="92">
        <v>1.24E-2</v>
      </c>
      <c r="O39" s="85">
        <v>17378</v>
      </c>
      <c r="P39" s="87">
        <v>114.75</v>
      </c>
      <c r="Q39" s="80"/>
      <c r="R39" s="85">
        <v>19.941269999999999</v>
      </c>
      <c r="S39" s="86">
        <v>1.3906672129678237E-5</v>
      </c>
      <c r="T39" s="86">
        <v>1.0321187635698283E-2</v>
      </c>
      <c r="U39" s="86">
        <f>R39/'סכום נכסי הקרן'!$C$42</f>
        <v>2.4341540277258519E-4</v>
      </c>
    </row>
    <row r="40" spans="2:21" s="131" customFormat="1">
      <c r="B40" s="84" t="s">
        <v>351</v>
      </c>
      <c r="C40" s="80" t="s">
        <v>352</v>
      </c>
      <c r="D40" s="91" t="s">
        <v>123</v>
      </c>
      <c r="E40" s="91" t="s">
        <v>285</v>
      </c>
      <c r="F40" s="80" t="s">
        <v>346</v>
      </c>
      <c r="G40" s="91" t="s">
        <v>327</v>
      </c>
      <c r="H40" s="80" t="s">
        <v>339</v>
      </c>
      <c r="I40" s="80" t="s">
        <v>163</v>
      </c>
      <c r="J40" s="80"/>
      <c r="K40" s="85">
        <v>1.96</v>
      </c>
      <c r="L40" s="91" t="s">
        <v>167</v>
      </c>
      <c r="M40" s="92">
        <v>4.9000000000000002E-2</v>
      </c>
      <c r="N40" s="92">
        <v>3.3E-3</v>
      </c>
      <c r="O40" s="85">
        <v>5739.75</v>
      </c>
      <c r="P40" s="87">
        <v>117.11</v>
      </c>
      <c r="Q40" s="80"/>
      <c r="R40" s="85">
        <v>6.7218299999999997</v>
      </c>
      <c r="S40" s="86">
        <v>1.9315638067448965E-5</v>
      </c>
      <c r="T40" s="86">
        <v>3.479079751954905E-3</v>
      </c>
      <c r="U40" s="86">
        <f>R40/'סכום נכסי הקרן'!$C$42</f>
        <v>8.2050789985735426E-5</v>
      </c>
    </row>
    <row r="41" spans="2:21" s="131" customFormat="1">
      <c r="B41" s="84" t="s">
        <v>353</v>
      </c>
      <c r="C41" s="80" t="s">
        <v>354</v>
      </c>
      <c r="D41" s="91" t="s">
        <v>123</v>
      </c>
      <c r="E41" s="91" t="s">
        <v>285</v>
      </c>
      <c r="F41" s="80" t="s">
        <v>355</v>
      </c>
      <c r="G41" s="91" t="s">
        <v>356</v>
      </c>
      <c r="H41" s="80" t="s">
        <v>339</v>
      </c>
      <c r="I41" s="80" t="s">
        <v>163</v>
      </c>
      <c r="J41" s="80"/>
      <c r="K41" s="85">
        <v>2.82</v>
      </c>
      <c r="L41" s="91" t="s">
        <v>167</v>
      </c>
      <c r="M41" s="92">
        <v>3.7000000000000005E-2</v>
      </c>
      <c r="N41" s="92">
        <v>3.3999999999999998E-3</v>
      </c>
      <c r="O41" s="85">
        <v>1696</v>
      </c>
      <c r="P41" s="87">
        <v>113.07</v>
      </c>
      <c r="Q41" s="80"/>
      <c r="R41" s="85">
        <v>1.91767</v>
      </c>
      <c r="S41" s="86">
        <v>5.6533679903635708E-7</v>
      </c>
      <c r="T41" s="86">
        <v>9.9254620660316662E-4</v>
      </c>
      <c r="U41" s="86">
        <f>R41/'סכום נכסי הקרן'!$C$42</f>
        <v>2.3408259124664749E-5</v>
      </c>
    </row>
    <row r="42" spans="2:21" s="131" customFormat="1">
      <c r="B42" s="84" t="s">
        <v>357</v>
      </c>
      <c r="C42" s="80" t="s">
        <v>358</v>
      </c>
      <c r="D42" s="91" t="s">
        <v>123</v>
      </c>
      <c r="E42" s="91" t="s">
        <v>285</v>
      </c>
      <c r="F42" s="80" t="s">
        <v>321</v>
      </c>
      <c r="G42" s="91" t="s">
        <v>293</v>
      </c>
      <c r="H42" s="80" t="s">
        <v>339</v>
      </c>
      <c r="I42" s="80" t="s">
        <v>163</v>
      </c>
      <c r="J42" s="80"/>
      <c r="K42" s="85">
        <v>2.9199999999999995</v>
      </c>
      <c r="L42" s="91" t="s">
        <v>167</v>
      </c>
      <c r="M42" s="92">
        <v>0.04</v>
      </c>
      <c r="N42" s="92">
        <v>3.3E-3</v>
      </c>
      <c r="O42" s="85">
        <v>6600</v>
      </c>
      <c r="P42" s="87">
        <v>120.13</v>
      </c>
      <c r="Q42" s="80"/>
      <c r="R42" s="85">
        <v>7.9285800000000002</v>
      </c>
      <c r="S42" s="86">
        <v>4.8888961316979733E-6</v>
      </c>
      <c r="T42" s="86">
        <v>4.1036685158289668E-3</v>
      </c>
      <c r="U42" s="86">
        <f>R42/'סכום נכסי הקרן'!$C$42</f>
        <v>9.678112247187183E-5</v>
      </c>
    </row>
    <row r="43" spans="2:21" s="131" customFormat="1">
      <c r="B43" s="84" t="s">
        <v>359</v>
      </c>
      <c r="C43" s="80" t="s">
        <v>360</v>
      </c>
      <c r="D43" s="91" t="s">
        <v>123</v>
      </c>
      <c r="E43" s="91" t="s">
        <v>285</v>
      </c>
      <c r="F43" s="80" t="s">
        <v>361</v>
      </c>
      <c r="G43" s="91" t="s">
        <v>293</v>
      </c>
      <c r="H43" s="80" t="s">
        <v>339</v>
      </c>
      <c r="I43" s="80" t="s">
        <v>289</v>
      </c>
      <c r="J43" s="80"/>
      <c r="K43" s="85">
        <v>2.98</v>
      </c>
      <c r="L43" s="91" t="s">
        <v>167</v>
      </c>
      <c r="M43" s="92">
        <v>3.5499999999999997E-2</v>
      </c>
      <c r="N43" s="92">
        <v>2.3E-3</v>
      </c>
      <c r="O43" s="85">
        <v>3327.74</v>
      </c>
      <c r="P43" s="87">
        <v>119.4</v>
      </c>
      <c r="Q43" s="80"/>
      <c r="R43" s="85">
        <v>3.9733100000000001</v>
      </c>
      <c r="S43" s="86">
        <v>7.7816342124016615E-6</v>
      </c>
      <c r="T43" s="86">
        <v>2.0565028227789075E-3</v>
      </c>
      <c r="U43" s="86">
        <f>R43/'סכום נכסי הקרן'!$C$42</f>
        <v>4.8500664902001756E-5</v>
      </c>
    </row>
    <row r="44" spans="2:21" s="131" customFormat="1">
      <c r="B44" s="84" t="s">
        <v>362</v>
      </c>
      <c r="C44" s="80" t="s">
        <v>363</v>
      </c>
      <c r="D44" s="91" t="s">
        <v>123</v>
      </c>
      <c r="E44" s="91" t="s">
        <v>285</v>
      </c>
      <c r="F44" s="80" t="s">
        <v>361</v>
      </c>
      <c r="G44" s="91" t="s">
        <v>293</v>
      </c>
      <c r="H44" s="80" t="s">
        <v>339</v>
      </c>
      <c r="I44" s="80" t="s">
        <v>289</v>
      </c>
      <c r="J44" s="80"/>
      <c r="K44" s="85">
        <v>1.91</v>
      </c>
      <c r="L44" s="91" t="s">
        <v>167</v>
      </c>
      <c r="M44" s="92">
        <v>4.6500000000000007E-2</v>
      </c>
      <c r="N44" s="92">
        <v>-5.0000000000000001E-4</v>
      </c>
      <c r="O44" s="85">
        <v>8000.16</v>
      </c>
      <c r="P44" s="87">
        <v>130.47999999999999</v>
      </c>
      <c r="Q44" s="80"/>
      <c r="R44" s="85">
        <v>10.43862</v>
      </c>
      <c r="S44" s="86">
        <v>2.3611103158919437E-5</v>
      </c>
      <c r="T44" s="86">
        <v>5.4028131446870143E-3</v>
      </c>
      <c r="U44" s="86">
        <f>R44/'סכום נכסי הקרן'!$C$42</f>
        <v>1.2742021404303554E-4</v>
      </c>
    </row>
    <row r="45" spans="2:21" s="131" customFormat="1">
      <c r="B45" s="84" t="s">
        <v>364</v>
      </c>
      <c r="C45" s="80" t="s">
        <v>365</v>
      </c>
      <c r="D45" s="91" t="s">
        <v>123</v>
      </c>
      <c r="E45" s="91" t="s">
        <v>285</v>
      </c>
      <c r="F45" s="80" t="s">
        <v>361</v>
      </c>
      <c r="G45" s="91" t="s">
        <v>293</v>
      </c>
      <c r="H45" s="80" t="s">
        <v>339</v>
      </c>
      <c r="I45" s="80" t="s">
        <v>289</v>
      </c>
      <c r="J45" s="80"/>
      <c r="K45" s="85">
        <v>5.8200000000000021</v>
      </c>
      <c r="L45" s="91" t="s">
        <v>167</v>
      </c>
      <c r="M45" s="92">
        <v>1.4999999999999999E-2</v>
      </c>
      <c r="N45" s="92">
        <v>5.4000000000000012E-3</v>
      </c>
      <c r="O45" s="85">
        <v>27626.400000000001</v>
      </c>
      <c r="P45" s="87">
        <v>106.09</v>
      </c>
      <c r="Q45" s="80"/>
      <c r="R45" s="85">
        <v>29.30885</v>
      </c>
      <c r="S45" s="86">
        <v>4.5739786660975276E-5</v>
      </c>
      <c r="T45" s="86">
        <v>1.5169652696971438E-2</v>
      </c>
      <c r="U45" s="86">
        <f>R45/'סכום נכסי הקרן'!$C$42</f>
        <v>3.577618440325658E-4</v>
      </c>
    </row>
    <row r="46" spans="2:21" s="131" customFormat="1">
      <c r="B46" s="84" t="s">
        <v>366</v>
      </c>
      <c r="C46" s="80" t="s">
        <v>367</v>
      </c>
      <c r="D46" s="91" t="s">
        <v>123</v>
      </c>
      <c r="E46" s="91" t="s">
        <v>285</v>
      </c>
      <c r="F46" s="80" t="s">
        <v>368</v>
      </c>
      <c r="G46" s="91" t="s">
        <v>327</v>
      </c>
      <c r="H46" s="80" t="s">
        <v>339</v>
      </c>
      <c r="I46" s="80" t="s">
        <v>289</v>
      </c>
      <c r="J46" s="80"/>
      <c r="K46" s="85">
        <v>2.5700000000000003</v>
      </c>
      <c r="L46" s="91" t="s">
        <v>167</v>
      </c>
      <c r="M46" s="92">
        <v>3.6400000000000002E-2</v>
      </c>
      <c r="N46" s="92">
        <v>5.5999999999999991E-3</v>
      </c>
      <c r="O46" s="85">
        <v>8750</v>
      </c>
      <c r="P46" s="87">
        <v>118.16</v>
      </c>
      <c r="Q46" s="80"/>
      <c r="R46" s="85">
        <v>10.338989999999999</v>
      </c>
      <c r="S46" s="86">
        <v>9.5238095238095241E-5</v>
      </c>
      <c r="T46" s="86">
        <v>5.3512467236845086E-3</v>
      </c>
      <c r="U46" s="86">
        <f>R46/'סכום נכסי הקרן'!$C$42</f>
        <v>1.2620406900421739E-4</v>
      </c>
    </row>
    <row r="47" spans="2:21" s="131" customFormat="1">
      <c r="B47" s="84" t="s">
        <v>369</v>
      </c>
      <c r="C47" s="80" t="s">
        <v>370</v>
      </c>
      <c r="D47" s="91" t="s">
        <v>123</v>
      </c>
      <c r="E47" s="91" t="s">
        <v>285</v>
      </c>
      <c r="F47" s="80" t="s">
        <v>371</v>
      </c>
      <c r="G47" s="91" t="s">
        <v>372</v>
      </c>
      <c r="H47" s="80" t="s">
        <v>339</v>
      </c>
      <c r="I47" s="80" t="s">
        <v>163</v>
      </c>
      <c r="J47" s="80"/>
      <c r="K47" s="85">
        <v>8.4499999999999993</v>
      </c>
      <c r="L47" s="91" t="s">
        <v>167</v>
      </c>
      <c r="M47" s="92">
        <v>3.85E-2</v>
      </c>
      <c r="N47" s="92">
        <v>1.4499999999999997E-2</v>
      </c>
      <c r="O47" s="85">
        <v>0.22</v>
      </c>
      <c r="P47" s="87">
        <v>122.62</v>
      </c>
      <c r="Q47" s="80"/>
      <c r="R47" s="85">
        <v>2.7E-4</v>
      </c>
      <c r="S47" s="86">
        <v>8.0021743508146036E-11</v>
      </c>
      <c r="T47" s="86">
        <v>1.3974639838077196E-7</v>
      </c>
      <c r="U47" s="86">
        <f>R47/'סכום נכסי הקרן'!$C$42</f>
        <v>3.2957860130572426E-9</v>
      </c>
    </row>
    <row r="48" spans="2:21" s="131" customFormat="1">
      <c r="B48" s="84" t="s">
        <v>373</v>
      </c>
      <c r="C48" s="80" t="s">
        <v>374</v>
      </c>
      <c r="D48" s="91" t="s">
        <v>123</v>
      </c>
      <c r="E48" s="91" t="s">
        <v>285</v>
      </c>
      <c r="F48" s="80" t="s">
        <v>371</v>
      </c>
      <c r="G48" s="91" t="s">
        <v>372</v>
      </c>
      <c r="H48" s="80" t="s">
        <v>339</v>
      </c>
      <c r="I48" s="80" t="s">
        <v>163</v>
      </c>
      <c r="J48" s="80"/>
      <c r="K48" s="85">
        <v>6.6300000000000008</v>
      </c>
      <c r="L48" s="91" t="s">
        <v>167</v>
      </c>
      <c r="M48" s="92">
        <v>4.4999999999999998E-2</v>
      </c>
      <c r="N48" s="92">
        <v>1.1000000000000001E-2</v>
      </c>
      <c r="O48" s="85">
        <v>50000</v>
      </c>
      <c r="P48" s="87">
        <v>127.09</v>
      </c>
      <c r="Q48" s="80"/>
      <c r="R48" s="85">
        <v>63.544989999999999</v>
      </c>
      <c r="S48" s="86">
        <v>1.6998222665838061E-5</v>
      </c>
      <c r="T48" s="86">
        <v>3.2889568472748779E-2</v>
      </c>
      <c r="U48" s="86">
        <f>R48/'סכום נכסי הקרן'!$C$42</f>
        <v>7.7566921941430497E-4</v>
      </c>
    </row>
    <row r="49" spans="2:21" s="131" customFormat="1">
      <c r="B49" s="84" t="s">
        <v>375</v>
      </c>
      <c r="C49" s="80" t="s">
        <v>376</v>
      </c>
      <c r="D49" s="91" t="s">
        <v>123</v>
      </c>
      <c r="E49" s="91" t="s">
        <v>285</v>
      </c>
      <c r="F49" s="80" t="s">
        <v>321</v>
      </c>
      <c r="G49" s="91" t="s">
        <v>293</v>
      </c>
      <c r="H49" s="80" t="s">
        <v>339</v>
      </c>
      <c r="I49" s="80" t="s">
        <v>163</v>
      </c>
      <c r="J49" s="80"/>
      <c r="K49" s="85">
        <v>2.46</v>
      </c>
      <c r="L49" s="91" t="s">
        <v>167</v>
      </c>
      <c r="M49" s="92">
        <v>0.05</v>
      </c>
      <c r="N49" s="92">
        <v>2.7999999999999995E-3</v>
      </c>
      <c r="O49" s="85">
        <v>22146</v>
      </c>
      <c r="P49" s="87">
        <v>123.39</v>
      </c>
      <c r="Q49" s="80"/>
      <c r="R49" s="85">
        <v>27.325950000000002</v>
      </c>
      <c r="S49" s="86">
        <v>2.2146022146022146E-5</v>
      </c>
      <c r="T49" s="86">
        <v>1.4143344795677984E-2</v>
      </c>
      <c r="U49" s="86">
        <f>R49/'סכום נכסי הקרן'!$C$42</f>
        <v>3.3355734742037616E-4</v>
      </c>
    </row>
    <row r="50" spans="2:21" s="131" customFormat="1">
      <c r="B50" s="84" t="s">
        <v>377</v>
      </c>
      <c r="C50" s="80" t="s">
        <v>378</v>
      </c>
      <c r="D50" s="91" t="s">
        <v>123</v>
      </c>
      <c r="E50" s="91" t="s">
        <v>285</v>
      </c>
      <c r="F50" s="80" t="s">
        <v>379</v>
      </c>
      <c r="G50" s="91" t="s">
        <v>293</v>
      </c>
      <c r="H50" s="80" t="s">
        <v>339</v>
      </c>
      <c r="I50" s="80" t="s">
        <v>163</v>
      </c>
      <c r="J50" s="80"/>
      <c r="K50" s="85">
        <v>1.4</v>
      </c>
      <c r="L50" s="91" t="s">
        <v>167</v>
      </c>
      <c r="M50" s="92">
        <v>5.2499999999999998E-2</v>
      </c>
      <c r="N50" s="92">
        <v>4.3000000000000009E-3</v>
      </c>
      <c r="O50" s="85">
        <v>12960</v>
      </c>
      <c r="P50" s="87">
        <v>131.33000000000001</v>
      </c>
      <c r="Q50" s="80"/>
      <c r="R50" s="85">
        <v>17.02037</v>
      </c>
      <c r="S50" s="86">
        <v>5.3999999999999998E-5</v>
      </c>
      <c r="T50" s="86">
        <v>8.8093903948449608E-3</v>
      </c>
      <c r="U50" s="86">
        <f>R50/'סכום נכסי הקרן'!$C$42</f>
        <v>2.0776110141873741E-4</v>
      </c>
    </row>
    <row r="51" spans="2:21" s="131" customFormat="1">
      <c r="B51" s="84" t="s">
        <v>380</v>
      </c>
      <c r="C51" s="80" t="s">
        <v>381</v>
      </c>
      <c r="D51" s="91" t="s">
        <v>123</v>
      </c>
      <c r="E51" s="91" t="s">
        <v>285</v>
      </c>
      <c r="F51" s="80" t="s">
        <v>379</v>
      </c>
      <c r="G51" s="91" t="s">
        <v>293</v>
      </c>
      <c r="H51" s="80" t="s">
        <v>339</v>
      </c>
      <c r="I51" s="80" t="s">
        <v>163</v>
      </c>
      <c r="J51" s="80"/>
      <c r="K51" s="85">
        <v>0.25</v>
      </c>
      <c r="L51" s="91" t="s">
        <v>167</v>
      </c>
      <c r="M51" s="92">
        <v>5.5E-2</v>
      </c>
      <c r="N51" s="92">
        <v>3.6999999999999991E-2</v>
      </c>
      <c r="O51" s="85">
        <v>21999.99</v>
      </c>
      <c r="P51" s="87">
        <v>129.6</v>
      </c>
      <c r="Q51" s="80"/>
      <c r="R51" s="85">
        <v>28.511990000000001</v>
      </c>
      <c r="S51" s="86">
        <v>2.7499987500000003E-4</v>
      </c>
      <c r="T51" s="86">
        <v>1.4757214493216987E-2</v>
      </c>
      <c r="U51" s="86">
        <f>R51/'סכום נכסי הקרן'!$C$42</f>
        <v>3.4803488091269619E-4</v>
      </c>
    </row>
    <row r="52" spans="2:21" s="131" customFormat="1">
      <c r="B52" s="84" t="s">
        <v>382</v>
      </c>
      <c r="C52" s="80" t="s">
        <v>383</v>
      </c>
      <c r="D52" s="91" t="s">
        <v>123</v>
      </c>
      <c r="E52" s="91" t="s">
        <v>285</v>
      </c>
      <c r="F52" s="80" t="s">
        <v>308</v>
      </c>
      <c r="G52" s="91" t="s">
        <v>293</v>
      </c>
      <c r="H52" s="80" t="s">
        <v>339</v>
      </c>
      <c r="I52" s="80" t="s">
        <v>289</v>
      </c>
      <c r="J52" s="80"/>
      <c r="K52" s="85">
        <v>2.34</v>
      </c>
      <c r="L52" s="91" t="s">
        <v>167</v>
      </c>
      <c r="M52" s="92">
        <v>6.5000000000000002E-2</v>
      </c>
      <c r="N52" s="92">
        <v>3.2000000000000002E-3</v>
      </c>
      <c r="O52" s="85">
        <v>1043</v>
      </c>
      <c r="P52" s="87">
        <v>127.13</v>
      </c>
      <c r="Q52" s="85">
        <v>1.8679999999999999E-2</v>
      </c>
      <c r="R52" s="85">
        <v>1.3446500000000001</v>
      </c>
      <c r="S52" s="86">
        <v>6.6222222222222219E-7</v>
      </c>
      <c r="T52" s="86">
        <v>6.9596294289890755E-4</v>
      </c>
      <c r="U52" s="86">
        <f>R52/'סכום נכסי הקרן'!$C$42</f>
        <v>1.6413624675768229E-5</v>
      </c>
    </row>
    <row r="53" spans="2:21" s="131" customFormat="1">
      <c r="B53" s="84" t="s">
        <v>384</v>
      </c>
      <c r="C53" s="80" t="s">
        <v>385</v>
      </c>
      <c r="D53" s="91" t="s">
        <v>123</v>
      </c>
      <c r="E53" s="91" t="s">
        <v>285</v>
      </c>
      <c r="F53" s="80" t="s">
        <v>386</v>
      </c>
      <c r="G53" s="91" t="s">
        <v>387</v>
      </c>
      <c r="H53" s="80" t="s">
        <v>339</v>
      </c>
      <c r="I53" s="80" t="s">
        <v>163</v>
      </c>
      <c r="J53" s="80"/>
      <c r="K53" s="85">
        <v>0.66</v>
      </c>
      <c r="L53" s="91" t="s">
        <v>167</v>
      </c>
      <c r="M53" s="92">
        <v>4.4000000000000004E-2</v>
      </c>
      <c r="N53" s="92">
        <v>6.5000000000000006E-3</v>
      </c>
      <c r="O53" s="85">
        <v>21</v>
      </c>
      <c r="P53" s="87">
        <v>112.35</v>
      </c>
      <c r="Q53" s="80"/>
      <c r="R53" s="85">
        <v>2.359E-2</v>
      </c>
      <c r="S53" s="86">
        <v>3.5051102755262034E-7</v>
      </c>
      <c r="T53" s="86">
        <v>1.2209694584453372E-5</v>
      </c>
      <c r="U53" s="86">
        <f>R53/'סכום נכסי הקרן'!$C$42</f>
        <v>2.8795404462229762E-7</v>
      </c>
    </row>
    <row r="54" spans="2:21" s="131" customFormat="1">
      <c r="B54" s="84" t="s">
        <v>388</v>
      </c>
      <c r="C54" s="80" t="s">
        <v>389</v>
      </c>
      <c r="D54" s="91" t="s">
        <v>123</v>
      </c>
      <c r="E54" s="91" t="s">
        <v>285</v>
      </c>
      <c r="F54" s="80" t="s">
        <v>390</v>
      </c>
      <c r="G54" s="91" t="s">
        <v>327</v>
      </c>
      <c r="H54" s="80" t="s">
        <v>339</v>
      </c>
      <c r="I54" s="80" t="s">
        <v>289</v>
      </c>
      <c r="J54" s="80"/>
      <c r="K54" s="85">
        <v>8.7000000000000011</v>
      </c>
      <c r="L54" s="91" t="s">
        <v>167</v>
      </c>
      <c r="M54" s="92">
        <v>3.5000000000000003E-2</v>
      </c>
      <c r="N54" s="92">
        <v>1.61E-2</v>
      </c>
      <c r="O54" s="85">
        <v>1745.1</v>
      </c>
      <c r="P54" s="87">
        <v>119.43</v>
      </c>
      <c r="Q54" s="80"/>
      <c r="R54" s="85">
        <v>2.0841799999999999</v>
      </c>
      <c r="S54" s="86">
        <v>8.3691379226831882E-6</v>
      </c>
      <c r="T54" s="86">
        <v>1.0787283280638419E-3</v>
      </c>
      <c r="U54" s="86">
        <f>R54/'סכום נכסי הקרן'!$C$42</f>
        <v>2.5440782565532016E-5</v>
      </c>
    </row>
    <row r="55" spans="2:21" s="131" customFormat="1">
      <c r="B55" s="84" t="s">
        <v>391</v>
      </c>
      <c r="C55" s="80" t="s">
        <v>392</v>
      </c>
      <c r="D55" s="91" t="s">
        <v>123</v>
      </c>
      <c r="E55" s="91" t="s">
        <v>285</v>
      </c>
      <c r="F55" s="80" t="s">
        <v>390</v>
      </c>
      <c r="G55" s="91" t="s">
        <v>327</v>
      </c>
      <c r="H55" s="80" t="s">
        <v>339</v>
      </c>
      <c r="I55" s="80" t="s">
        <v>289</v>
      </c>
      <c r="J55" s="80"/>
      <c r="K55" s="85">
        <v>4.5999999999999996</v>
      </c>
      <c r="L55" s="91" t="s">
        <v>167</v>
      </c>
      <c r="M55" s="92">
        <v>0.04</v>
      </c>
      <c r="N55" s="92">
        <v>5.1999999999999998E-3</v>
      </c>
      <c r="O55" s="85">
        <v>9726.32</v>
      </c>
      <c r="P55" s="87">
        <v>116.94</v>
      </c>
      <c r="Q55" s="80"/>
      <c r="R55" s="85">
        <v>11.373959999999999</v>
      </c>
      <c r="S55" s="86">
        <v>1.379214511901812E-5</v>
      </c>
      <c r="T55" s="86">
        <v>5.8869257234332034E-3</v>
      </c>
      <c r="U55" s="86">
        <f>R55/'סכום נכסי הקרן'!$C$42</f>
        <v>1.3883754918915761E-4</v>
      </c>
    </row>
    <row r="56" spans="2:21" s="131" customFormat="1">
      <c r="B56" s="84" t="s">
        <v>393</v>
      </c>
      <c r="C56" s="80" t="s">
        <v>394</v>
      </c>
      <c r="D56" s="91" t="s">
        <v>123</v>
      </c>
      <c r="E56" s="91" t="s">
        <v>285</v>
      </c>
      <c r="F56" s="80" t="s">
        <v>390</v>
      </c>
      <c r="G56" s="91" t="s">
        <v>327</v>
      </c>
      <c r="H56" s="80" t="s">
        <v>339</v>
      </c>
      <c r="I56" s="80" t="s">
        <v>289</v>
      </c>
      <c r="J56" s="80"/>
      <c r="K56" s="85">
        <v>7.33</v>
      </c>
      <c r="L56" s="91" t="s">
        <v>167</v>
      </c>
      <c r="M56" s="92">
        <v>0.04</v>
      </c>
      <c r="N56" s="92">
        <v>1.2699999999999998E-2</v>
      </c>
      <c r="O56" s="85">
        <v>9649.51</v>
      </c>
      <c r="P56" s="87">
        <v>122.56</v>
      </c>
      <c r="Q56" s="80"/>
      <c r="R56" s="85">
        <v>11.82644</v>
      </c>
      <c r="S56" s="86">
        <v>2.0788070397228582E-5</v>
      </c>
      <c r="T56" s="86">
        <v>6.1211199839492471E-3</v>
      </c>
      <c r="U56" s="86">
        <f>R56/'סכום נכסי הקרן'!$C$42</f>
        <v>1.4436079828244702E-4</v>
      </c>
    </row>
    <row r="57" spans="2:21" s="131" customFormat="1">
      <c r="B57" s="84" t="s">
        <v>395</v>
      </c>
      <c r="C57" s="80" t="s">
        <v>396</v>
      </c>
      <c r="D57" s="91" t="s">
        <v>123</v>
      </c>
      <c r="E57" s="91" t="s">
        <v>285</v>
      </c>
      <c r="F57" s="80" t="s">
        <v>397</v>
      </c>
      <c r="G57" s="91" t="s">
        <v>398</v>
      </c>
      <c r="H57" s="80" t="s">
        <v>399</v>
      </c>
      <c r="I57" s="80" t="s">
        <v>289</v>
      </c>
      <c r="J57" s="80"/>
      <c r="K57" s="85">
        <v>8.84</v>
      </c>
      <c r="L57" s="91" t="s">
        <v>167</v>
      </c>
      <c r="M57" s="92">
        <v>5.1500000000000004E-2</v>
      </c>
      <c r="N57" s="92">
        <v>2.1899999999999999E-2</v>
      </c>
      <c r="O57" s="85">
        <v>41932</v>
      </c>
      <c r="P57" s="87">
        <v>153.66999999999999</v>
      </c>
      <c r="Q57" s="80"/>
      <c r="R57" s="85">
        <v>64.436900000000009</v>
      </c>
      <c r="S57" s="86">
        <v>1.180843148817439E-5</v>
      </c>
      <c r="T57" s="86">
        <v>3.3351202584525799E-2</v>
      </c>
      <c r="U57" s="86">
        <f>R57/'סכום נכסי הקרן'!$C$42</f>
        <v>7.8655642127691949E-4</v>
      </c>
    </row>
    <row r="58" spans="2:21" s="131" customFormat="1">
      <c r="B58" s="84" t="s">
        <v>400</v>
      </c>
      <c r="C58" s="80" t="s">
        <v>401</v>
      </c>
      <c r="D58" s="91" t="s">
        <v>123</v>
      </c>
      <c r="E58" s="91" t="s">
        <v>285</v>
      </c>
      <c r="F58" s="80" t="s">
        <v>402</v>
      </c>
      <c r="G58" s="91" t="s">
        <v>327</v>
      </c>
      <c r="H58" s="80" t="s">
        <v>399</v>
      </c>
      <c r="I58" s="80" t="s">
        <v>289</v>
      </c>
      <c r="J58" s="80"/>
      <c r="K58" s="85">
        <v>1.4800000000000002</v>
      </c>
      <c r="L58" s="91" t="s">
        <v>167</v>
      </c>
      <c r="M58" s="92">
        <v>4.8000000000000001E-2</v>
      </c>
      <c r="N58" s="92">
        <v>6.7000000000000002E-3</v>
      </c>
      <c r="O58" s="85">
        <v>0.08</v>
      </c>
      <c r="P58" s="87">
        <v>113.26</v>
      </c>
      <c r="Q58" s="80"/>
      <c r="R58" s="85">
        <v>8.9999999999999992E-5</v>
      </c>
      <c r="S58" s="86">
        <v>4.6641791044776116E-10</v>
      </c>
      <c r="T58" s="86">
        <v>4.658213279359065E-8</v>
      </c>
      <c r="U58" s="86">
        <f>R58/'סכום נכסי הקרן'!$C$42</f>
        <v>1.0985953376857474E-9</v>
      </c>
    </row>
    <row r="59" spans="2:21" s="131" customFormat="1">
      <c r="B59" s="84" t="s">
        <v>403</v>
      </c>
      <c r="C59" s="80" t="s">
        <v>404</v>
      </c>
      <c r="D59" s="91" t="s">
        <v>123</v>
      </c>
      <c r="E59" s="91" t="s">
        <v>285</v>
      </c>
      <c r="F59" s="80" t="s">
        <v>405</v>
      </c>
      <c r="G59" s="91" t="s">
        <v>327</v>
      </c>
      <c r="H59" s="80" t="s">
        <v>399</v>
      </c>
      <c r="I59" s="80" t="s">
        <v>163</v>
      </c>
      <c r="J59" s="80"/>
      <c r="K59" s="85">
        <v>0.25</v>
      </c>
      <c r="L59" s="91" t="s">
        <v>167</v>
      </c>
      <c r="M59" s="92">
        <v>4.5499999999999999E-2</v>
      </c>
      <c r="N59" s="92">
        <v>3.4599999999999999E-2</v>
      </c>
      <c r="O59" s="85">
        <v>5841.8</v>
      </c>
      <c r="P59" s="87">
        <v>121.97</v>
      </c>
      <c r="Q59" s="80"/>
      <c r="R59" s="85">
        <v>7.1252399999999998</v>
      </c>
      <c r="S59" s="86">
        <v>4.1307575907567426E-5</v>
      </c>
      <c r="T59" s="86">
        <v>3.687876398513376E-3</v>
      </c>
      <c r="U59" s="86">
        <f>R59/'סכום נכסי הקרן'!$C$42</f>
        <v>8.6975060487688846E-5</v>
      </c>
    </row>
    <row r="60" spans="2:21" s="131" customFormat="1">
      <c r="B60" s="84" t="s">
        <v>406</v>
      </c>
      <c r="C60" s="80" t="s">
        <v>407</v>
      </c>
      <c r="D60" s="91" t="s">
        <v>123</v>
      </c>
      <c r="E60" s="91" t="s">
        <v>285</v>
      </c>
      <c r="F60" s="80" t="s">
        <v>405</v>
      </c>
      <c r="G60" s="91" t="s">
        <v>327</v>
      </c>
      <c r="H60" s="80" t="s">
        <v>399</v>
      </c>
      <c r="I60" s="80" t="s">
        <v>163</v>
      </c>
      <c r="J60" s="80"/>
      <c r="K60" s="85">
        <v>5.16</v>
      </c>
      <c r="L60" s="91" t="s">
        <v>167</v>
      </c>
      <c r="M60" s="92">
        <v>4.7500000000000001E-2</v>
      </c>
      <c r="N60" s="92">
        <v>7.8000000000000005E-3</v>
      </c>
      <c r="O60" s="85">
        <v>29000</v>
      </c>
      <c r="P60" s="87">
        <v>148.43</v>
      </c>
      <c r="Q60" s="80"/>
      <c r="R60" s="85">
        <v>43.044710000000002</v>
      </c>
      <c r="S60" s="86">
        <v>1.5365866581889471E-5</v>
      </c>
      <c r="T60" s="86">
        <v>2.2279048858684439E-2</v>
      </c>
      <c r="U60" s="86">
        <f>R60/'סכום נכסי הקרן'!$C$42</f>
        <v>5.2543019686705642E-4</v>
      </c>
    </row>
    <row r="61" spans="2:21" s="131" customFormat="1">
      <c r="B61" s="84" t="s">
        <v>408</v>
      </c>
      <c r="C61" s="80" t="s">
        <v>409</v>
      </c>
      <c r="D61" s="91" t="s">
        <v>123</v>
      </c>
      <c r="E61" s="91" t="s">
        <v>285</v>
      </c>
      <c r="F61" s="80" t="s">
        <v>410</v>
      </c>
      <c r="G61" s="91" t="s">
        <v>327</v>
      </c>
      <c r="H61" s="80" t="s">
        <v>399</v>
      </c>
      <c r="I61" s="80" t="s">
        <v>163</v>
      </c>
      <c r="J61" s="80"/>
      <c r="K61" s="85">
        <v>0.5</v>
      </c>
      <c r="L61" s="91" t="s">
        <v>167</v>
      </c>
      <c r="M61" s="92">
        <v>4.9500000000000002E-2</v>
      </c>
      <c r="N61" s="92">
        <v>7.7999999999999988E-3</v>
      </c>
      <c r="O61" s="85">
        <v>1506.43</v>
      </c>
      <c r="P61" s="87">
        <v>125.77</v>
      </c>
      <c r="Q61" s="80"/>
      <c r="R61" s="85">
        <v>1.8946400000000001</v>
      </c>
      <c r="S61" s="86">
        <v>4.3134640725205547E-6</v>
      </c>
      <c r="T61" s="86">
        <v>9.8062635640054001E-4</v>
      </c>
      <c r="U61" s="86">
        <f>R61/'סכום נכסי הקרן'!$C$42</f>
        <v>2.3127140784365832E-5</v>
      </c>
    </row>
    <row r="62" spans="2:21" s="131" customFormat="1">
      <c r="B62" s="84" t="s">
        <v>411</v>
      </c>
      <c r="C62" s="80" t="s">
        <v>412</v>
      </c>
      <c r="D62" s="91" t="s">
        <v>123</v>
      </c>
      <c r="E62" s="91" t="s">
        <v>285</v>
      </c>
      <c r="F62" s="80" t="s">
        <v>410</v>
      </c>
      <c r="G62" s="91" t="s">
        <v>327</v>
      </c>
      <c r="H62" s="80" t="s">
        <v>399</v>
      </c>
      <c r="I62" s="80" t="s">
        <v>163</v>
      </c>
      <c r="J62" s="80"/>
      <c r="K62" s="85">
        <v>1.64</v>
      </c>
      <c r="L62" s="91" t="s">
        <v>167</v>
      </c>
      <c r="M62" s="92">
        <v>6.5000000000000002E-2</v>
      </c>
      <c r="N62" s="92">
        <v>2.9999999999999992E-3</v>
      </c>
      <c r="O62" s="85">
        <v>18480.96</v>
      </c>
      <c r="P62" s="87">
        <v>125.88</v>
      </c>
      <c r="Q62" s="80"/>
      <c r="R62" s="85">
        <v>23.263840000000002</v>
      </c>
      <c r="S62" s="86">
        <v>2.704401266082219E-5</v>
      </c>
      <c r="T62" s="86">
        <v>1.2040880935209402E-2</v>
      </c>
      <c r="U62" s="86">
        <f>R62/'סכום נכסי הקרן'!$C$42</f>
        <v>2.839727351185245E-4</v>
      </c>
    </row>
    <row r="63" spans="2:21" s="131" customFormat="1">
      <c r="B63" s="84" t="s">
        <v>413</v>
      </c>
      <c r="C63" s="80" t="s">
        <v>414</v>
      </c>
      <c r="D63" s="91" t="s">
        <v>123</v>
      </c>
      <c r="E63" s="91" t="s">
        <v>285</v>
      </c>
      <c r="F63" s="80" t="s">
        <v>415</v>
      </c>
      <c r="G63" s="91" t="s">
        <v>387</v>
      </c>
      <c r="H63" s="80" t="s">
        <v>399</v>
      </c>
      <c r="I63" s="80" t="s">
        <v>289</v>
      </c>
      <c r="J63" s="80"/>
      <c r="K63" s="85">
        <v>4.97</v>
      </c>
      <c r="L63" s="91" t="s">
        <v>167</v>
      </c>
      <c r="M63" s="92">
        <v>3.85E-2</v>
      </c>
      <c r="N63" s="92">
        <v>5.6999999999999993E-3</v>
      </c>
      <c r="O63" s="85">
        <v>7411</v>
      </c>
      <c r="P63" s="87">
        <v>120.57</v>
      </c>
      <c r="Q63" s="80"/>
      <c r="R63" s="85">
        <v>8.9354500000000012</v>
      </c>
      <c r="S63" s="86">
        <v>3.0937576811687131E-5</v>
      </c>
      <c r="T63" s="86">
        <v>4.6248035385609964E-3</v>
      </c>
      <c r="U63" s="86">
        <f>R63/'סכום נכסי הקרן'!$C$42</f>
        <v>1.0907159677915683E-4</v>
      </c>
    </row>
    <row r="64" spans="2:21" s="131" customFormat="1">
      <c r="B64" s="84" t="s">
        <v>416</v>
      </c>
      <c r="C64" s="80" t="s">
        <v>417</v>
      </c>
      <c r="D64" s="91" t="s">
        <v>123</v>
      </c>
      <c r="E64" s="91" t="s">
        <v>285</v>
      </c>
      <c r="F64" s="80" t="s">
        <v>415</v>
      </c>
      <c r="G64" s="91" t="s">
        <v>387</v>
      </c>
      <c r="H64" s="80" t="s">
        <v>399</v>
      </c>
      <c r="I64" s="80" t="s">
        <v>289</v>
      </c>
      <c r="J64" s="80"/>
      <c r="K64" s="85">
        <v>2.3199999999999998</v>
      </c>
      <c r="L64" s="91" t="s">
        <v>167</v>
      </c>
      <c r="M64" s="92">
        <v>3.9E-2</v>
      </c>
      <c r="N64" s="92">
        <v>3.4999999999999996E-3</v>
      </c>
      <c r="O64" s="85">
        <v>877</v>
      </c>
      <c r="P64" s="87">
        <v>116.87</v>
      </c>
      <c r="Q64" s="80"/>
      <c r="R64" s="85">
        <v>1.02495</v>
      </c>
      <c r="S64" s="86">
        <v>4.4063155514802861E-6</v>
      </c>
      <c r="T64" s="86">
        <v>5.3049285563100824E-4</v>
      </c>
      <c r="U64" s="86">
        <f>R64/'סכום נכסי הקרן'!$C$42</f>
        <v>1.2511169904011188E-5</v>
      </c>
    </row>
    <row r="65" spans="2:21" s="131" customFormat="1">
      <c r="B65" s="84" t="s">
        <v>418</v>
      </c>
      <c r="C65" s="80" t="s">
        <v>419</v>
      </c>
      <c r="D65" s="91" t="s">
        <v>123</v>
      </c>
      <c r="E65" s="91" t="s">
        <v>285</v>
      </c>
      <c r="F65" s="80" t="s">
        <v>415</v>
      </c>
      <c r="G65" s="91" t="s">
        <v>387</v>
      </c>
      <c r="H65" s="80" t="s">
        <v>399</v>
      </c>
      <c r="I65" s="80" t="s">
        <v>289</v>
      </c>
      <c r="J65" s="80"/>
      <c r="K65" s="85">
        <v>3.2299999999999995</v>
      </c>
      <c r="L65" s="91" t="s">
        <v>167</v>
      </c>
      <c r="M65" s="92">
        <v>3.9E-2</v>
      </c>
      <c r="N65" s="92">
        <v>3.0999999999999999E-3</v>
      </c>
      <c r="O65" s="85">
        <v>14168</v>
      </c>
      <c r="P65" s="87">
        <v>120.78</v>
      </c>
      <c r="Q65" s="80"/>
      <c r="R65" s="85">
        <v>17.112110000000001</v>
      </c>
      <c r="S65" s="86">
        <v>3.5505879846879639E-5</v>
      </c>
      <c r="T65" s="86">
        <v>8.8568731155392287E-3</v>
      </c>
      <c r="U65" s="86">
        <f>R65/'סכום נכסי הקרן'!$C$42</f>
        <v>2.0888093626628511E-4</v>
      </c>
    </row>
    <row r="66" spans="2:21" s="131" customFormat="1">
      <c r="B66" s="84" t="s">
        <v>420</v>
      </c>
      <c r="C66" s="80" t="s">
        <v>421</v>
      </c>
      <c r="D66" s="91" t="s">
        <v>123</v>
      </c>
      <c r="E66" s="91" t="s">
        <v>285</v>
      </c>
      <c r="F66" s="80" t="s">
        <v>415</v>
      </c>
      <c r="G66" s="91" t="s">
        <v>387</v>
      </c>
      <c r="H66" s="80" t="s">
        <v>399</v>
      </c>
      <c r="I66" s="80" t="s">
        <v>289</v>
      </c>
      <c r="J66" s="80"/>
      <c r="K66" s="85">
        <v>5.8</v>
      </c>
      <c r="L66" s="91" t="s">
        <v>167</v>
      </c>
      <c r="M66" s="92">
        <v>3.85E-2</v>
      </c>
      <c r="N66" s="92">
        <v>6.8999999999999999E-3</v>
      </c>
      <c r="O66" s="85">
        <v>5164</v>
      </c>
      <c r="P66" s="87">
        <v>122.97</v>
      </c>
      <c r="Q66" s="80"/>
      <c r="R66" s="85">
        <v>6.3501799999999999</v>
      </c>
      <c r="S66" s="86">
        <v>2.0656E-5</v>
      </c>
      <c r="T66" s="86">
        <v>3.2867214224800386E-3</v>
      </c>
      <c r="U66" s="86">
        <f>R66/'סכום נכסי הקרן'!$C$42</f>
        <v>7.7514201571836456E-5</v>
      </c>
    </row>
    <row r="67" spans="2:21" s="131" customFormat="1">
      <c r="B67" s="84" t="s">
        <v>422</v>
      </c>
      <c r="C67" s="80" t="s">
        <v>423</v>
      </c>
      <c r="D67" s="91" t="s">
        <v>123</v>
      </c>
      <c r="E67" s="91" t="s">
        <v>285</v>
      </c>
      <c r="F67" s="80" t="s">
        <v>424</v>
      </c>
      <c r="G67" s="91" t="s">
        <v>387</v>
      </c>
      <c r="H67" s="80" t="s">
        <v>399</v>
      </c>
      <c r="I67" s="80" t="s">
        <v>163</v>
      </c>
      <c r="J67" s="80"/>
      <c r="K67" s="85">
        <v>3.350000000000001</v>
      </c>
      <c r="L67" s="91" t="s">
        <v>167</v>
      </c>
      <c r="M67" s="92">
        <v>3.7499999999999999E-2</v>
      </c>
      <c r="N67" s="92">
        <v>5.1000000000000004E-3</v>
      </c>
      <c r="O67" s="85">
        <v>2695</v>
      </c>
      <c r="P67" s="87">
        <v>120.58</v>
      </c>
      <c r="Q67" s="80"/>
      <c r="R67" s="85">
        <v>3.2496199999999997</v>
      </c>
      <c r="S67" s="86">
        <v>3.4787601138738238E-6</v>
      </c>
      <c r="T67" s="86">
        <v>1.6819358929856449E-3</v>
      </c>
      <c r="U67" s="86">
        <f>R67/'סכום נכסי הקרן'!$C$42</f>
        <v>3.9666859791670656E-5</v>
      </c>
    </row>
    <row r="68" spans="2:21" s="131" customFormat="1">
      <c r="B68" s="84" t="s">
        <v>425</v>
      </c>
      <c r="C68" s="80" t="s">
        <v>426</v>
      </c>
      <c r="D68" s="91" t="s">
        <v>123</v>
      </c>
      <c r="E68" s="91" t="s">
        <v>285</v>
      </c>
      <c r="F68" s="80" t="s">
        <v>424</v>
      </c>
      <c r="G68" s="91" t="s">
        <v>387</v>
      </c>
      <c r="H68" s="80" t="s">
        <v>399</v>
      </c>
      <c r="I68" s="80" t="s">
        <v>163</v>
      </c>
      <c r="J68" s="80"/>
      <c r="K68" s="85">
        <v>6.93</v>
      </c>
      <c r="L68" s="91" t="s">
        <v>167</v>
      </c>
      <c r="M68" s="92">
        <v>2.4799999999999999E-2</v>
      </c>
      <c r="N68" s="92">
        <v>1.0200000000000001E-2</v>
      </c>
      <c r="O68" s="85">
        <v>6710</v>
      </c>
      <c r="P68" s="87">
        <v>110.91</v>
      </c>
      <c r="Q68" s="80"/>
      <c r="R68" s="85">
        <v>7.4420500000000001</v>
      </c>
      <c r="S68" s="86">
        <v>1.5844671740681542E-5</v>
      </c>
      <c r="T68" s="86">
        <v>3.8518506817393481E-3</v>
      </c>
      <c r="U68" s="86">
        <f>R68/'סכום נכסי הקרן'!$C$42</f>
        <v>9.0842238142491304E-5</v>
      </c>
    </row>
    <row r="69" spans="2:21" s="131" customFormat="1">
      <c r="B69" s="84" t="s">
        <v>427</v>
      </c>
      <c r="C69" s="80" t="s">
        <v>428</v>
      </c>
      <c r="D69" s="91" t="s">
        <v>123</v>
      </c>
      <c r="E69" s="91" t="s">
        <v>285</v>
      </c>
      <c r="F69" s="80" t="s">
        <v>429</v>
      </c>
      <c r="G69" s="91" t="s">
        <v>327</v>
      </c>
      <c r="H69" s="80" t="s">
        <v>399</v>
      </c>
      <c r="I69" s="80" t="s">
        <v>289</v>
      </c>
      <c r="J69" s="80"/>
      <c r="K69" s="85">
        <v>2.36</v>
      </c>
      <c r="L69" s="91" t="s">
        <v>167</v>
      </c>
      <c r="M69" s="92">
        <v>5.0999999999999997E-2</v>
      </c>
      <c r="N69" s="92">
        <v>8.9999999999999987E-4</v>
      </c>
      <c r="O69" s="85">
        <v>6565.9100000000008</v>
      </c>
      <c r="P69" s="87">
        <v>123.61</v>
      </c>
      <c r="Q69" s="85">
        <v>0.27385999999999999</v>
      </c>
      <c r="R69" s="85">
        <v>8.4006100000000004</v>
      </c>
      <c r="S69" s="86">
        <v>1.4067542901489436E-5</v>
      </c>
      <c r="T69" s="86">
        <v>4.3479814507462848E-3</v>
      </c>
      <c r="U69" s="86">
        <f>R69/'סכום נכסי הקרן'!$C$42</f>
        <v>1.0254301088573632E-4</v>
      </c>
    </row>
    <row r="70" spans="2:21" s="131" customFormat="1">
      <c r="B70" s="84" t="s">
        <v>430</v>
      </c>
      <c r="C70" s="80" t="s">
        <v>431</v>
      </c>
      <c r="D70" s="91" t="s">
        <v>123</v>
      </c>
      <c r="E70" s="91" t="s">
        <v>285</v>
      </c>
      <c r="F70" s="80" t="s">
        <v>429</v>
      </c>
      <c r="G70" s="91" t="s">
        <v>327</v>
      </c>
      <c r="H70" s="80" t="s">
        <v>399</v>
      </c>
      <c r="I70" s="80" t="s">
        <v>289</v>
      </c>
      <c r="J70" s="80"/>
      <c r="K70" s="85">
        <v>2.63</v>
      </c>
      <c r="L70" s="91" t="s">
        <v>167</v>
      </c>
      <c r="M70" s="92">
        <v>3.4000000000000002E-2</v>
      </c>
      <c r="N70" s="92">
        <v>4.3999999999999994E-3</v>
      </c>
      <c r="O70" s="85">
        <v>31867.759999999998</v>
      </c>
      <c r="P70" s="87">
        <v>110.05</v>
      </c>
      <c r="Q70" s="80"/>
      <c r="R70" s="85">
        <v>35.07047</v>
      </c>
      <c r="S70" s="86">
        <v>9.5301118844398652E-5</v>
      </c>
      <c r="T70" s="86">
        <v>1.8151747674151526E-2</v>
      </c>
      <c r="U70" s="86">
        <f>R70/'סכום נכסי הקרן'!$C$42</f>
        <v>4.2809172036053199E-4</v>
      </c>
    </row>
    <row r="71" spans="2:21" s="131" customFormat="1">
      <c r="B71" s="84" t="s">
        <v>432</v>
      </c>
      <c r="C71" s="80" t="s">
        <v>433</v>
      </c>
      <c r="D71" s="91" t="s">
        <v>123</v>
      </c>
      <c r="E71" s="91" t="s">
        <v>285</v>
      </c>
      <c r="F71" s="80" t="s">
        <v>429</v>
      </c>
      <c r="G71" s="91" t="s">
        <v>327</v>
      </c>
      <c r="H71" s="80" t="s">
        <v>399</v>
      </c>
      <c r="I71" s="80" t="s">
        <v>289</v>
      </c>
      <c r="J71" s="80"/>
      <c r="K71" s="85">
        <v>3.7</v>
      </c>
      <c r="L71" s="91" t="s">
        <v>167</v>
      </c>
      <c r="M71" s="92">
        <v>2.5499999999999998E-2</v>
      </c>
      <c r="N71" s="92">
        <v>6.6999999999999994E-3</v>
      </c>
      <c r="O71" s="85">
        <v>12006.74</v>
      </c>
      <c r="P71" s="87">
        <v>107.44</v>
      </c>
      <c r="Q71" s="85">
        <v>0.28750999999999999</v>
      </c>
      <c r="R71" s="85">
        <v>13.196999999999999</v>
      </c>
      <c r="S71" s="86">
        <v>1.3540511288575808E-5</v>
      </c>
      <c r="T71" s="86">
        <v>6.8304934053001753E-3</v>
      </c>
      <c r="U71" s="86">
        <f>R71/'סכום נכסי הקרן'!$C$42</f>
        <v>1.610906963493201E-4</v>
      </c>
    </row>
    <row r="72" spans="2:21" s="131" customFormat="1">
      <c r="B72" s="84" t="s">
        <v>434</v>
      </c>
      <c r="C72" s="80" t="s">
        <v>435</v>
      </c>
      <c r="D72" s="91" t="s">
        <v>123</v>
      </c>
      <c r="E72" s="91" t="s">
        <v>285</v>
      </c>
      <c r="F72" s="80" t="s">
        <v>429</v>
      </c>
      <c r="G72" s="91" t="s">
        <v>327</v>
      </c>
      <c r="H72" s="80" t="s">
        <v>399</v>
      </c>
      <c r="I72" s="80" t="s">
        <v>289</v>
      </c>
      <c r="J72" s="80"/>
      <c r="K72" s="85">
        <v>3.0900000000000003</v>
      </c>
      <c r="L72" s="91" t="s">
        <v>167</v>
      </c>
      <c r="M72" s="92">
        <v>4.9000000000000002E-2</v>
      </c>
      <c r="N72" s="92">
        <v>8.0000000000000002E-3</v>
      </c>
      <c r="O72" s="85">
        <v>50589.83</v>
      </c>
      <c r="P72" s="87">
        <v>116.74</v>
      </c>
      <c r="Q72" s="80"/>
      <c r="R72" s="85">
        <v>59.058570000000003</v>
      </c>
      <c r="S72" s="86">
        <v>6.3394511038178703E-5</v>
      </c>
      <c r="T72" s="86">
        <v>3.0567490559328548E-2</v>
      </c>
      <c r="U72" s="86">
        <f>R72/'סכום נכסי הקרן'!$C$42</f>
        <v>7.2090521835985958E-4</v>
      </c>
    </row>
    <row r="73" spans="2:21" s="131" customFormat="1">
      <c r="B73" s="84" t="s">
        <v>436</v>
      </c>
      <c r="C73" s="80" t="s">
        <v>437</v>
      </c>
      <c r="D73" s="91" t="s">
        <v>123</v>
      </c>
      <c r="E73" s="91" t="s">
        <v>285</v>
      </c>
      <c r="F73" s="80" t="s">
        <v>429</v>
      </c>
      <c r="G73" s="91" t="s">
        <v>327</v>
      </c>
      <c r="H73" s="80" t="s">
        <v>399</v>
      </c>
      <c r="I73" s="80" t="s">
        <v>289</v>
      </c>
      <c r="J73" s="80"/>
      <c r="K73" s="85">
        <v>7.63</v>
      </c>
      <c r="L73" s="91" t="s">
        <v>167</v>
      </c>
      <c r="M73" s="92">
        <v>2.35E-2</v>
      </c>
      <c r="N73" s="92">
        <v>1.44E-2</v>
      </c>
      <c r="O73" s="85">
        <v>7840</v>
      </c>
      <c r="P73" s="87">
        <v>108.04</v>
      </c>
      <c r="Q73" s="80"/>
      <c r="R73" s="85">
        <v>8.4703300000000006</v>
      </c>
      <c r="S73" s="86">
        <v>3.1254273045142888E-5</v>
      </c>
      <c r="T73" s="86">
        <v>4.3840670762837191E-3</v>
      </c>
      <c r="U73" s="86">
        <f>R73/'סכום נכסי הקרן'!$C$42</f>
        <v>1.0339405607399688E-4</v>
      </c>
    </row>
    <row r="74" spans="2:21" s="131" customFormat="1">
      <c r="B74" s="84" t="s">
        <v>438</v>
      </c>
      <c r="C74" s="80" t="s">
        <v>439</v>
      </c>
      <c r="D74" s="91" t="s">
        <v>123</v>
      </c>
      <c r="E74" s="91" t="s">
        <v>285</v>
      </c>
      <c r="F74" s="80" t="s">
        <v>429</v>
      </c>
      <c r="G74" s="91" t="s">
        <v>327</v>
      </c>
      <c r="H74" s="80" t="s">
        <v>399</v>
      </c>
      <c r="I74" s="80" t="s">
        <v>289</v>
      </c>
      <c r="J74" s="80"/>
      <c r="K74" s="85">
        <v>6.6</v>
      </c>
      <c r="L74" s="91" t="s">
        <v>167</v>
      </c>
      <c r="M74" s="92">
        <v>1.7600000000000001E-2</v>
      </c>
      <c r="N74" s="92">
        <v>1.1200000000000002E-2</v>
      </c>
      <c r="O74" s="85">
        <v>22992.940000000002</v>
      </c>
      <c r="P74" s="87">
        <v>104.96</v>
      </c>
      <c r="Q74" s="85">
        <v>0.44965999999999995</v>
      </c>
      <c r="R74" s="85">
        <v>24.593340000000001</v>
      </c>
      <c r="S74" s="86">
        <v>2.0537747774610248E-5</v>
      </c>
      <c r="T74" s="86">
        <v>1.2729002552421386E-2</v>
      </c>
      <c r="U74" s="86">
        <f>R74/'סכום נכסי הקרן'!$C$42</f>
        <v>3.002014295791156E-4</v>
      </c>
    </row>
    <row r="75" spans="2:21" s="131" customFormat="1">
      <c r="B75" s="84" t="s">
        <v>440</v>
      </c>
      <c r="C75" s="80" t="s">
        <v>441</v>
      </c>
      <c r="D75" s="91" t="s">
        <v>123</v>
      </c>
      <c r="E75" s="91" t="s">
        <v>285</v>
      </c>
      <c r="F75" s="80" t="s">
        <v>429</v>
      </c>
      <c r="G75" s="91" t="s">
        <v>327</v>
      </c>
      <c r="H75" s="80" t="s">
        <v>399</v>
      </c>
      <c r="I75" s="80" t="s">
        <v>289</v>
      </c>
      <c r="J75" s="80"/>
      <c r="K75" s="85">
        <v>6.49</v>
      </c>
      <c r="L75" s="91" t="s">
        <v>167</v>
      </c>
      <c r="M75" s="92">
        <v>2.3E-2</v>
      </c>
      <c r="N75" s="92">
        <v>1.5900000000000001E-2</v>
      </c>
      <c r="O75" s="85">
        <v>4.53</v>
      </c>
      <c r="P75" s="87">
        <v>105.41</v>
      </c>
      <c r="Q75" s="85">
        <v>1E-4</v>
      </c>
      <c r="R75" s="85">
        <v>4.8799999999999998E-3</v>
      </c>
      <c r="S75" s="86">
        <v>3.1781108405822408E-9</v>
      </c>
      <c r="T75" s="86">
        <v>2.5257867559191374E-6</v>
      </c>
      <c r="U75" s="86">
        <f>R75/'סכום נכסי הקרן'!$C$42</f>
        <v>5.9568280532293865E-8</v>
      </c>
    </row>
    <row r="76" spans="2:21" s="131" customFormat="1">
      <c r="B76" s="84" t="s">
        <v>442</v>
      </c>
      <c r="C76" s="80" t="s">
        <v>443</v>
      </c>
      <c r="D76" s="91" t="s">
        <v>123</v>
      </c>
      <c r="E76" s="91" t="s">
        <v>285</v>
      </c>
      <c r="F76" s="80" t="s">
        <v>429</v>
      </c>
      <c r="G76" s="91" t="s">
        <v>327</v>
      </c>
      <c r="H76" s="80" t="s">
        <v>399</v>
      </c>
      <c r="I76" s="80" t="s">
        <v>289</v>
      </c>
      <c r="J76" s="80"/>
      <c r="K76" s="85">
        <v>0.41000000000000003</v>
      </c>
      <c r="L76" s="91" t="s">
        <v>167</v>
      </c>
      <c r="M76" s="92">
        <v>5.5E-2</v>
      </c>
      <c r="N76" s="92">
        <v>7.700000000000002E-3</v>
      </c>
      <c r="O76" s="85">
        <v>354</v>
      </c>
      <c r="P76" s="87">
        <v>122.31</v>
      </c>
      <c r="Q76" s="80"/>
      <c r="R76" s="85">
        <v>0.43295999999999996</v>
      </c>
      <c r="S76" s="86">
        <v>2.3663370506215647E-5</v>
      </c>
      <c r="T76" s="86">
        <v>2.2409111349236676E-4</v>
      </c>
      <c r="U76" s="86">
        <f>R76/'סכום נכסי הקרן'!$C$42</f>
        <v>5.2849759711602362E-6</v>
      </c>
    </row>
    <row r="77" spans="2:21" s="131" customFormat="1">
      <c r="B77" s="84" t="s">
        <v>444</v>
      </c>
      <c r="C77" s="80" t="s">
        <v>445</v>
      </c>
      <c r="D77" s="91" t="s">
        <v>123</v>
      </c>
      <c r="E77" s="91" t="s">
        <v>285</v>
      </c>
      <c r="F77" s="80" t="s">
        <v>429</v>
      </c>
      <c r="G77" s="91" t="s">
        <v>327</v>
      </c>
      <c r="H77" s="80" t="s">
        <v>399</v>
      </c>
      <c r="I77" s="80" t="s">
        <v>289</v>
      </c>
      <c r="J77" s="80"/>
      <c r="K77" s="85">
        <v>2.7700000000000005</v>
      </c>
      <c r="L77" s="91" t="s">
        <v>167</v>
      </c>
      <c r="M77" s="92">
        <v>5.8499999999999996E-2</v>
      </c>
      <c r="N77" s="92">
        <v>7.7000000000000011E-3</v>
      </c>
      <c r="O77" s="85">
        <v>6028.17</v>
      </c>
      <c r="P77" s="87">
        <v>123.56</v>
      </c>
      <c r="Q77" s="80"/>
      <c r="R77" s="85">
        <v>7.44841</v>
      </c>
      <c r="S77" s="86">
        <v>4.6535932678997803E-6</v>
      </c>
      <c r="T77" s="86">
        <v>3.855142485790095E-3</v>
      </c>
      <c r="U77" s="86">
        <f>R77/'סכום נכסי הקרן'!$C$42</f>
        <v>9.0919872213021102E-5</v>
      </c>
    </row>
    <row r="78" spans="2:21" s="131" customFormat="1">
      <c r="B78" s="84" t="s">
        <v>446</v>
      </c>
      <c r="C78" s="80" t="s">
        <v>447</v>
      </c>
      <c r="D78" s="91" t="s">
        <v>123</v>
      </c>
      <c r="E78" s="91" t="s">
        <v>285</v>
      </c>
      <c r="F78" s="80" t="s">
        <v>429</v>
      </c>
      <c r="G78" s="91" t="s">
        <v>327</v>
      </c>
      <c r="H78" s="80" t="s">
        <v>399</v>
      </c>
      <c r="I78" s="80" t="s">
        <v>289</v>
      </c>
      <c r="J78" s="80"/>
      <c r="K78" s="85">
        <v>7.0499999999999989</v>
      </c>
      <c r="L78" s="91" t="s">
        <v>167</v>
      </c>
      <c r="M78" s="92">
        <v>2.1499999999999998E-2</v>
      </c>
      <c r="N78" s="92">
        <v>1.4299999999999997E-2</v>
      </c>
      <c r="O78" s="85">
        <v>9700</v>
      </c>
      <c r="P78" s="87">
        <v>106.57</v>
      </c>
      <c r="Q78" s="80"/>
      <c r="R78" s="85">
        <v>10.337290000000001</v>
      </c>
      <c r="S78" s="86">
        <v>1.8362066907699397E-5</v>
      </c>
      <c r="T78" s="86">
        <v>5.3503668389539641E-3</v>
      </c>
      <c r="U78" s="86">
        <f>R78/'סכום נכסי הקרן'!$C$42</f>
        <v>1.2618331775895002E-4</v>
      </c>
    </row>
    <row r="79" spans="2:21" s="131" customFormat="1">
      <c r="B79" s="84" t="s">
        <v>448</v>
      </c>
      <c r="C79" s="80" t="s">
        <v>449</v>
      </c>
      <c r="D79" s="91" t="s">
        <v>123</v>
      </c>
      <c r="E79" s="91" t="s">
        <v>285</v>
      </c>
      <c r="F79" s="80" t="s">
        <v>450</v>
      </c>
      <c r="G79" s="91" t="s">
        <v>387</v>
      </c>
      <c r="H79" s="80" t="s">
        <v>399</v>
      </c>
      <c r="I79" s="80" t="s">
        <v>163</v>
      </c>
      <c r="J79" s="80"/>
      <c r="K79" s="85">
        <v>2.42</v>
      </c>
      <c r="L79" s="91" t="s">
        <v>167</v>
      </c>
      <c r="M79" s="92">
        <v>4.0500000000000001E-2</v>
      </c>
      <c r="N79" s="92">
        <v>2.3999999999999998E-3</v>
      </c>
      <c r="O79" s="85">
        <v>12727.27</v>
      </c>
      <c r="P79" s="87">
        <v>133.13999999999999</v>
      </c>
      <c r="Q79" s="80"/>
      <c r="R79" s="85">
        <v>16.945080000000001</v>
      </c>
      <c r="S79" s="86">
        <v>6.9999901000118798E-5</v>
      </c>
      <c r="T79" s="86">
        <v>8.7704218528668575E-3</v>
      </c>
      <c r="U79" s="86">
        <f>R79/'סכום נכסי הקרן'!$C$42</f>
        <v>2.0684206538568899E-4</v>
      </c>
    </row>
    <row r="80" spans="2:21" s="131" customFormat="1">
      <c r="B80" s="84" t="s">
        <v>451</v>
      </c>
      <c r="C80" s="80" t="s">
        <v>452</v>
      </c>
      <c r="D80" s="91" t="s">
        <v>123</v>
      </c>
      <c r="E80" s="91" t="s">
        <v>285</v>
      </c>
      <c r="F80" s="80" t="s">
        <v>450</v>
      </c>
      <c r="G80" s="91" t="s">
        <v>387</v>
      </c>
      <c r="H80" s="80" t="s">
        <v>399</v>
      </c>
      <c r="I80" s="80" t="s">
        <v>163</v>
      </c>
      <c r="J80" s="80"/>
      <c r="K80" s="85">
        <v>1.02</v>
      </c>
      <c r="L80" s="91" t="s">
        <v>167</v>
      </c>
      <c r="M80" s="92">
        <v>4.2800000000000005E-2</v>
      </c>
      <c r="N80" s="92">
        <v>6.7000000000000002E-3</v>
      </c>
      <c r="O80" s="85">
        <v>4444.4399999999996</v>
      </c>
      <c r="P80" s="87">
        <v>126.21</v>
      </c>
      <c r="Q80" s="80"/>
      <c r="R80" s="85">
        <v>5.6093299999999999</v>
      </c>
      <c r="S80" s="86">
        <v>3.1067818590765274E-5</v>
      </c>
      <c r="T80" s="86">
        <v>2.9032728327007982E-3</v>
      </c>
      <c r="U80" s="86">
        <f>R80/'סכום נכסי הקרן'!$C$42</f>
        <v>6.8470930950453269E-5</v>
      </c>
    </row>
    <row r="81" spans="2:21" s="131" customFormat="1">
      <c r="B81" s="84" t="s">
        <v>453</v>
      </c>
      <c r="C81" s="80" t="s">
        <v>454</v>
      </c>
      <c r="D81" s="91" t="s">
        <v>123</v>
      </c>
      <c r="E81" s="91" t="s">
        <v>285</v>
      </c>
      <c r="F81" s="80" t="s">
        <v>455</v>
      </c>
      <c r="G81" s="91" t="s">
        <v>327</v>
      </c>
      <c r="H81" s="80" t="s">
        <v>399</v>
      </c>
      <c r="I81" s="80" t="s">
        <v>163</v>
      </c>
      <c r="J81" s="80"/>
      <c r="K81" s="85">
        <v>6.58</v>
      </c>
      <c r="L81" s="91" t="s">
        <v>167</v>
      </c>
      <c r="M81" s="92">
        <v>1.9599999999999999E-2</v>
      </c>
      <c r="N81" s="92">
        <v>1.3300000000000001E-2</v>
      </c>
      <c r="O81" s="85">
        <v>7000</v>
      </c>
      <c r="P81" s="87">
        <v>104.34</v>
      </c>
      <c r="Q81" s="80"/>
      <c r="R81" s="85">
        <v>7.3037999999999998</v>
      </c>
      <c r="S81" s="86">
        <v>1.3786149252790711E-5</v>
      </c>
      <c r="T81" s="86">
        <v>3.7802953499758603E-3</v>
      </c>
      <c r="U81" s="86">
        <f>R81/'סכום נכסי הקרן'!$C$42</f>
        <v>8.9154673637657368E-5</v>
      </c>
    </row>
    <row r="82" spans="2:21" s="131" customFormat="1">
      <c r="B82" s="84" t="s">
        <v>456</v>
      </c>
      <c r="C82" s="80" t="s">
        <v>457</v>
      </c>
      <c r="D82" s="91" t="s">
        <v>123</v>
      </c>
      <c r="E82" s="91" t="s">
        <v>285</v>
      </c>
      <c r="F82" s="80" t="s">
        <v>455</v>
      </c>
      <c r="G82" s="91" t="s">
        <v>327</v>
      </c>
      <c r="H82" s="80" t="s">
        <v>399</v>
      </c>
      <c r="I82" s="80" t="s">
        <v>163</v>
      </c>
      <c r="J82" s="80"/>
      <c r="K82" s="85">
        <v>4.5599999999999996</v>
      </c>
      <c r="L82" s="91" t="s">
        <v>167</v>
      </c>
      <c r="M82" s="92">
        <v>2.75E-2</v>
      </c>
      <c r="N82" s="92">
        <v>8.0999999999999996E-3</v>
      </c>
      <c r="O82" s="85">
        <v>2869.56</v>
      </c>
      <c r="P82" s="87">
        <v>109.26</v>
      </c>
      <c r="Q82" s="80"/>
      <c r="R82" s="85">
        <v>3.1352899999999999</v>
      </c>
      <c r="S82" s="86">
        <v>5.8883636504463892E-6</v>
      </c>
      <c r="T82" s="86">
        <v>1.6227610569601871E-3</v>
      </c>
      <c r="U82" s="86">
        <f>R82/'סכום נכסי הקרן'!$C$42</f>
        <v>3.8271277514363858E-5</v>
      </c>
    </row>
    <row r="83" spans="2:21" s="131" customFormat="1">
      <c r="B83" s="84" t="s">
        <v>458</v>
      </c>
      <c r="C83" s="80" t="s">
        <v>459</v>
      </c>
      <c r="D83" s="91" t="s">
        <v>123</v>
      </c>
      <c r="E83" s="91" t="s">
        <v>285</v>
      </c>
      <c r="F83" s="80" t="s">
        <v>460</v>
      </c>
      <c r="G83" s="91" t="s">
        <v>461</v>
      </c>
      <c r="H83" s="80" t="s">
        <v>399</v>
      </c>
      <c r="I83" s="80" t="s">
        <v>289</v>
      </c>
      <c r="J83" s="80"/>
      <c r="K83" s="85">
        <v>5.64</v>
      </c>
      <c r="L83" s="91" t="s">
        <v>167</v>
      </c>
      <c r="M83" s="92">
        <v>1.9400000000000001E-2</v>
      </c>
      <c r="N83" s="92">
        <v>7.6999999999999994E-3</v>
      </c>
      <c r="O83" s="85">
        <v>15922.16</v>
      </c>
      <c r="P83" s="87">
        <v>106.77</v>
      </c>
      <c r="Q83" s="80"/>
      <c r="R83" s="85">
        <v>17.00009</v>
      </c>
      <c r="S83" s="86">
        <v>2.403667501422221E-5</v>
      </c>
      <c r="T83" s="86">
        <v>8.7988938875888066E-3</v>
      </c>
      <c r="U83" s="86">
        <f>R83/'סכום נכסי הקרן'!$C$42</f>
        <v>2.0751355126931223E-4</v>
      </c>
    </row>
    <row r="84" spans="2:21" s="131" customFormat="1">
      <c r="B84" s="84" t="s">
        <v>462</v>
      </c>
      <c r="C84" s="80" t="s">
        <v>463</v>
      </c>
      <c r="D84" s="91" t="s">
        <v>123</v>
      </c>
      <c r="E84" s="91" t="s">
        <v>285</v>
      </c>
      <c r="F84" s="80" t="s">
        <v>386</v>
      </c>
      <c r="G84" s="91" t="s">
        <v>387</v>
      </c>
      <c r="H84" s="80" t="s">
        <v>399</v>
      </c>
      <c r="I84" s="80" t="s">
        <v>163</v>
      </c>
      <c r="J84" s="80"/>
      <c r="K84" s="85">
        <v>1.7</v>
      </c>
      <c r="L84" s="91" t="s">
        <v>167</v>
      </c>
      <c r="M84" s="92">
        <v>3.6000000000000004E-2</v>
      </c>
      <c r="N84" s="92">
        <v>1.8000000000000002E-3</v>
      </c>
      <c r="O84" s="85">
        <v>3988</v>
      </c>
      <c r="P84" s="87">
        <v>112.9</v>
      </c>
      <c r="Q84" s="80"/>
      <c r="R84" s="85">
        <v>4.5024499999999996</v>
      </c>
      <c r="S84" s="86">
        <v>9.6395560196465172E-6</v>
      </c>
      <c r="T84" s="86">
        <v>2.3303747088500248E-3</v>
      </c>
      <c r="U84" s="86">
        <f>R84/'סכום נכסי הקרן'!$C$42</f>
        <v>5.4959673090702153E-5</v>
      </c>
    </row>
    <row r="85" spans="2:21" s="131" customFormat="1">
      <c r="B85" s="84" t="s">
        <v>464</v>
      </c>
      <c r="C85" s="80" t="s">
        <v>465</v>
      </c>
      <c r="D85" s="91" t="s">
        <v>123</v>
      </c>
      <c r="E85" s="91" t="s">
        <v>285</v>
      </c>
      <c r="F85" s="80" t="s">
        <v>386</v>
      </c>
      <c r="G85" s="91" t="s">
        <v>387</v>
      </c>
      <c r="H85" s="80" t="s">
        <v>399</v>
      </c>
      <c r="I85" s="80" t="s">
        <v>163</v>
      </c>
      <c r="J85" s="80"/>
      <c r="K85" s="85">
        <v>8.08</v>
      </c>
      <c r="L85" s="91" t="s">
        <v>167</v>
      </c>
      <c r="M85" s="92">
        <v>2.2499999999999999E-2</v>
      </c>
      <c r="N85" s="92">
        <v>1.18E-2</v>
      </c>
      <c r="O85" s="85">
        <v>2212</v>
      </c>
      <c r="P85" s="87">
        <v>109.75</v>
      </c>
      <c r="Q85" s="80"/>
      <c r="R85" s="85">
        <v>2.42767</v>
      </c>
      <c r="S85" s="86">
        <v>5.4067777111748477E-6</v>
      </c>
      <c r="T85" s="86">
        <v>1.2565116257668468E-3</v>
      </c>
      <c r="U85" s="86">
        <f>R85/'סכום נכסי הקרן'!$C$42</f>
        <v>2.9633632704883988E-5</v>
      </c>
    </row>
    <row r="86" spans="2:21" s="131" customFormat="1">
      <c r="B86" s="84" t="s">
        <v>466</v>
      </c>
      <c r="C86" s="80" t="s">
        <v>467</v>
      </c>
      <c r="D86" s="91" t="s">
        <v>123</v>
      </c>
      <c r="E86" s="91" t="s">
        <v>285</v>
      </c>
      <c r="F86" s="80" t="s">
        <v>468</v>
      </c>
      <c r="G86" s="91" t="s">
        <v>293</v>
      </c>
      <c r="H86" s="80" t="s">
        <v>469</v>
      </c>
      <c r="I86" s="80" t="s">
        <v>163</v>
      </c>
      <c r="J86" s="80"/>
      <c r="K86" s="85">
        <v>2.41</v>
      </c>
      <c r="L86" s="91" t="s">
        <v>167</v>
      </c>
      <c r="M86" s="92">
        <v>4.1500000000000002E-2</v>
      </c>
      <c r="N86" s="92">
        <v>3.9000000000000003E-3</v>
      </c>
      <c r="O86" s="85">
        <v>7200</v>
      </c>
      <c r="P86" s="87">
        <v>114.45</v>
      </c>
      <c r="Q86" s="80"/>
      <c r="R86" s="85">
        <v>8.2403999999999993</v>
      </c>
      <c r="S86" s="86">
        <v>2.3928612971302282E-5</v>
      </c>
      <c r="T86" s="86">
        <v>4.26506007858116E-3</v>
      </c>
      <c r="U86" s="86">
        <f>R86/'סכום נכסי הקרן'!$C$42</f>
        <v>1.0058738911850705E-4</v>
      </c>
    </row>
    <row r="87" spans="2:21" s="131" customFormat="1">
      <c r="B87" s="84" t="s">
        <v>470</v>
      </c>
      <c r="C87" s="80" t="s">
        <v>471</v>
      </c>
      <c r="D87" s="91" t="s">
        <v>123</v>
      </c>
      <c r="E87" s="91" t="s">
        <v>285</v>
      </c>
      <c r="F87" s="80" t="s">
        <v>472</v>
      </c>
      <c r="G87" s="91" t="s">
        <v>327</v>
      </c>
      <c r="H87" s="80" t="s">
        <v>469</v>
      </c>
      <c r="I87" s="80" t="s">
        <v>163</v>
      </c>
      <c r="J87" s="80"/>
      <c r="K87" s="85">
        <v>3.46</v>
      </c>
      <c r="L87" s="91" t="s">
        <v>167</v>
      </c>
      <c r="M87" s="92">
        <v>2.8500000000000001E-2</v>
      </c>
      <c r="N87" s="92">
        <v>7.6E-3</v>
      </c>
      <c r="O87" s="85">
        <v>8332.34</v>
      </c>
      <c r="P87" s="87">
        <v>108.8</v>
      </c>
      <c r="Q87" s="80"/>
      <c r="R87" s="85">
        <v>9.0655599999999996</v>
      </c>
      <c r="S87" s="86">
        <v>1.7030509827017695E-5</v>
      </c>
      <c r="T87" s="86">
        <v>4.6921457752029296E-3</v>
      </c>
      <c r="U87" s="86">
        <f>R87/'סכום נכסי הקרן'!$C$42</f>
        <v>1.1065979943900451E-4</v>
      </c>
    </row>
    <row r="88" spans="2:21" s="131" customFormat="1">
      <c r="B88" s="84" t="s">
        <v>473</v>
      </c>
      <c r="C88" s="80" t="s">
        <v>474</v>
      </c>
      <c r="D88" s="91" t="s">
        <v>123</v>
      </c>
      <c r="E88" s="91" t="s">
        <v>285</v>
      </c>
      <c r="F88" s="80" t="s">
        <v>472</v>
      </c>
      <c r="G88" s="91" t="s">
        <v>327</v>
      </c>
      <c r="H88" s="80" t="s">
        <v>469</v>
      </c>
      <c r="I88" s="80" t="s">
        <v>163</v>
      </c>
      <c r="J88" s="80"/>
      <c r="K88" s="85">
        <v>0.7400000000000001</v>
      </c>
      <c r="L88" s="91" t="s">
        <v>167</v>
      </c>
      <c r="M88" s="92">
        <v>4.8499999999999995E-2</v>
      </c>
      <c r="N88" s="92">
        <v>1.23E-2</v>
      </c>
      <c r="O88" s="85">
        <v>284</v>
      </c>
      <c r="P88" s="87">
        <v>124.96</v>
      </c>
      <c r="Q88" s="80"/>
      <c r="R88" s="85">
        <v>0.35488999999999998</v>
      </c>
      <c r="S88" s="86">
        <v>1.1338896680476512E-6</v>
      </c>
      <c r="T88" s="86">
        <v>1.8368370119019317E-4</v>
      </c>
      <c r="U88" s="86">
        <f>R88/'סכום נכסי הקרן'!$C$42</f>
        <v>4.332005548792166E-6</v>
      </c>
    </row>
    <row r="89" spans="2:21" s="131" customFormat="1">
      <c r="B89" s="84" t="s">
        <v>475</v>
      </c>
      <c r="C89" s="80" t="s">
        <v>476</v>
      </c>
      <c r="D89" s="91" t="s">
        <v>123</v>
      </c>
      <c r="E89" s="91" t="s">
        <v>285</v>
      </c>
      <c r="F89" s="80" t="s">
        <v>472</v>
      </c>
      <c r="G89" s="91" t="s">
        <v>327</v>
      </c>
      <c r="H89" s="80" t="s">
        <v>469</v>
      </c>
      <c r="I89" s="80" t="s">
        <v>163</v>
      </c>
      <c r="J89" s="80"/>
      <c r="K89" s="85">
        <v>1.9200000000000002</v>
      </c>
      <c r="L89" s="91" t="s">
        <v>167</v>
      </c>
      <c r="M89" s="92">
        <v>3.7699999999999997E-2</v>
      </c>
      <c r="N89" s="92">
        <v>3.2000000000000002E-3</v>
      </c>
      <c r="O89" s="85">
        <v>910.71999999999991</v>
      </c>
      <c r="P89" s="87">
        <v>115.28</v>
      </c>
      <c r="Q89" s="85">
        <v>7.7539999999999998E-2</v>
      </c>
      <c r="R89" s="85">
        <v>1.1312800000000001</v>
      </c>
      <c r="S89" s="86">
        <v>2.5108481171950265E-6</v>
      </c>
      <c r="T89" s="86">
        <v>5.855270576303693E-4</v>
      </c>
      <c r="U89" s="86">
        <f>R89/'סכום נכסי הקרן'!$C$42</f>
        <v>1.3809099262412584E-5</v>
      </c>
    </row>
    <row r="90" spans="2:21" s="131" customFormat="1">
      <c r="B90" s="84" t="s">
        <v>477</v>
      </c>
      <c r="C90" s="80" t="s">
        <v>478</v>
      </c>
      <c r="D90" s="91" t="s">
        <v>123</v>
      </c>
      <c r="E90" s="91" t="s">
        <v>285</v>
      </c>
      <c r="F90" s="80" t="s">
        <v>472</v>
      </c>
      <c r="G90" s="91" t="s">
        <v>327</v>
      </c>
      <c r="H90" s="80" t="s">
        <v>469</v>
      </c>
      <c r="I90" s="80" t="s">
        <v>163</v>
      </c>
      <c r="J90" s="80"/>
      <c r="K90" s="85">
        <v>5.37</v>
      </c>
      <c r="L90" s="91" t="s">
        <v>167</v>
      </c>
      <c r="M90" s="92">
        <v>2.5000000000000001E-2</v>
      </c>
      <c r="N90" s="92">
        <v>1.1099999999999999E-2</v>
      </c>
      <c r="O90" s="85">
        <v>6251.55</v>
      </c>
      <c r="P90" s="87">
        <v>107.27</v>
      </c>
      <c r="Q90" s="80"/>
      <c r="R90" s="85">
        <v>6.7060399999999998</v>
      </c>
      <c r="S90" s="86">
        <v>1.2930376828541342E-5</v>
      </c>
      <c r="T90" s="86">
        <v>3.470907175545896E-3</v>
      </c>
      <c r="U90" s="86">
        <f>R90/'סכום נכסי הקרן'!$C$42</f>
        <v>8.1858047537045888E-5</v>
      </c>
    </row>
    <row r="91" spans="2:21" s="131" customFormat="1">
      <c r="B91" s="84" t="s">
        <v>479</v>
      </c>
      <c r="C91" s="80" t="s">
        <v>480</v>
      </c>
      <c r="D91" s="91" t="s">
        <v>123</v>
      </c>
      <c r="E91" s="91" t="s">
        <v>285</v>
      </c>
      <c r="F91" s="80" t="s">
        <v>472</v>
      </c>
      <c r="G91" s="91" t="s">
        <v>327</v>
      </c>
      <c r="H91" s="80" t="s">
        <v>469</v>
      </c>
      <c r="I91" s="80" t="s">
        <v>163</v>
      </c>
      <c r="J91" s="80"/>
      <c r="K91" s="85">
        <v>6.09</v>
      </c>
      <c r="L91" s="91" t="s">
        <v>167</v>
      </c>
      <c r="M91" s="92">
        <v>1.34E-2</v>
      </c>
      <c r="N91" s="92">
        <v>1.1500000000000002E-2</v>
      </c>
      <c r="O91" s="85">
        <v>4990.3500000000004</v>
      </c>
      <c r="P91" s="87">
        <v>101.56</v>
      </c>
      <c r="Q91" s="80"/>
      <c r="R91" s="85">
        <v>5.0682</v>
      </c>
      <c r="S91" s="86">
        <v>1.3808966759111999E-5</v>
      </c>
      <c r="T91" s="86">
        <v>2.6231951713830684E-3</v>
      </c>
      <c r="U91" s="86">
        <f>R91/'סכום נכסי הקרן'!$C$42</f>
        <v>6.1865565449543394E-5</v>
      </c>
    </row>
    <row r="92" spans="2:21" s="131" customFormat="1">
      <c r="B92" s="84" t="s">
        <v>481</v>
      </c>
      <c r="C92" s="80" t="s">
        <v>482</v>
      </c>
      <c r="D92" s="91" t="s">
        <v>123</v>
      </c>
      <c r="E92" s="91" t="s">
        <v>285</v>
      </c>
      <c r="F92" s="80" t="s">
        <v>315</v>
      </c>
      <c r="G92" s="91" t="s">
        <v>293</v>
      </c>
      <c r="H92" s="80" t="s">
        <v>469</v>
      </c>
      <c r="I92" s="80" t="s">
        <v>163</v>
      </c>
      <c r="J92" s="80"/>
      <c r="K92" s="85">
        <v>3.33</v>
      </c>
      <c r="L92" s="91" t="s">
        <v>167</v>
      </c>
      <c r="M92" s="92">
        <v>2.7999999999999997E-2</v>
      </c>
      <c r="N92" s="92">
        <v>9.1999999999999998E-3</v>
      </c>
      <c r="O92" s="85">
        <f>50000/50000</f>
        <v>1</v>
      </c>
      <c r="P92" s="87">
        <v>5414869</v>
      </c>
      <c r="Q92" s="80"/>
      <c r="R92" s="85">
        <v>54.148679999999999</v>
      </c>
      <c r="S92" s="86">
        <f>282.693503703285%/50000</f>
        <v>5.6538700740656995E-5</v>
      </c>
      <c r="T92" s="86">
        <v>2.8026233359529404E-2</v>
      </c>
      <c r="U92" s="86">
        <f>R92/'סכום נכסי הקרן'!$C$42</f>
        <v>6.6097208210930537E-4</v>
      </c>
    </row>
    <row r="93" spans="2:21" s="131" customFormat="1">
      <c r="B93" s="84" t="s">
        <v>483</v>
      </c>
      <c r="C93" s="80" t="s">
        <v>484</v>
      </c>
      <c r="D93" s="91" t="s">
        <v>123</v>
      </c>
      <c r="E93" s="91" t="s">
        <v>285</v>
      </c>
      <c r="F93" s="80" t="s">
        <v>379</v>
      </c>
      <c r="G93" s="91" t="s">
        <v>293</v>
      </c>
      <c r="H93" s="80" t="s">
        <v>469</v>
      </c>
      <c r="I93" s="80" t="s">
        <v>289</v>
      </c>
      <c r="J93" s="80"/>
      <c r="K93" s="85">
        <v>2.1500000000000004</v>
      </c>
      <c r="L93" s="91" t="s">
        <v>167</v>
      </c>
      <c r="M93" s="92">
        <v>6.4000000000000001E-2</v>
      </c>
      <c r="N93" s="92">
        <v>2.8999999999999998E-3</v>
      </c>
      <c r="O93" s="85">
        <v>14619</v>
      </c>
      <c r="P93" s="87">
        <v>129.43</v>
      </c>
      <c r="Q93" s="80"/>
      <c r="R93" s="85">
        <v>18.92137</v>
      </c>
      <c r="S93" s="86">
        <v>1.1676699437411365E-5</v>
      </c>
      <c r="T93" s="86">
        <v>9.7933085552962488E-3</v>
      </c>
      <c r="U93" s="86">
        <f>R93/'סכום נכסי הקרן'!$C$42</f>
        <v>2.3096587627363305E-4</v>
      </c>
    </row>
    <row r="94" spans="2:21" s="131" customFormat="1">
      <c r="B94" s="84" t="s">
        <v>485</v>
      </c>
      <c r="C94" s="80" t="s">
        <v>486</v>
      </c>
      <c r="D94" s="91" t="s">
        <v>123</v>
      </c>
      <c r="E94" s="91" t="s">
        <v>285</v>
      </c>
      <c r="F94" s="80" t="s">
        <v>487</v>
      </c>
      <c r="G94" s="91" t="s">
        <v>327</v>
      </c>
      <c r="H94" s="80" t="s">
        <v>469</v>
      </c>
      <c r="I94" s="80" t="s">
        <v>163</v>
      </c>
      <c r="J94" s="80"/>
      <c r="K94" s="85">
        <v>6.62</v>
      </c>
      <c r="L94" s="91" t="s">
        <v>167</v>
      </c>
      <c r="M94" s="92">
        <v>1.5800000000000002E-2</v>
      </c>
      <c r="N94" s="92">
        <v>1.1300000000000001E-2</v>
      </c>
      <c r="O94" s="85">
        <v>11088.4</v>
      </c>
      <c r="P94" s="87">
        <v>103.3</v>
      </c>
      <c r="Q94" s="80"/>
      <c r="R94" s="85">
        <v>11.454330000000001</v>
      </c>
      <c r="S94" s="86">
        <v>2.5986285510731141E-5</v>
      </c>
      <c r="T94" s="86">
        <v>5.9285235680178808E-3</v>
      </c>
      <c r="U94" s="86">
        <f>R94/'סכום נכסי הקרן'!$C$42</f>
        <v>1.3981859482571101E-4</v>
      </c>
    </row>
    <row r="95" spans="2:21" s="131" customFormat="1">
      <c r="B95" s="84" t="s">
        <v>488</v>
      </c>
      <c r="C95" s="80" t="s">
        <v>489</v>
      </c>
      <c r="D95" s="91" t="s">
        <v>123</v>
      </c>
      <c r="E95" s="91" t="s">
        <v>285</v>
      </c>
      <c r="F95" s="80" t="s">
        <v>292</v>
      </c>
      <c r="G95" s="91" t="s">
        <v>293</v>
      </c>
      <c r="H95" s="80" t="s">
        <v>469</v>
      </c>
      <c r="I95" s="80" t="s">
        <v>289</v>
      </c>
      <c r="J95" s="80"/>
      <c r="K95" s="85">
        <v>3.7099999999999995</v>
      </c>
      <c r="L95" s="91" t="s">
        <v>167</v>
      </c>
      <c r="M95" s="92">
        <v>4.4999999999999998E-2</v>
      </c>
      <c r="N95" s="92">
        <v>7.9999999999999984E-3</v>
      </c>
      <c r="O95" s="85">
        <v>3505</v>
      </c>
      <c r="P95" s="87">
        <v>136.91</v>
      </c>
      <c r="Q95" s="85">
        <v>4.7119999999999995E-2</v>
      </c>
      <c r="R95" s="85">
        <v>4.8458100000000002</v>
      </c>
      <c r="S95" s="86">
        <v>2.0593609446816154E-6</v>
      </c>
      <c r="T95" s="86">
        <v>2.5080907212501058E-3</v>
      </c>
      <c r="U95" s="86">
        <f>R95/'סכום נכסי הקרן'!$C$42</f>
        <v>5.9150936370121917E-5</v>
      </c>
    </row>
    <row r="96" spans="2:21" s="131" customFormat="1">
      <c r="B96" s="84" t="s">
        <v>490</v>
      </c>
      <c r="C96" s="80" t="s">
        <v>491</v>
      </c>
      <c r="D96" s="91" t="s">
        <v>123</v>
      </c>
      <c r="E96" s="91" t="s">
        <v>285</v>
      </c>
      <c r="F96" s="80" t="s">
        <v>492</v>
      </c>
      <c r="G96" s="91" t="s">
        <v>356</v>
      </c>
      <c r="H96" s="80" t="s">
        <v>469</v>
      </c>
      <c r="I96" s="80" t="s">
        <v>289</v>
      </c>
      <c r="J96" s="80"/>
      <c r="K96" s="85">
        <v>1.4800000000000002</v>
      </c>
      <c r="L96" s="91" t="s">
        <v>167</v>
      </c>
      <c r="M96" s="92">
        <v>4.5999999999999999E-2</v>
      </c>
      <c r="N96" s="92">
        <v>7.7000000000000002E-3</v>
      </c>
      <c r="O96" s="85">
        <v>559.80000000000007</v>
      </c>
      <c r="P96" s="87">
        <v>108.17</v>
      </c>
      <c r="Q96" s="85">
        <v>0.30623</v>
      </c>
      <c r="R96" s="85">
        <v>0.92806</v>
      </c>
      <c r="S96" s="86">
        <v>1.3052565605580289E-6</v>
      </c>
      <c r="T96" s="86">
        <v>4.8034460178244159E-4</v>
      </c>
      <c r="U96" s="86">
        <f>R96/'סכום נכסי הקרן'!$C$42</f>
        <v>1.1328470989918166E-5</v>
      </c>
    </row>
    <row r="97" spans="2:21" s="131" customFormat="1">
      <c r="B97" s="84" t="s">
        <v>493</v>
      </c>
      <c r="C97" s="80" t="s">
        <v>494</v>
      </c>
      <c r="D97" s="91" t="s">
        <v>123</v>
      </c>
      <c r="E97" s="91" t="s">
        <v>285</v>
      </c>
      <c r="F97" s="80" t="s">
        <v>386</v>
      </c>
      <c r="G97" s="91" t="s">
        <v>387</v>
      </c>
      <c r="H97" s="80" t="s">
        <v>469</v>
      </c>
      <c r="I97" s="80" t="s">
        <v>289</v>
      </c>
      <c r="J97" s="80"/>
      <c r="K97" s="85">
        <v>0.72000000000000008</v>
      </c>
      <c r="L97" s="91" t="s">
        <v>167</v>
      </c>
      <c r="M97" s="92">
        <v>4.4999999999999998E-2</v>
      </c>
      <c r="N97" s="92">
        <v>1.5500000000000003E-2</v>
      </c>
      <c r="O97" s="85">
        <v>1843.32</v>
      </c>
      <c r="P97" s="87">
        <v>126.97</v>
      </c>
      <c r="Q97" s="80"/>
      <c r="R97" s="85">
        <v>2.3404699999999998</v>
      </c>
      <c r="S97" s="86">
        <v>1.7668012851185686E-5</v>
      </c>
      <c r="T97" s="86">
        <v>1.2113787148823902E-3</v>
      </c>
      <c r="U97" s="86">
        <f>R97/'סכום נכסי הקרן'!$C$42</f>
        <v>2.8569215888815126E-5</v>
      </c>
    </row>
    <row r="98" spans="2:21" s="131" customFormat="1">
      <c r="B98" s="84" t="s">
        <v>495</v>
      </c>
      <c r="C98" s="80" t="s">
        <v>496</v>
      </c>
      <c r="D98" s="91" t="s">
        <v>123</v>
      </c>
      <c r="E98" s="91" t="s">
        <v>285</v>
      </c>
      <c r="F98" s="80" t="s">
        <v>497</v>
      </c>
      <c r="G98" s="91" t="s">
        <v>356</v>
      </c>
      <c r="H98" s="80" t="s">
        <v>469</v>
      </c>
      <c r="I98" s="80" t="s">
        <v>289</v>
      </c>
      <c r="J98" s="80"/>
      <c r="K98" s="85">
        <v>0.99</v>
      </c>
      <c r="L98" s="91" t="s">
        <v>167</v>
      </c>
      <c r="M98" s="92">
        <v>3.3500000000000002E-2</v>
      </c>
      <c r="N98" s="92">
        <v>6.0999999999999995E-3</v>
      </c>
      <c r="O98" s="85">
        <v>11141.66</v>
      </c>
      <c r="P98" s="87">
        <v>111.24</v>
      </c>
      <c r="Q98" s="80"/>
      <c r="R98" s="85">
        <v>12.393979999999999</v>
      </c>
      <c r="S98" s="86">
        <v>5.67121183899715E-5</v>
      </c>
      <c r="T98" s="86">
        <v>6.4148669133456291E-3</v>
      </c>
      <c r="U98" s="86">
        <f>R98/'סכום נכסי הקרן'!$C$42</f>
        <v>1.5128854048189334E-4</v>
      </c>
    </row>
    <row r="99" spans="2:21" s="131" customFormat="1">
      <c r="B99" s="84" t="s">
        <v>498</v>
      </c>
      <c r="C99" s="80" t="s">
        <v>499</v>
      </c>
      <c r="D99" s="91" t="s">
        <v>123</v>
      </c>
      <c r="E99" s="91" t="s">
        <v>285</v>
      </c>
      <c r="F99" s="80" t="s">
        <v>500</v>
      </c>
      <c r="G99" s="91" t="s">
        <v>327</v>
      </c>
      <c r="H99" s="80" t="s">
        <v>469</v>
      </c>
      <c r="I99" s="80" t="s">
        <v>163</v>
      </c>
      <c r="J99" s="80"/>
      <c r="K99" s="85">
        <v>1.4699999999999998</v>
      </c>
      <c r="L99" s="91" t="s">
        <v>167</v>
      </c>
      <c r="M99" s="92">
        <v>4.4999999999999998E-2</v>
      </c>
      <c r="N99" s="92">
        <v>7.3000000000000001E-3</v>
      </c>
      <c r="O99" s="85">
        <v>13765.5</v>
      </c>
      <c r="P99" s="87">
        <v>112.94</v>
      </c>
      <c r="Q99" s="80"/>
      <c r="R99" s="85">
        <v>15.546760000000001</v>
      </c>
      <c r="S99" s="86">
        <v>2.640863309352518E-5</v>
      </c>
      <c r="T99" s="86">
        <v>8.0466804314453712E-3</v>
      </c>
      <c r="U99" s="86">
        <f>R99/'סכום נכסי הקרן'!$C$42</f>
        <v>1.8977331169021415E-4</v>
      </c>
    </row>
    <row r="100" spans="2:21" s="131" customFormat="1">
      <c r="B100" s="84" t="s">
        <v>501</v>
      </c>
      <c r="C100" s="80" t="s">
        <v>502</v>
      </c>
      <c r="D100" s="91" t="s">
        <v>123</v>
      </c>
      <c r="E100" s="91" t="s">
        <v>285</v>
      </c>
      <c r="F100" s="80" t="s">
        <v>500</v>
      </c>
      <c r="G100" s="91" t="s">
        <v>327</v>
      </c>
      <c r="H100" s="80" t="s">
        <v>469</v>
      </c>
      <c r="I100" s="80" t="s">
        <v>163</v>
      </c>
      <c r="J100" s="80"/>
      <c r="K100" s="85">
        <v>0.82</v>
      </c>
      <c r="L100" s="91" t="s">
        <v>167</v>
      </c>
      <c r="M100" s="92">
        <v>4.2000000000000003E-2</v>
      </c>
      <c r="N100" s="92">
        <v>9.5999999999999992E-3</v>
      </c>
      <c r="O100" s="85">
        <v>4755.5600000000004</v>
      </c>
      <c r="P100" s="87">
        <v>111.2</v>
      </c>
      <c r="Q100" s="80"/>
      <c r="R100" s="85">
        <v>5.2881800000000005</v>
      </c>
      <c r="S100" s="86">
        <v>5.7643151515151523E-5</v>
      </c>
      <c r="T100" s="86">
        <v>2.7370522555156696E-3</v>
      </c>
      <c r="U100" s="86">
        <f>R100/'סכום נכסי הקרן'!$C$42</f>
        <v>6.4550776587144631E-5</v>
      </c>
    </row>
    <row r="101" spans="2:21" s="131" customFormat="1">
      <c r="B101" s="84" t="s">
        <v>503</v>
      </c>
      <c r="C101" s="80" t="s">
        <v>504</v>
      </c>
      <c r="D101" s="91" t="s">
        <v>123</v>
      </c>
      <c r="E101" s="91" t="s">
        <v>285</v>
      </c>
      <c r="F101" s="80" t="s">
        <v>500</v>
      </c>
      <c r="G101" s="91" t="s">
        <v>327</v>
      </c>
      <c r="H101" s="80" t="s">
        <v>469</v>
      </c>
      <c r="I101" s="80" t="s">
        <v>163</v>
      </c>
      <c r="J101" s="80"/>
      <c r="K101" s="85">
        <v>6.11</v>
      </c>
      <c r="L101" s="91" t="s">
        <v>167</v>
      </c>
      <c r="M101" s="92">
        <v>1.6E-2</v>
      </c>
      <c r="N101" s="92">
        <v>1.4499999999999999E-2</v>
      </c>
      <c r="O101" s="85">
        <v>3940</v>
      </c>
      <c r="P101" s="87">
        <v>101.57</v>
      </c>
      <c r="Q101" s="80"/>
      <c r="R101" s="85">
        <v>4.0018500000000001</v>
      </c>
      <c r="S101" s="86">
        <v>2.9056041840700251E-5</v>
      </c>
      <c r="T101" s="86">
        <v>2.0712745346670083E-3</v>
      </c>
      <c r="U101" s="86">
        <f>R101/'סכום נכסי הקרן'!$C$42</f>
        <v>4.8849041690196765E-5</v>
      </c>
    </row>
    <row r="102" spans="2:21" s="131" customFormat="1">
      <c r="B102" s="84" t="s">
        <v>505</v>
      </c>
      <c r="C102" s="80" t="s">
        <v>506</v>
      </c>
      <c r="D102" s="91" t="s">
        <v>123</v>
      </c>
      <c r="E102" s="91" t="s">
        <v>285</v>
      </c>
      <c r="F102" s="80" t="s">
        <v>507</v>
      </c>
      <c r="G102" s="91" t="s">
        <v>154</v>
      </c>
      <c r="H102" s="80" t="s">
        <v>469</v>
      </c>
      <c r="I102" s="80" t="s">
        <v>289</v>
      </c>
      <c r="J102" s="80"/>
      <c r="K102" s="85">
        <v>0.73</v>
      </c>
      <c r="L102" s="91" t="s">
        <v>167</v>
      </c>
      <c r="M102" s="92">
        <v>5.2000000000000005E-2</v>
      </c>
      <c r="N102" s="92">
        <v>1.38E-2</v>
      </c>
      <c r="O102" s="85">
        <v>772.4</v>
      </c>
      <c r="P102" s="87">
        <v>131.22999999999999</v>
      </c>
      <c r="Q102" s="80"/>
      <c r="R102" s="85">
        <v>1.01362</v>
      </c>
      <c r="S102" s="86">
        <v>8.1558352461727042E-6</v>
      </c>
      <c r="T102" s="86">
        <v>5.2462868269154844E-4</v>
      </c>
      <c r="U102" s="86">
        <f>R102/'סכום נכסי הקרן'!$C$42</f>
        <v>1.2372868957611415E-5</v>
      </c>
    </row>
    <row r="103" spans="2:21" s="131" customFormat="1">
      <c r="B103" s="84" t="s">
        <v>508</v>
      </c>
      <c r="C103" s="80" t="s">
        <v>509</v>
      </c>
      <c r="D103" s="91" t="s">
        <v>123</v>
      </c>
      <c r="E103" s="91" t="s">
        <v>285</v>
      </c>
      <c r="F103" s="80" t="s">
        <v>510</v>
      </c>
      <c r="G103" s="91" t="s">
        <v>327</v>
      </c>
      <c r="H103" s="80" t="s">
        <v>511</v>
      </c>
      <c r="I103" s="80" t="s">
        <v>289</v>
      </c>
      <c r="J103" s="80"/>
      <c r="K103" s="85">
        <v>1.95</v>
      </c>
      <c r="L103" s="91" t="s">
        <v>167</v>
      </c>
      <c r="M103" s="92">
        <v>4.2500000000000003E-2</v>
      </c>
      <c r="N103" s="92">
        <v>7.4999999999999997E-3</v>
      </c>
      <c r="O103" s="85">
        <v>918.97</v>
      </c>
      <c r="P103" s="87">
        <v>114.04</v>
      </c>
      <c r="Q103" s="85">
        <v>0.16381000000000001</v>
      </c>
      <c r="R103" s="85">
        <v>1.2215199999999999</v>
      </c>
      <c r="S103" s="86">
        <v>5.1166096137718904E-6</v>
      </c>
      <c r="T103" s="86">
        <v>6.3223340944474282E-4</v>
      </c>
      <c r="U103" s="86">
        <f>R103/'סכום נכסי הקרן'!$C$42</f>
        <v>1.4910624187665492E-5</v>
      </c>
    </row>
    <row r="104" spans="2:21" s="131" customFormat="1">
      <c r="B104" s="84" t="s">
        <v>512</v>
      </c>
      <c r="C104" s="80" t="s">
        <v>513</v>
      </c>
      <c r="D104" s="91" t="s">
        <v>123</v>
      </c>
      <c r="E104" s="91" t="s">
        <v>285</v>
      </c>
      <c r="F104" s="80" t="s">
        <v>510</v>
      </c>
      <c r="G104" s="91" t="s">
        <v>327</v>
      </c>
      <c r="H104" s="80" t="s">
        <v>511</v>
      </c>
      <c r="I104" s="80" t="s">
        <v>289</v>
      </c>
      <c r="J104" s="80"/>
      <c r="K104" s="85">
        <v>2.56</v>
      </c>
      <c r="L104" s="91" t="s">
        <v>167</v>
      </c>
      <c r="M104" s="92">
        <v>4.5999999999999999E-2</v>
      </c>
      <c r="N104" s="92">
        <v>7.4999999999999997E-3</v>
      </c>
      <c r="O104" s="85">
        <v>3717.07</v>
      </c>
      <c r="P104" s="87">
        <v>110.98</v>
      </c>
      <c r="Q104" s="80"/>
      <c r="R104" s="85">
        <v>4.1252200000000006</v>
      </c>
      <c r="S104" s="86">
        <v>9.4748814712610487E-6</v>
      </c>
      <c r="T104" s="86">
        <v>2.1351282871419561E-3</v>
      </c>
      <c r="U104" s="86">
        <f>R104/'סכום נכסי הקרן'!$C$42</f>
        <v>5.0354971765866668E-5</v>
      </c>
    </row>
    <row r="105" spans="2:21" s="131" customFormat="1">
      <c r="B105" s="84" t="s">
        <v>514</v>
      </c>
      <c r="C105" s="80" t="s">
        <v>515</v>
      </c>
      <c r="D105" s="91" t="s">
        <v>123</v>
      </c>
      <c r="E105" s="91" t="s">
        <v>285</v>
      </c>
      <c r="F105" s="80" t="s">
        <v>510</v>
      </c>
      <c r="G105" s="91" t="s">
        <v>327</v>
      </c>
      <c r="H105" s="80" t="s">
        <v>511</v>
      </c>
      <c r="I105" s="80" t="s">
        <v>289</v>
      </c>
      <c r="J105" s="80"/>
      <c r="K105" s="85">
        <v>5.91</v>
      </c>
      <c r="L105" s="91" t="s">
        <v>167</v>
      </c>
      <c r="M105" s="92">
        <v>3.0600000000000002E-2</v>
      </c>
      <c r="N105" s="92">
        <v>1.7100000000000001E-2</v>
      </c>
      <c r="O105" s="85">
        <v>1041</v>
      </c>
      <c r="P105" s="87">
        <v>108.19</v>
      </c>
      <c r="Q105" s="85">
        <v>1.9739999999999997E-2</v>
      </c>
      <c r="R105" s="85">
        <v>1.1459999999999999</v>
      </c>
      <c r="S105" s="86">
        <v>3.5134496608052923E-6</v>
      </c>
      <c r="T105" s="86">
        <v>5.9314582423838761E-4</v>
      </c>
      <c r="U105" s="86">
        <f>R105/'סכום נכסי הקרן'!$C$42</f>
        <v>1.3988780633198518E-5</v>
      </c>
    </row>
    <row r="106" spans="2:21" s="131" customFormat="1">
      <c r="B106" s="84" t="s">
        <v>516</v>
      </c>
      <c r="C106" s="80" t="s">
        <v>517</v>
      </c>
      <c r="D106" s="91" t="s">
        <v>123</v>
      </c>
      <c r="E106" s="91" t="s">
        <v>285</v>
      </c>
      <c r="F106" s="80" t="s">
        <v>518</v>
      </c>
      <c r="G106" s="91" t="s">
        <v>327</v>
      </c>
      <c r="H106" s="80" t="s">
        <v>511</v>
      </c>
      <c r="I106" s="80" t="s">
        <v>163</v>
      </c>
      <c r="J106" s="80"/>
      <c r="K106" s="85">
        <v>7.94</v>
      </c>
      <c r="L106" s="91" t="s">
        <v>167</v>
      </c>
      <c r="M106" s="92">
        <v>1.9E-2</v>
      </c>
      <c r="N106" s="92">
        <v>2.0099999999999996E-2</v>
      </c>
      <c r="O106" s="85">
        <v>7000</v>
      </c>
      <c r="P106" s="87">
        <v>98.95</v>
      </c>
      <c r="Q106" s="80"/>
      <c r="R106" s="85">
        <v>6.9264999999999999</v>
      </c>
      <c r="S106" s="86">
        <v>2.6559417210502353E-5</v>
      </c>
      <c r="T106" s="86">
        <v>3.585012697720063E-3</v>
      </c>
      <c r="U106" s="86">
        <f>R106/'סכום נכסי הקרן'!$C$42</f>
        <v>8.4549117849781454E-5</v>
      </c>
    </row>
    <row r="107" spans="2:21" s="131" customFormat="1">
      <c r="B107" s="84" t="s">
        <v>519</v>
      </c>
      <c r="C107" s="80" t="s">
        <v>520</v>
      </c>
      <c r="D107" s="91" t="s">
        <v>123</v>
      </c>
      <c r="E107" s="91" t="s">
        <v>285</v>
      </c>
      <c r="F107" s="80" t="s">
        <v>379</v>
      </c>
      <c r="G107" s="91" t="s">
        <v>293</v>
      </c>
      <c r="H107" s="80" t="s">
        <v>511</v>
      </c>
      <c r="I107" s="80" t="s">
        <v>289</v>
      </c>
      <c r="J107" s="80"/>
      <c r="K107" s="85">
        <v>3.68</v>
      </c>
      <c r="L107" s="91" t="s">
        <v>167</v>
      </c>
      <c r="M107" s="92">
        <v>5.0999999999999997E-2</v>
      </c>
      <c r="N107" s="92">
        <v>8.3000000000000001E-3</v>
      </c>
      <c r="O107" s="85">
        <v>46984</v>
      </c>
      <c r="P107" s="87">
        <v>139.84</v>
      </c>
      <c r="Q107" s="85">
        <v>0.71726000000000001</v>
      </c>
      <c r="R107" s="85">
        <v>66.419690000000003</v>
      </c>
      <c r="S107" s="86">
        <v>4.0953856351972711E-5</v>
      </c>
      <c r="T107" s="86">
        <v>3.4377453552101395E-2</v>
      </c>
      <c r="U107" s="86">
        <f>R107/'סכום נכסי הקרן'!$C$42</f>
        <v>8.107595751614742E-4</v>
      </c>
    </row>
    <row r="108" spans="2:21" s="131" customFormat="1">
      <c r="B108" s="84" t="s">
        <v>521</v>
      </c>
      <c r="C108" s="80" t="s">
        <v>522</v>
      </c>
      <c r="D108" s="91" t="s">
        <v>123</v>
      </c>
      <c r="E108" s="91" t="s">
        <v>285</v>
      </c>
      <c r="F108" s="80" t="s">
        <v>523</v>
      </c>
      <c r="G108" s="91" t="s">
        <v>327</v>
      </c>
      <c r="H108" s="80" t="s">
        <v>511</v>
      </c>
      <c r="I108" s="80" t="s">
        <v>289</v>
      </c>
      <c r="J108" s="80"/>
      <c r="K108" s="85">
        <v>0.65</v>
      </c>
      <c r="L108" s="91" t="s">
        <v>167</v>
      </c>
      <c r="M108" s="92">
        <v>4.6500000000000007E-2</v>
      </c>
      <c r="N108" s="92">
        <v>7.1999999999999998E-3</v>
      </c>
      <c r="O108" s="85">
        <v>1399.76</v>
      </c>
      <c r="P108" s="87">
        <v>125.57</v>
      </c>
      <c r="Q108" s="80"/>
      <c r="R108" s="85">
        <v>1.7576700000000001</v>
      </c>
      <c r="S108" s="86">
        <v>1.2069989590608366E-5</v>
      </c>
      <c r="T108" s="86">
        <v>9.0973352608122765E-4</v>
      </c>
      <c r="U108" s="86">
        <f>R108/'סכום נכסי הקרן'!$C$42</f>
        <v>2.1455200746556755E-5</v>
      </c>
    </row>
    <row r="109" spans="2:21" s="131" customFormat="1">
      <c r="B109" s="84" t="s">
        <v>524</v>
      </c>
      <c r="C109" s="80" t="s">
        <v>525</v>
      </c>
      <c r="D109" s="91" t="s">
        <v>123</v>
      </c>
      <c r="E109" s="91" t="s">
        <v>285</v>
      </c>
      <c r="F109" s="80" t="s">
        <v>523</v>
      </c>
      <c r="G109" s="91" t="s">
        <v>327</v>
      </c>
      <c r="H109" s="80" t="s">
        <v>511</v>
      </c>
      <c r="I109" s="80" t="s">
        <v>289</v>
      </c>
      <c r="J109" s="80"/>
      <c r="K109" s="85">
        <v>7.74</v>
      </c>
      <c r="L109" s="91" t="s">
        <v>167</v>
      </c>
      <c r="M109" s="92">
        <v>2.81E-2</v>
      </c>
      <c r="N109" s="92">
        <v>2.2200000000000001E-2</v>
      </c>
      <c r="O109" s="85">
        <v>179</v>
      </c>
      <c r="P109" s="87">
        <v>105.01</v>
      </c>
      <c r="Q109" s="80"/>
      <c r="R109" s="85">
        <v>0.18797</v>
      </c>
      <c r="S109" s="86">
        <v>3.4191560605973782E-7</v>
      </c>
      <c r="T109" s="86">
        <v>9.7289372235680386E-5</v>
      </c>
      <c r="U109" s="86">
        <f>R109/'סכום נכסי הקרן'!$C$42</f>
        <v>2.2944773958309995E-6</v>
      </c>
    </row>
    <row r="110" spans="2:21" s="131" customFormat="1">
      <c r="B110" s="84" t="s">
        <v>526</v>
      </c>
      <c r="C110" s="80" t="s">
        <v>527</v>
      </c>
      <c r="D110" s="91" t="s">
        <v>123</v>
      </c>
      <c r="E110" s="91" t="s">
        <v>285</v>
      </c>
      <c r="F110" s="80" t="s">
        <v>523</v>
      </c>
      <c r="G110" s="91" t="s">
        <v>327</v>
      </c>
      <c r="H110" s="80" t="s">
        <v>511</v>
      </c>
      <c r="I110" s="80" t="s">
        <v>289</v>
      </c>
      <c r="J110" s="80"/>
      <c r="K110" s="85">
        <v>5.6199999999999992</v>
      </c>
      <c r="L110" s="91" t="s">
        <v>167</v>
      </c>
      <c r="M110" s="92">
        <v>3.7000000000000005E-2</v>
      </c>
      <c r="N110" s="92">
        <v>1.37E-2</v>
      </c>
      <c r="O110" s="85">
        <v>7799.3</v>
      </c>
      <c r="P110" s="87">
        <v>112.64</v>
      </c>
      <c r="Q110" s="80"/>
      <c r="R110" s="85">
        <v>8.7851299999999988</v>
      </c>
      <c r="S110" s="86">
        <v>1.0919278568516502E-5</v>
      </c>
      <c r="T110" s="86">
        <v>4.5470010252106332E-3</v>
      </c>
      <c r="U110" s="86">
        <f>R110/'סכום נכסי הקרן'!$C$42</f>
        <v>1.0723669843292433E-4</v>
      </c>
    </row>
    <row r="111" spans="2:21" s="131" customFormat="1">
      <c r="B111" s="84" t="s">
        <v>528</v>
      </c>
      <c r="C111" s="80" t="s">
        <v>529</v>
      </c>
      <c r="D111" s="91" t="s">
        <v>123</v>
      </c>
      <c r="E111" s="91" t="s">
        <v>285</v>
      </c>
      <c r="F111" s="80" t="s">
        <v>523</v>
      </c>
      <c r="G111" s="91" t="s">
        <v>327</v>
      </c>
      <c r="H111" s="80" t="s">
        <v>511</v>
      </c>
      <c r="I111" s="80" t="s">
        <v>289</v>
      </c>
      <c r="J111" s="80"/>
      <c r="K111" s="85">
        <v>5.57</v>
      </c>
      <c r="L111" s="91" t="s">
        <v>167</v>
      </c>
      <c r="M111" s="92">
        <v>2.8500000000000001E-2</v>
      </c>
      <c r="N111" s="92">
        <v>9.8000000000000014E-3</v>
      </c>
      <c r="O111" s="85">
        <v>18187</v>
      </c>
      <c r="P111" s="87">
        <v>112.62</v>
      </c>
      <c r="Q111" s="80"/>
      <c r="R111" s="85">
        <v>20.482189999999999</v>
      </c>
      <c r="S111" s="86">
        <v>2.6628111273792094E-5</v>
      </c>
      <c r="T111" s="86">
        <v>1.0601156605372829E-2</v>
      </c>
      <c r="U111" s="86">
        <f>R111/'סכום נכסי הקרן'!$C$42</f>
        <v>2.5001820488437381E-4</v>
      </c>
    </row>
    <row r="112" spans="2:21" s="131" customFormat="1">
      <c r="B112" s="84" t="s">
        <v>530</v>
      </c>
      <c r="C112" s="80" t="s">
        <v>531</v>
      </c>
      <c r="D112" s="91" t="s">
        <v>123</v>
      </c>
      <c r="E112" s="91" t="s">
        <v>285</v>
      </c>
      <c r="F112" s="80" t="s">
        <v>532</v>
      </c>
      <c r="G112" s="91" t="s">
        <v>327</v>
      </c>
      <c r="H112" s="80" t="s">
        <v>511</v>
      </c>
      <c r="I112" s="80" t="s">
        <v>289</v>
      </c>
      <c r="J112" s="80"/>
      <c r="K112" s="85">
        <v>1.9400000000000002</v>
      </c>
      <c r="L112" s="91" t="s">
        <v>167</v>
      </c>
      <c r="M112" s="92">
        <v>4.7500000000000001E-2</v>
      </c>
      <c r="N112" s="92">
        <v>5.5000000000000005E-3</v>
      </c>
      <c r="O112" s="85">
        <v>22655.32</v>
      </c>
      <c r="P112" s="87">
        <v>108.8</v>
      </c>
      <c r="Q112" s="80"/>
      <c r="R112" s="85">
        <v>24.648979999999998</v>
      </c>
      <c r="S112" s="86">
        <v>1.3241105702917151E-4</v>
      </c>
      <c r="T112" s="86">
        <v>1.2757800662072889E-2</v>
      </c>
      <c r="U112" s="86">
        <f>R112/'סכום נכסי הקרן'!$C$42</f>
        <v>3.0088060563010261E-4</v>
      </c>
    </row>
    <row r="113" spans="2:21" s="131" customFormat="1">
      <c r="B113" s="84" t="s">
        <v>533</v>
      </c>
      <c r="C113" s="80" t="s">
        <v>534</v>
      </c>
      <c r="D113" s="91" t="s">
        <v>123</v>
      </c>
      <c r="E113" s="91" t="s">
        <v>285</v>
      </c>
      <c r="F113" s="80" t="s">
        <v>535</v>
      </c>
      <c r="G113" s="91" t="s">
        <v>327</v>
      </c>
      <c r="H113" s="80" t="s">
        <v>511</v>
      </c>
      <c r="I113" s="80" t="s">
        <v>289</v>
      </c>
      <c r="J113" s="80"/>
      <c r="K113" s="85">
        <v>4.5600000000000005</v>
      </c>
      <c r="L113" s="91" t="s">
        <v>167</v>
      </c>
      <c r="M113" s="92">
        <v>4.3400000000000001E-2</v>
      </c>
      <c r="N113" s="92">
        <v>1.3300000000000001E-2</v>
      </c>
      <c r="O113" s="85">
        <v>3.68</v>
      </c>
      <c r="P113" s="87">
        <v>114.47</v>
      </c>
      <c r="Q113" s="80"/>
      <c r="R113" s="85">
        <v>4.2100000000000002E-3</v>
      </c>
      <c r="S113" s="86">
        <v>2.1846565956047704E-9</v>
      </c>
      <c r="T113" s="86">
        <v>2.1790086562335184E-6</v>
      </c>
      <c r="U113" s="86">
        <f>R113/'סכום נכסי הקרן'!$C$42</f>
        <v>5.1389848573966641E-8</v>
      </c>
    </row>
    <row r="114" spans="2:21" s="131" customFormat="1">
      <c r="B114" s="84" t="s">
        <v>536</v>
      </c>
      <c r="C114" s="80" t="s">
        <v>537</v>
      </c>
      <c r="D114" s="91" t="s">
        <v>123</v>
      </c>
      <c r="E114" s="91" t="s">
        <v>285</v>
      </c>
      <c r="F114" s="80" t="s">
        <v>538</v>
      </c>
      <c r="G114" s="91" t="s">
        <v>327</v>
      </c>
      <c r="H114" s="80" t="s">
        <v>539</v>
      </c>
      <c r="I114" s="80" t="s">
        <v>163</v>
      </c>
      <c r="J114" s="80"/>
      <c r="K114" s="85">
        <v>1.4600000000000002</v>
      </c>
      <c r="L114" s="91" t="s">
        <v>167</v>
      </c>
      <c r="M114" s="92">
        <v>5.5999999999999994E-2</v>
      </c>
      <c r="N114" s="92">
        <v>1.0800000000000002E-2</v>
      </c>
      <c r="O114" s="85">
        <v>1692.67</v>
      </c>
      <c r="P114" s="87">
        <v>112</v>
      </c>
      <c r="Q114" s="85">
        <v>0.96289999999999998</v>
      </c>
      <c r="R114" s="85">
        <v>2.91831</v>
      </c>
      <c r="S114" s="86">
        <v>1.3368531623175587E-5</v>
      </c>
      <c r="T114" s="86">
        <v>1.5104567105873727E-3</v>
      </c>
      <c r="U114" s="86">
        <f>R114/'סכום נכסי הקרן'!$C$42</f>
        <v>3.5622686221352154E-5</v>
      </c>
    </row>
    <row r="115" spans="2:21" s="131" customFormat="1">
      <c r="B115" s="84" t="s">
        <v>540</v>
      </c>
      <c r="C115" s="80" t="s">
        <v>541</v>
      </c>
      <c r="D115" s="91" t="s">
        <v>123</v>
      </c>
      <c r="E115" s="91" t="s">
        <v>285</v>
      </c>
      <c r="F115" s="80" t="s">
        <v>542</v>
      </c>
      <c r="G115" s="91" t="s">
        <v>372</v>
      </c>
      <c r="H115" s="80" t="s">
        <v>539</v>
      </c>
      <c r="I115" s="80" t="s">
        <v>163</v>
      </c>
      <c r="J115" s="80"/>
      <c r="K115" s="85">
        <v>0.64999999999999991</v>
      </c>
      <c r="L115" s="91" t="s">
        <v>167</v>
      </c>
      <c r="M115" s="92">
        <v>4.2000000000000003E-2</v>
      </c>
      <c r="N115" s="92">
        <v>1.3899999999999999E-2</v>
      </c>
      <c r="O115" s="85">
        <v>2085.5500000000002</v>
      </c>
      <c r="P115" s="87">
        <v>103.47</v>
      </c>
      <c r="Q115" s="80"/>
      <c r="R115" s="85">
        <v>2.1579200000000003</v>
      </c>
      <c r="S115" s="86">
        <v>7.7344155208015087E-6</v>
      </c>
      <c r="T115" s="86">
        <v>1.1168946221993905E-3</v>
      </c>
      <c r="U115" s="86">
        <f>R115/'סכום נכסי הקרן'!$C$42</f>
        <v>2.6340898345542542E-5</v>
      </c>
    </row>
    <row r="116" spans="2:21" s="131" customFormat="1">
      <c r="B116" s="84" t="s">
        <v>543</v>
      </c>
      <c r="C116" s="80" t="s">
        <v>544</v>
      </c>
      <c r="D116" s="91" t="s">
        <v>123</v>
      </c>
      <c r="E116" s="91" t="s">
        <v>285</v>
      </c>
      <c r="F116" s="80" t="s">
        <v>545</v>
      </c>
      <c r="G116" s="91" t="s">
        <v>398</v>
      </c>
      <c r="H116" s="80" t="s">
        <v>539</v>
      </c>
      <c r="I116" s="80" t="s">
        <v>289</v>
      </c>
      <c r="J116" s="80"/>
      <c r="K116" s="85">
        <v>1.47</v>
      </c>
      <c r="L116" s="91" t="s">
        <v>167</v>
      </c>
      <c r="M116" s="92">
        <v>4.8000000000000001E-2</v>
      </c>
      <c r="N116" s="92">
        <v>6.4000000000000003E-3</v>
      </c>
      <c r="O116" s="85">
        <v>19402.03</v>
      </c>
      <c r="P116" s="87">
        <v>124.19</v>
      </c>
      <c r="Q116" s="80"/>
      <c r="R116" s="85">
        <v>24.095389999999998</v>
      </c>
      <c r="S116" s="86">
        <v>3.793433480213396E-5</v>
      </c>
      <c r="T116" s="86">
        <v>1.2471273963259514E-2</v>
      </c>
      <c r="U116" s="86">
        <f>R116/'סכום נכסי הקרן'!$C$42</f>
        <v>2.9412314570799762E-4</v>
      </c>
    </row>
    <row r="117" spans="2:21" s="131" customFormat="1">
      <c r="B117" s="84" t="s">
        <v>546</v>
      </c>
      <c r="C117" s="80" t="s">
        <v>547</v>
      </c>
      <c r="D117" s="91" t="s">
        <v>123</v>
      </c>
      <c r="E117" s="91" t="s">
        <v>285</v>
      </c>
      <c r="F117" s="80" t="s">
        <v>548</v>
      </c>
      <c r="G117" s="91" t="s">
        <v>327</v>
      </c>
      <c r="H117" s="80" t="s">
        <v>539</v>
      </c>
      <c r="I117" s="80" t="s">
        <v>289</v>
      </c>
      <c r="J117" s="80"/>
      <c r="K117" s="85">
        <v>2.68</v>
      </c>
      <c r="L117" s="91" t="s">
        <v>167</v>
      </c>
      <c r="M117" s="92">
        <v>2.5000000000000001E-2</v>
      </c>
      <c r="N117" s="92">
        <v>3.3000000000000002E-2</v>
      </c>
      <c r="O117" s="85">
        <v>4634</v>
      </c>
      <c r="P117" s="87">
        <v>97.78</v>
      </c>
      <c r="Q117" s="80"/>
      <c r="R117" s="85">
        <v>4.5311300000000001</v>
      </c>
      <c r="S117" s="86">
        <v>7.9315361574668371E-6</v>
      </c>
      <c r="T117" s="86">
        <v>2.3452188818335823E-3</v>
      </c>
      <c r="U117" s="86">
        <f>R117/'סכום נכסי הקרן'!$C$42</f>
        <v>5.5309758804978014E-5</v>
      </c>
    </row>
    <row r="118" spans="2:21" s="131" customFormat="1">
      <c r="B118" s="84" t="s">
        <v>549</v>
      </c>
      <c r="C118" s="80" t="s">
        <v>550</v>
      </c>
      <c r="D118" s="91" t="s">
        <v>123</v>
      </c>
      <c r="E118" s="91" t="s">
        <v>285</v>
      </c>
      <c r="F118" s="80" t="s">
        <v>551</v>
      </c>
      <c r="G118" s="91" t="s">
        <v>293</v>
      </c>
      <c r="H118" s="80" t="s">
        <v>539</v>
      </c>
      <c r="I118" s="80" t="s">
        <v>289</v>
      </c>
      <c r="J118" s="80"/>
      <c r="K118" s="85">
        <v>2.44</v>
      </c>
      <c r="L118" s="91" t="s">
        <v>167</v>
      </c>
      <c r="M118" s="92">
        <v>2.4E-2</v>
      </c>
      <c r="N118" s="92">
        <v>7.1000000000000004E-3</v>
      </c>
      <c r="O118" s="85">
        <v>8981</v>
      </c>
      <c r="P118" s="87">
        <v>105.12</v>
      </c>
      <c r="Q118" s="80"/>
      <c r="R118" s="85">
        <v>9.4408300000000001</v>
      </c>
      <c r="S118" s="86">
        <v>6.8793038735819718E-5</v>
      </c>
      <c r="T118" s="86">
        <v>4.8863777415746046E-3</v>
      </c>
      <c r="U118" s="86">
        <f>R118/'סכום נכסי הקרן'!$C$42</f>
        <v>1.1524057579870818E-4</v>
      </c>
    </row>
    <row r="119" spans="2:21" s="131" customFormat="1">
      <c r="B119" s="84" t="s">
        <v>552</v>
      </c>
      <c r="C119" s="80" t="s">
        <v>553</v>
      </c>
      <c r="D119" s="91" t="s">
        <v>123</v>
      </c>
      <c r="E119" s="91" t="s">
        <v>285</v>
      </c>
      <c r="F119" s="80" t="s">
        <v>554</v>
      </c>
      <c r="G119" s="91" t="s">
        <v>327</v>
      </c>
      <c r="H119" s="80" t="s">
        <v>539</v>
      </c>
      <c r="I119" s="80" t="s">
        <v>163</v>
      </c>
      <c r="J119" s="80"/>
      <c r="K119" s="85">
        <v>7.71</v>
      </c>
      <c r="L119" s="91" t="s">
        <v>167</v>
      </c>
      <c r="M119" s="92">
        <v>2.6000000000000002E-2</v>
      </c>
      <c r="N119" s="92">
        <v>2.12E-2</v>
      </c>
      <c r="O119" s="85">
        <v>14000</v>
      </c>
      <c r="P119" s="87">
        <v>103.42</v>
      </c>
      <c r="Q119" s="80"/>
      <c r="R119" s="85">
        <v>14.4788</v>
      </c>
      <c r="S119" s="86">
        <v>2.2845580196145623E-5</v>
      </c>
      <c r="T119" s="86">
        <v>7.4939264921315592E-3</v>
      </c>
      <c r="U119" s="86">
        <f>R119/'סכום נכסי הקרן'!$C$42</f>
        <v>1.7673713528093779E-4</v>
      </c>
    </row>
    <row r="120" spans="2:21" s="131" customFormat="1">
      <c r="B120" s="84" t="s">
        <v>555</v>
      </c>
      <c r="C120" s="80" t="s">
        <v>556</v>
      </c>
      <c r="D120" s="91" t="s">
        <v>123</v>
      </c>
      <c r="E120" s="91" t="s">
        <v>285</v>
      </c>
      <c r="F120" s="80" t="s">
        <v>554</v>
      </c>
      <c r="G120" s="91" t="s">
        <v>327</v>
      </c>
      <c r="H120" s="80" t="s">
        <v>539</v>
      </c>
      <c r="I120" s="80" t="s">
        <v>163</v>
      </c>
      <c r="J120" s="80"/>
      <c r="K120" s="85">
        <v>4.1199999999999992</v>
      </c>
      <c r="L120" s="91" t="s">
        <v>167</v>
      </c>
      <c r="M120" s="92">
        <v>4.4000000000000004E-2</v>
      </c>
      <c r="N120" s="92">
        <v>1.43E-2</v>
      </c>
      <c r="O120" s="85">
        <v>17.100000000000001</v>
      </c>
      <c r="P120" s="87">
        <v>111.7</v>
      </c>
      <c r="Q120" s="80"/>
      <c r="R120" s="85">
        <v>1.9100000000000002E-2</v>
      </c>
      <c r="S120" s="86">
        <v>1.1135204829162516E-7</v>
      </c>
      <c r="T120" s="86">
        <v>9.8857637373064628E-6</v>
      </c>
      <c r="U120" s="86">
        <f>R120/'סכום נכסי הקרן'!$C$42</f>
        <v>2.3314634388664202E-7</v>
      </c>
    </row>
    <row r="121" spans="2:21" s="131" customFormat="1">
      <c r="B121" s="84" t="s">
        <v>557</v>
      </c>
      <c r="C121" s="80" t="s">
        <v>558</v>
      </c>
      <c r="D121" s="91" t="s">
        <v>123</v>
      </c>
      <c r="E121" s="91" t="s">
        <v>285</v>
      </c>
      <c r="F121" s="80" t="s">
        <v>559</v>
      </c>
      <c r="G121" s="91" t="s">
        <v>387</v>
      </c>
      <c r="H121" s="80" t="s">
        <v>560</v>
      </c>
      <c r="I121" s="80" t="s">
        <v>163</v>
      </c>
      <c r="J121" s="80"/>
      <c r="K121" s="85">
        <v>1.1300000000000001</v>
      </c>
      <c r="L121" s="91" t="s">
        <v>167</v>
      </c>
      <c r="M121" s="92">
        <v>3.85E-2</v>
      </c>
      <c r="N121" s="92">
        <v>1.3399999999999999E-2</v>
      </c>
      <c r="O121" s="85">
        <v>1199</v>
      </c>
      <c r="P121" s="87">
        <v>103.35</v>
      </c>
      <c r="Q121" s="80"/>
      <c r="R121" s="85">
        <v>1.23916</v>
      </c>
      <c r="S121" s="86">
        <v>2.9975E-5</v>
      </c>
      <c r="T121" s="86">
        <v>6.4136350747228657E-4</v>
      </c>
      <c r="U121" s="86">
        <f>R121/'סכום נכסי הקרן'!$C$42</f>
        <v>1.5125948873851901E-5</v>
      </c>
    </row>
    <row r="122" spans="2:21" s="131" customFormat="1">
      <c r="B122" s="84" t="s">
        <v>561</v>
      </c>
      <c r="C122" s="80" t="s">
        <v>562</v>
      </c>
      <c r="D122" s="91" t="s">
        <v>123</v>
      </c>
      <c r="E122" s="91" t="s">
        <v>285</v>
      </c>
      <c r="F122" s="80" t="s">
        <v>563</v>
      </c>
      <c r="G122" s="91" t="s">
        <v>461</v>
      </c>
      <c r="H122" s="80" t="s">
        <v>564</v>
      </c>
      <c r="I122" s="80" t="s">
        <v>289</v>
      </c>
      <c r="J122" s="80"/>
      <c r="K122" s="85">
        <v>0.2</v>
      </c>
      <c r="L122" s="91" t="s">
        <v>167</v>
      </c>
      <c r="M122" s="92">
        <v>4.4500000000000005E-2</v>
      </c>
      <c r="N122" s="92">
        <v>9.99</v>
      </c>
      <c r="O122" s="85">
        <v>0.5</v>
      </c>
      <c r="P122" s="87">
        <v>65.47</v>
      </c>
      <c r="Q122" s="80"/>
      <c r="R122" s="85">
        <v>3.4000000000000002E-4</v>
      </c>
      <c r="S122" s="86">
        <v>1.680672268907563E-9</v>
      </c>
      <c r="T122" s="86">
        <v>1.7597694610912027E-7</v>
      </c>
      <c r="U122" s="86">
        <f>R122/'סכום נכסי הקרן'!$C$42</f>
        <v>4.1502490534794913E-9</v>
      </c>
    </row>
    <row r="123" spans="2:21" s="131" customFormat="1">
      <c r="B123" s="84" t="s">
        <v>565</v>
      </c>
      <c r="C123" s="80" t="s">
        <v>566</v>
      </c>
      <c r="D123" s="91" t="s">
        <v>123</v>
      </c>
      <c r="E123" s="91" t="s">
        <v>285</v>
      </c>
      <c r="F123" s="80" t="s">
        <v>563</v>
      </c>
      <c r="G123" s="91" t="s">
        <v>461</v>
      </c>
      <c r="H123" s="80" t="s">
        <v>564</v>
      </c>
      <c r="I123" s="80" t="s">
        <v>289</v>
      </c>
      <c r="J123" s="80"/>
      <c r="K123" s="85">
        <v>0.88999999999999979</v>
      </c>
      <c r="L123" s="91" t="s">
        <v>167</v>
      </c>
      <c r="M123" s="92">
        <v>4.9000000000000002E-2</v>
      </c>
      <c r="N123" s="92">
        <v>0.75109999999999988</v>
      </c>
      <c r="O123" s="85">
        <v>47089.3</v>
      </c>
      <c r="P123" s="87">
        <v>76.06</v>
      </c>
      <c r="Q123" s="80"/>
      <c r="R123" s="85">
        <v>35.816120000000005</v>
      </c>
      <c r="S123" s="86">
        <v>4.9420235971291814E-5</v>
      </c>
      <c r="T123" s="86">
        <v>1.8537680644346424E-2</v>
      </c>
      <c r="U123" s="86">
        <f>R123/'סכום נכסי הקרן'!$C$42</f>
        <v>4.3719358273325846E-4</v>
      </c>
    </row>
    <row r="124" spans="2:21" s="131" customFormat="1">
      <c r="B124" s="83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5"/>
      <c r="P124" s="87"/>
      <c r="Q124" s="80"/>
      <c r="R124" s="80"/>
      <c r="S124" s="80"/>
      <c r="T124" s="86"/>
      <c r="U124" s="80"/>
    </row>
    <row r="125" spans="2:21" s="131" customFormat="1">
      <c r="B125" s="97" t="s">
        <v>46</v>
      </c>
      <c r="C125" s="82"/>
      <c r="D125" s="82"/>
      <c r="E125" s="82"/>
      <c r="F125" s="82"/>
      <c r="G125" s="82"/>
      <c r="H125" s="82"/>
      <c r="I125" s="82"/>
      <c r="J125" s="82"/>
      <c r="K125" s="88">
        <v>4.5277733599878722</v>
      </c>
      <c r="L125" s="82"/>
      <c r="M125" s="82"/>
      <c r="N125" s="102">
        <v>1.8739269412007528E-2</v>
      </c>
      <c r="O125" s="88"/>
      <c r="P125" s="90"/>
      <c r="Q125" s="88">
        <v>0.66489999999999994</v>
      </c>
      <c r="R125" s="88">
        <v>330.17515000000009</v>
      </c>
      <c r="S125" s="82"/>
      <c r="T125" s="89">
        <v>0.17089180758270797</v>
      </c>
      <c r="U125" s="89">
        <f>R125/'סכום נכסי הקרן'!$C$42</f>
        <v>4.0303208934410273E-3</v>
      </c>
    </row>
    <row r="126" spans="2:21" s="131" customFormat="1">
      <c r="B126" s="84" t="s">
        <v>567</v>
      </c>
      <c r="C126" s="80" t="s">
        <v>568</v>
      </c>
      <c r="D126" s="91" t="s">
        <v>123</v>
      </c>
      <c r="E126" s="91" t="s">
        <v>285</v>
      </c>
      <c r="F126" s="80" t="s">
        <v>321</v>
      </c>
      <c r="G126" s="91" t="s">
        <v>293</v>
      </c>
      <c r="H126" s="80" t="s">
        <v>288</v>
      </c>
      <c r="I126" s="80" t="s">
        <v>163</v>
      </c>
      <c r="J126" s="80"/>
      <c r="K126" s="85">
        <v>5.73</v>
      </c>
      <c r="L126" s="91" t="s">
        <v>167</v>
      </c>
      <c r="M126" s="92">
        <v>3.0099999999999998E-2</v>
      </c>
      <c r="N126" s="92">
        <v>1.52E-2</v>
      </c>
      <c r="O126" s="85">
        <v>21664</v>
      </c>
      <c r="P126" s="87">
        <v>109.63</v>
      </c>
      <c r="Q126" s="80"/>
      <c r="R126" s="85">
        <v>23.750240000000002</v>
      </c>
      <c r="S126" s="86">
        <v>1.8838260869565216E-5</v>
      </c>
      <c r="T126" s="86">
        <v>1.2292631483996095E-2</v>
      </c>
      <c r="U126" s="86">
        <f>R126/'סכום נכסי הקרן'!$C$42</f>
        <v>2.8991003258797279E-4</v>
      </c>
    </row>
    <row r="127" spans="2:21" s="131" customFormat="1">
      <c r="B127" s="84" t="s">
        <v>569</v>
      </c>
      <c r="C127" s="80" t="s">
        <v>570</v>
      </c>
      <c r="D127" s="91" t="s">
        <v>123</v>
      </c>
      <c r="E127" s="91" t="s">
        <v>285</v>
      </c>
      <c r="F127" s="80" t="s">
        <v>308</v>
      </c>
      <c r="G127" s="91" t="s">
        <v>293</v>
      </c>
      <c r="H127" s="80" t="s">
        <v>288</v>
      </c>
      <c r="I127" s="80" t="s">
        <v>163</v>
      </c>
      <c r="J127" s="80"/>
      <c r="K127" s="85">
        <v>0.9</v>
      </c>
      <c r="L127" s="91" t="s">
        <v>167</v>
      </c>
      <c r="M127" s="92">
        <v>5.9000000000000004E-2</v>
      </c>
      <c r="N127" s="92">
        <v>3.2000000000000006E-3</v>
      </c>
      <c r="O127" s="85">
        <v>0.67</v>
      </c>
      <c r="P127" s="87">
        <v>105.6</v>
      </c>
      <c r="Q127" s="80"/>
      <c r="R127" s="85">
        <v>6.9999999999999999E-4</v>
      </c>
      <c r="S127" s="86">
        <v>6.210285531067196E-10</v>
      </c>
      <c r="T127" s="86">
        <v>3.6230547728348284E-7</v>
      </c>
      <c r="U127" s="86">
        <f>R127/'סכום נכסי הקרן'!$C$42</f>
        <v>8.5446304042224818E-9</v>
      </c>
    </row>
    <row r="128" spans="2:21" s="131" customFormat="1">
      <c r="B128" s="84" t="s">
        <v>571</v>
      </c>
      <c r="C128" s="80" t="s">
        <v>572</v>
      </c>
      <c r="D128" s="91" t="s">
        <v>123</v>
      </c>
      <c r="E128" s="91" t="s">
        <v>285</v>
      </c>
      <c r="F128" s="80" t="s">
        <v>315</v>
      </c>
      <c r="G128" s="91" t="s">
        <v>293</v>
      </c>
      <c r="H128" s="80" t="s">
        <v>316</v>
      </c>
      <c r="I128" s="80" t="s">
        <v>163</v>
      </c>
      <c r="J128" s="80"/>
      <c r="K128" s="85">
        <v>1.98</v>
      </c>
      <c r="L128" s="91" t="s">
        <v>167</v>
      </c>
      <c r="M128" s="92">
        <v>1.95E-2</v>
      </c>
      <c r="N128" s="92">
        <v>7.4000000000000003E-3</v>
      </c>
      <c r="O128" s="85">
        <v>15000</v>
      </c>
      <c r="P128" s="87">
        <v>104.32</v>
      </c>
      <c r="Q128" s="80"/>
      <c r="R128" s="85">
        <v>15.648</v>
      </c>
      <c r="S128" s="86">
        <v>2.1897810218978101E-5</v>
      </c>
      <c r="T128" s="86">
        <v>8.0990801550456289E-3</v>
      </c>
      <c r="U128" s="86">
        <f>R128/'סכום נכסי הקרן'!$C$42</f>
        <v>1.9100910937896198E-4</v>
      </c>
    </row>
    <row r="129" spans="2:21" s="131" customFormat="1">
      <c r="B129" s="84" t="s">
        <v>573</v>
      </c>
      <c r="C129" s="80" t="s">
        <v>574</v>
      </c>
      <c r="D129" s="91" t="s">
        <v>123</v>
      </c>
      <c r="E129" s="91" t="s">
        <v>285</v>
      </c>
      <c r="F129" s="80" t="s">
        <v>575</v>
      </c>
      <c r="G129" s="91" t="s">
        <v>293</v>
      </c>
      <c r="H129" s="80" t="s">
        <v>316</v>
      </c>
      <c r="I129" s="80" t="s">
        <v>289</v>
      </c>
      <c r="J129" s="80"/>
      <c r="K129" s="85">
        <v>4.05</v>
      </c>
      <c r="L129" s="91" t="s">
        <v>167</v>
      </c>
      <c r="M129" s="92">
        <v>2.07E-2</v>
      </c>
      <c r="N129" s="92">
        <v>1.1900000000000001E-2</v>
      </c>
      <c r="O129" s="85">
        <v>8000</v>
      </c>
      <c r="P129" s="87">
        <v>105.16</v>
      </c>
      <c r="Q129" s="80"/>
      <c r="R129" s="85">
        <v>8.4127999999999989</v>
      </c>
      <c r="S129" s="86">
        <v>3.1562792202412184E-5</v>
      </c>
      <c r="T129" s="86">
        <v>4.3542907418435486E-3</v>
      </c>
      <c r="U129" s="86">
        <f>R129/'סכום נכסי הקרן'!$C$42</f>
        <v>1.0269180952091841E-4</v>
      </c>
    </row>
    <row r="130" spans="2:21" s="131" customFormat="1">
      <c r="B130" s="84" t="s">
        <v>576</v>
      </c>
      <c r="C130" s="80" t="s">
        <v>577</v>
      </c>
      <c r="D130" s="91" t="s">
        <v>123</v>
      </c>
      <c r="E130" s="91" t="s">
        <v>285</v>
      </c>
      <c r="F130" s="80" t="s">
        <v>346</v>
      </c>
      <c r="G130" s="91" t="s">
        <v>327</v>
      </c>
      <c r="H130" s="80" t="s">
        <v>339</v>
      </c>
      <c r="I130" s="80" t="s">
        <v>163</v>
      </c>
      <c r="J130" s="80"/>
      <c r="K130" s="85">
        <v>5.4700000000000006</v>
      </c>
      <c r="L130" s="91" t="s">
        <v>167</v>
      </c>
      <c r="M130" s="92">
        <v>3.39E-2</v>
      </c>
      <c r="N130" s="92">
        <v>1.9799999999999998E-2</v>
      </c>
      <c r="O130" s="85">
        <v>5254</v>
      </c>
      <c r="P130" s="87">
        <v>107.75</v>
      </c>
      <c r="Q130" s="85">
        <v>0.17861000000000002</v>
      </c>
      <c r="R130" s="85">
        <v>5.8397899999999998</v>
      </c>
      <c r="S130" s="86">
        <v>5.9690104519031699E-6</v>
      </c>
      <c r="T130" s="86">
        <v>3.0225541474075864E-3</v>
      </c>
      <c r="U130" s="86">
        <f>R130/'סכום נכסי הקרן'!$C$42</f>
        <v>7.1284067411820569E-5</v>
      </c>
    </row>
    <row r="131" spans="2:21" s="131" customFormat="1">
      <c r="B131" s="84" t="s">
        <v>578</v>
      </c>
      <c r="C131" s="80" t="s">
        <v>579</v>
      </c>
      <c r="D131" s="91" t="s">
        <v>123</v>
      </c>
      <c r="E131" s="91" t="s">
        <v>285</v>
      </c>
      <c r="F131" s="80" t="s">
        <v>355</v>
      </c>
      <c r="G131" s="91" t="s">
        <v>356</v>
      </c>
      <c r="H131" s="80" t="s">
        <v>339</v>
      </c>
      <c r="I131" s="80" t="s">
        <v>163</v>
      </c>
      <c r="J131" s="80"/>
      <c r="K131" s="85">
        <v>6.04</v>
      </c>
      <c r="L131" s="91" t="s">
        <v>167</v>
      </c>
      <c r="M131" s="92">
        <v>3.6499999999999998E-2</v>
      </c>
      <c r="N131" s="92">
        <v>2.1899999999999996E-2</v>
      </c>
      <c r="O131" s="85">
        <v>9000</v>
      </c>
      <c r="P131" s="87">
        <v>109.43</v>
      </c>
      <c r="Q131" s="80"/>
      <c r="R131" s="85">
        <v>9.8487000000000009</v>
      </c>
      <c r="S131" s="86">
        <v>5.6427464375460821E-6</v>
      </c>
      <c r="T131" s="86">
        <v>5.0974827916026259E-3</v>
      </c>
      <c r="U131" s="86">
        <f>R131/'סכום נכסי הקרן'!$C$42</f>
        <v>1.2021928780295137E-4</v>
      </c>
    </row>
    <row r="132" spans="2:21" s="131" customFormat="1">
      <c r="B132" s="84" t="s">
        <v>580</v>
      </c>
      <c r="C132" s="80" t="s">
        <v>581</v>
      </c>
      <c r="D132" s="91" t="s">
        <v>123</v>
      </c>
      <c r="E132" s="91" t="s">
        <v>285</v>
      </c>
      <c r="F132" s="80" t="s">
        <v>405</v>
      </c>
      <c r="G132" s="91" t="s">
        <v>327</v>
      </c>
      <c r="H132" s="80" t="s">
        <v>339</v>
      </c>
      <c r="I132" s="80" t="s">
        <v>289</v>
      </c>
      <c r="J132" s="80"/>
      <c r="K132" s="85">
        <v>6.84</v>
      </c>
      <c r="L132" s="91" t="s">
        <v>167</v>
      </c>
      <c r="M132" s="92">
        <v>2.5499999999999998E-2</v>
      </c>
      <c r="N132" s="92">
        <v>2.3099999999999999E-2</v>
      </c>
      <c r="O132" s="85">
        <v>14000</v>
      </c>
      <c r="P132" s="87">
        <v>101.73</v>
      </c>
      <c r="Q132" s="80"/>
      <c r="R132" s="85">
        <v>14.2422</v>
      </c>
      <c r="S132" s="86">
        <v>3.3033514860362616E-5</v>
      </c>
      <c r="T132" s="86">
        <v>7.3714672408097424E-3</v>
      </c>
      <c r="U132" s="86">
        <f>R132/'סכום נכסי הקרן'!$C$42</f>
        <v>1.7384905020431061E-4</v>
      </c>
    </row>
    <row r="133" spans="2:21" s="131" customFormat="1">
      <c r="B133" s="84" t="s">
        <v>582</v>
      </c>
      <c r="C133" s="80" t="s">
        <v>583</v>
      </c>
      <c r="D133" s="91" t="s">
        <v>123</v>
      </c>
      <c r="E133" s="91" t="s">
        <v>285</v>
      </c>
      <c r="F133" s="80" t="s">
        <v>379</v>
      </c>
      <c r="G133" s="91" t="s">
        <v>293</v>
      </c>
      <c r="H133" s="80" t="s">
        <v>339</v>
      </c>
      <c r="I133" s="80" t="s">
        <v>163</v>
      </c>
      <c r="J133" s="80"/>
      <c r="K133" s="85">
        <v>2.76</v>
      </c>
      <c r="L133" s="91" t="s">
        <v>167</v>
      </c>
      <c r="M133" s="92">
        <v>6.4000000000000001E-2</v>
      </c>
      <c r="N133" s="92">
        <v>7.8000000000000005E-3</v>
      </c>
      <c r="O133" s="85">
        <v>6878</v>
      </c>
      <c r="P133" s="87">
        <v>116.66</v>
      </c>
      <c r="Q133" s="80"/>
      <c r="R133" s="85">
        <v>8.0238800000000001</v>
      </c>
      <c r="S133" s="86">
        <v>2.1136022813875164E-5</v>
      </c>
      <c r="T133" s="86">
        <v>4.1529938186648466E-3</v>
      </c>
      <c r="U133" s="86">
        <f>R133/'סכום נכסי הקרן'!$C$42</f>
        <v>9.79444128683324E-5</v>
      </c>
    </row>
    <row r="134" spans="2:21" s="131" customFormat="1">
      <c r="B134" s="84" t="s">
        <v>584</v>
      </c>
      <c r="C134" s="80" t="s">
        <v>585</v>
      </c>
      <c r="D134" s="91" t="s">
        <v>123</v>
      </c>
      <c r="E134" s="91" t="s">
        <v>285</v>
      </c>
      <c r="F134" s="80" t="s">
        <v>361</v>
      </c>
      <c r="G134" s="91" t="s">
        <v>293</v>
      </c>
      <c r="H134" s="80" t="s">
        <v>339</v>
      </c>
      <c r="I134" s="80" t="s">
        <v>289</v>
      </c>
      <c r="J134" s="80"/>
      <c r="K134" s="85">
        <v>2.23</v>
      </c>
      <c r="L134" s="91" t="s">
        <v>167</v>
      </c>
      <c r="M134" s="92">
        <v>1.0500000000000001E-2</v>
      </c>
      <c r="N134" s="92">
        <v>6.7999999999999996E-3</v>
      </c>
      <c r="O134" s="85">
        <v>4000</v>
      </c>
      <c r="P134" s="87">
        <v>100.84</v>
      </c>
      <c r="Q134" s="85">
        <v>1.059E-2</v>
      </c>
      <c r="R134" s="85">
        <v>4.0441900000000004</v>
      </c>
      <c r="S134" s="86">
        <v>1.3333333333333333E-5</v>
      </c>
      <c r="T134" s="86">
        <v>2.0931888402501266E-3</v>
      </c>
      <c r="U134" s="86">
        <f>R134/'סכום נכסי הקרן'!$C$42</f>
        <v>4.9365869763503603E-5</v>
      </c>
    </row>
    <row r="135" spans="2:21" s="131" customFormat="1">
      <c r="B135" s="84" t="s">
        <v>586</v>
      </c>
      <c r="C135" s="80" t="s">
        <v>587</v>
      </c>
      <c r="D135" s="91" t="s">
        <v>123</v>
      </c>
      <c r="E135" s="91" t="s">
        <v>285</v>
      </c>
      <c r="F135" s="80" t="s">
        <v>368</v>
      </c>
      <c r="G135" s="91" t="s">
        <v>327</v>
      </c>
      <c r="H135" s="80" t="s">
        <v>339</v>
      </c>
      <c r="I135" s="80" t="s">
        <v>289</v>
      </c>
      <c r="J135" s="80"/>
      <c r="K135" s="85">
        <v>0.66</v>
      </c>
      <c r="L135" s="91" t="s">
        <v>167</v>
      </c>
      <c r="M135" s="92">
        <v>5.2499999999999998E-2</v>
      </c>
      <c r="N135" s="92">
        <v>4.0999999999999995E-3</v>
      </c>
      <c r="O135" s="85">
        <v>898.5</v>
      </c>
      <c r="P135" s="87">
        <v>104.97</v>
      </c>
      <c r="Q135" s="80"/>
      <c r="R135" s="85">
        <v>0.94316</v>
      </c>
      <c r="S135" s="86">
        <v>3.9548989225112274E-5</v>
      </c>
      <c r="T135" s="86">
        <v>4.8816004850669954E-4</v>
      </c>
      <c r="U135" s="86">
        <f>R135/'סכום נכסי הקרן'!$C$42</f>
        <v>1.1512790874352108E-5</v>
      </c>
    </row>
    <row r="136" spans="2:21" s="131" customFormat="1">
      <c r="B136" s="84" t="s">
        <v>588</v>
      </c>
      <c r="C136" s="80" t="s">
        <v>589</v>
      </c>
      <c r="D136" s="91" t="s">
        <v>123</v>
      </c>
      <c r="E136" s="91" t="s">
        <v>285</v>
      </c>
      <c r="F136" s="80" t="s">
        <v>371</v>
      </c>
      <c r="G136" s="91" t="s">
        <v>372</v>
      </c>
      <c r="H136" s="80" t="s">
        <v>339</v>
      </c>
      <c r="I136" s="80" t="s">
        <v>163</v>
      </c>
      <c r="J136" s="80"/>
      <c r="K136" s="85">
        <v>4.1500000000000004</v>
      </c>
      <c r="L136" s="91" t="s">
        <v>167</v>
      </c>
      <c r="M136" s="92">
        <v>4.8000000000000001E-2</v>
      </c>
      <c r="N136" s="92">
        <v>1.3899999999999999E-2</v>
      </c>
      <c r="O136" s="85">
        <v>0.16</v>
      </c>
      <c r="P136" s="87">
        <v>116.02</v>
      </c>
      <c r="Q136" s="80"/>
      <c r="R136" s="85">
        <v>1.7999999999999998E-4</v>
      </c>
      <c r="S136" s="86">
        <v>7.5335450397604503E-11</v>
      </c>
      <c r="T136" s="86">
        <v>9.3164265587181299E-8</v>
      </c>
      <c r="U136" s="86">
        <f>R136/'סכום נכסי הקרן'!$C$42</f>
        <v>2.1971906753714948E-9</v>
      </c>
    </row>
    <row r="137" spans="2:21" s="131" customFormat="1">
      <c r="B137" s="84" t="s">
        <v>590</v>
      </c>
      <c r="C137" s="80" t="s">
        <v>591</v>
      </c>
      <c r="D137" s="91" t="s">
        <v>123</v>
      </c>
      <c r="E137" s="91" t="s">
        <v>285</v>
      </c>
      <c r="F137" s="80" t="s">
        <v>321</v>
      </c>
      <c r="G137" s="91" t="s">
        <v>293</v>
      </c>
      <c r="H137" s="80" t="s">
        <v>339</v>
      </c>
      <c r="I137" s="80" t="s">
        <v>163</v>
      </c>
      <c r="J137" s="80"/>
      <c r="K137" s="85">
        <v>2.54</v>
      </c>
      <c r="L137" s="91" t="s">
        <v>167</v>
      </c>
      <c r="M137" s="92">
        <v>2.1000000000000001E-2</v>
      </c>
      <c r="N137" s="92">
        <v>8.6999999999999994E-3</v>
      </c>
      <c r="O137" s="85">
        <v>9929</v>
      </c>
      <c r="P137" s="87">
        <v>103.52</v>
      </c>
      <c r="Q137" s="80"/>
      <c r="R137" s="85">
        <v>10.278499999999999</v>
      </c>
      <c r="S137" s="86">
        <v>9.9290099290099298E-6</v>
      </c>
      <c r="T137" s="86">
        <v>5.319938354654683E-3</v>
      </c>
      <c r="U137" s="86">
        <f>R137/'סכום נכסי הקרן'!$C$42</f>
        <v>1.2546569087114396E-4</v>
      </c>
    </row>
    <row r="138" spans="2:21" s="131" customFormat="1">
      <c r="B138" s="84" t="s">
        <v>592</v>
      </c>
      <c r="C138" s="80" t="s">
        <v>593</v>
      </c>
      <c r="D138" s="91" t="s">
        <v>123</v>
      </c>
      <c r="E138" s="91" t="s">
        <v>285</v>
      </c>
      <c r="F138" s="80" t="s">
        <v>594</v>
      </c>
      <c r="G138" s="91" t="s">
        <v>595</v>
      </c>
      <c r="H138" s="80" t="s">
        <v>339</v>
      </c>
      <c r="I138" s="80" t="s">
        <v>163</v>
      </c>
      <c r="J138" s="80"/>
      <c r="K138" s="85">
        <v>6.6100000000000012</v>
      </c>
      <c r="L138" s="91" t="s">
        <v>167</v>
      </c>
      <c r="M138" s="92">
        <v>2.6099999999999998E-2</v>
      </c>
      <c r="N138" s="92">
        <v>1.8700000000000001E-2</v>
      </c>
      <c r="O138" s="85">
        <v>11000</v>
      </c>
      <c r="P138" s="87">
        <v>104.99</v>
      </c>
      <c r="Q138" s="80"/>
      <c r="R138" s="85">
        <v>11.5489</v>
      </c>
      <c r="S138" s="86">
        <v>2.7287701680922423E-5</v>
      </c>
      <c r="T138" s="86">
        <v>5.977471037998879E-3</v>
      </c>
      <c r="U138" s="86">
        <f>R138/'סכום נכסי הקרן'!$C$42</f>
        <v>1.4097297439332143E-4</v>
      </c>
    </row>
    <row r="139" spans="2:21" s="131" customFormat="1">
      <c r="B139" s="84" t="s">
        <v>596</v>
      </c>
      <c r="C139" s="80" t="s">
        <v>597</v>
      </c>
      <c r="D139" s="91" t="s">
        <v>123</v>
      </c>
      <c r="E139" s="91" t="s">
        <v>285</v>
      </c>
      <c r="F139" s="80" t="s">
        <v>598</v>
      </c>
      <c r="G139" s="91" t="s">
        <v>599</v>
      </c>
      <c r="H139" s="80" t="s">
        <v>339</v>
      </c>
      <c r="I139" s="80" t="s">
        <v>289</v>
      </c>
      <c r="J139" s="80"/>
      <c r="K139" s="85">
        <v>4.8</v>
      </c>
      <c r="L139" s="91" t="s">
        <v>167</v>
      </c>
      <c r="M139" s="92">
        <v>1.0500000000000001E-2</v>
      </c>
      <c r="N139" s="92">
        <v>9.6000000000000009E-3</v>
      </c>
      <c r="O139" s="85">
        <v>2528</v>
      </c>
      <c r="P139" s="87">
        <v>100.55</v>
      </c>
      <c r="Q139" s="80"/>
      <c r="R139" s="85">
        <v>2.5419099999999997</v>
      </c>
      <c r="S139" s="86">
        <v>5.4560130529932531E-6</v>
      </c>
      <c r="T139" s="86">
        <v>1.3156398796595112E-3</v>
      </c>
      <c r="U139" s="86">
        <f>R139/'סכום נכסי הקרן'!$C$42</f>
        <v>3.1028116386853092E-5</v>
      </c>
    </row>
    <row r="140" spans="2:21" s="131" customFormat="1">
      <c r="B140" s="84" t="s">
        <v>600</v>
      </c>
      <c r="C140" s="80" t="s">
        <v>601</v>
      </c>
      <c r="D140" s="91" t="s">
        <v>123</v>
      </c>
      <c r="E140" s="91" t="s">
        <v>285</v>
      </c>
      <c r="F140" s="80" t="s">
        <v>602</v>
      </c>
      <c r="G140" s="91" t="s">
        <v>327</v>
      </c>
      <c r="H140" s="80" t="s">
        <v>399</v>
      </c>
      <c r="I140" s="80" t="s">
        <v>163</v>
      </c>
      <c r="J140" s="80"/>
      <c r="K140" s="85">
        <v>5.01</v>
      </c>
      <c r="L140" s="91" t="s">
        <v>167</v>
      </c>
      <c r="M140" s="92">
        <v>4.3499999999999997E-2</v>
      </c>
      <c r="N140" s="92">
        <v>2.8099999999999997E-2</v>
      </c>
      <c r="O140" s="85">
        <v>3641</v>
      </c>
      <c r="P140" s="87">
        <v>108.46</v>
      </c>
      <c r="Q140" s="80"/>
      <c r="R140" s="85">
        <v>3.94903</v>
      </c>
      <c r="S140" s="86">
        <v>1.9406536287717756E-6</v>
      </c>
      <c r="T140" s="86">
        <v>2.0439359985097035E-3</v>
      </c>
      <c r="U140" s="86">
        <f>R140/'סכום נכסי הקרן'!$C$42</f>
        <v>4.8204288293123865E-5</v>
      </c>
    </row>
    <row r="141" spans="2:21" s="131" customFormat="1">
      <c r="B141" s="84" t="s">
        <v>603</v>
      </c>
      <c r="C141" s="80" t="s">
        <v>604</v>
      </c>
      <c r="D141" s="91" t="s">
        <v>123</v>
      </c>
      <c r="E141" s="91" t="s">
        <v>285</v>
      </c>
      <c r="F141" s="80" t="s">
        <v>386</v>
      </c>
      <c r="G141" s="91" t="s">
        <v>387</v>
      </c>
      <c r="H141" s="80" t="s">
        <v>399</v>
      </c>
      <c r="I141" s="80" t="s">
        <v>163</v>
      </c>
      <c r="J141" s="80"/>
      <c r="K141" s="85">
        <v>6.66</v>
      </c>
      <c r="L141" s="91" t="s">
        <v>167</v>
      </c>
      <c r="M141" s="92">
        <v>3.61E-2</v>
      </c>
      <c r="N141" s="92">
        <v>2.2499999999999999E-2</v>
      </c>
      <c r="O141" s="85">
        <v>21410</v>
      </c>
      <c r="P141" s="87">
        <v>111</v>
      </c>
      <c r="Q141" s="85">
        <v>0.38645000000000002</v>
      </c>
      <c r="R141" s="85">
        <v>23.765099999999997</v>
      </c>
      <c r="S141" s="86">
        <v>2.7895765472312702E-5</v>
      </c>
      <c r="T141" s="86">
        <v>1.2300322711699568E-2</v>
      </c>
      <c r="U141" s="86">
        <f>R141/'סכום נכסי הקרן'!$C$42</f>
        <v>2.9009142288483953E-4</v>
      </c>
    </row>
    <row r="142" spans="2:21" s="131" customFormat="1">
      <c r="B142" s="84" t="s">
        <v>605</v>
      </c>
      <c r="C142" s="80" t="s">
        <v>606</v>
      </c>
      <c r="D142" s="91" t="s">
        <v>123</v>
      </c>
      <c r="E142" s="91" t="s">
        <v>285</v>
      </c>
      <c r="F142" s="80" t="s">
        <v>415</v>
      </c>
      <c r="G142" s="91" t="s">
        <v>387</v>
      </c>
      <c r="H142" s="80" t="s">
        <v>399</v>
      </c>
      <c r="I142" s="80" t="s">
        <v>289</v>
      </c>
      <c r="J142" s="80"/>
      <c r="K142" s="85">
        <v>9.16</v>
      </c>
      <c r="L142" s="91" t="s">
        <v>167</v>
      </c>
      <c r="M142" s="92">
        <v>3.95E-2</v>
      </c>
      <c r="N142" s="92">
        <v>2.6999999999999996E-2</v>
      </c>
      <c r="O142" s="85">
        <v>5332</v>
      </c>
      <c r="P142" s="87">
        <v>111.96</v>
      </c>
      <c r="Q142" s="80"/>
      <c r="R142" s="85">
        <v>5.9697100000000001</v>
      </c>
      <c r="S142" s="86">
        <v>2.2215743509958231E-5</v>
      </c>
      <c r="T142" s="86">
        <v>3.0897980439914007E-3</v>
      </c>
      <c r="U142" s="86">
        <f>R142/'סכום נכסי הקרן'!$C$42</f>
        <v>7.2869950814844267E-5</v>
      </c>
    </row>
    <row r="143" spans="2:21" s="131" customFormat="1">
      <c r="B143" s="84" t="s">
        <v>607</v>
      </c>
      <c r="C143" s="80" t="s">
        <v>608</v>
      </c>
      <c r="D143" s="91" t="s">
        <v>123</v>
      </c>
      <c r="E143" s="91" t="s">
        <v>285</v>
      </c>
      <c r="F143" s="80" t="s">
        <v>415</v>
      </c>
      <c r="G143" s="91" t="s">
        <v>387</v>
      </c>
      <c r="H143" s="80" t="s">
        <v>399</v>
      </c>
      <c r="I143" s="80" t="s">
        <v>289</v>
      </c>
      <c r="J143" s="80"/>
      <c r="K143" s="85">
        <v>9.81</v>
      </c>
      <c r="L143" s="91" t="s">
        <v>167</v>
      </c>
      <c r="M143" s="92">
        <v>3.95E-2</v>
      </c>
      <c r="N143" s="92">
        <v>2.9100000000000001E-2</v>
      </c>
      <c r="O143" s="85">
        <v>1240</v>
      </c>
      <c r="P143" s="87">
        <v>110.64</v>
      </c>
      <c r="Q143" s="80"/>
      <c r="R143" s="85">
        <v>1.3719400000000002</v>
      </c>
      <c r="S143" s="86">
        <v>5.1664519790600538E-6</v>
      </c>
      <c r="T143" s="86">
        <v>7.1008768072043074E-4</v>
      </c>
      <c r="U143" s="86">
        <f>R143/'סכום נכסי הקרן'!$C$42</f>
        <v>1.6746743195384274E-5</v>
      </c>
    </row>
    <row r="144" spans="2:21" s="131" customFormat="1">
      <c r="B144" s="84" t="s">
        <v>609</v>
      </c>
      <c r="C144" s="80" t="s">
        <v>610</v>
      </c>
      <c r="D144" s="91" t="s">
        <v>123</v>
      </c>
      <c r="E144" s="91" t="s">
        <v>285</v>
      </c>
      <c r="F144" s="80" t="s">
        <v>611</v>
      </c>
      <c r="G144" s="91" t="s">
        <v>327</v>
      </c>
      <c r="H144" s="80" t="s">
        <v>399</v>
      </c>
      <c r="I144" s="80" t="s">
        <v>163</v>
      </c>
      <c r="J144" s="80"/>
      <c r="K144" s="85">
        <v>3.8200000000000003</v>
      </c>
      <c r="L144" s="91" t="s">
        <v>167</v>
      </c>
      <c r="M144" s="92">
        <v>3.9E-2</v>
      </c>
      <c r="N144" s="92">
        <v>3.1200000000000002E-2</v>
      </c>
      <c r="O144" s="85">
        <v>7018</v>
      </c>
      <c r="P144" s="87">
        <v>103.48</v>
      </c>
      <c r="Q144" s="80"/>
      <c r="R144" s="85">
        <v>7.2622299999999997</v>
      </c>
      <c r="S144" s="86">
        <v>7.8138830589715468E-6</v>
      </c>
      <c r="T144" s="86">
        <v>3.7587795804177536E-3</v>
      </c>
      <c r="U144" s="86">
        <f>R144/'סכום נכסי הקרן'!$C$42</f>
        <v>8.8647244657795183E-5</v>
      </c>
    </row>
    <row r="145" spans="2:21" s="131" customFormat="1">
      <c r="B145" s="84" t="s">
        <v>612</v>
      </c>
      <c r="C145" s="80" t="s">
        <v>613</v>
      </c>
      <c r="D145" s="91" t="s">
        <v>123</v>
      </c>
      <c r="E145" s="91" t="s">
        <v>285</v>
      </c>
      <c r="F145" s="80" t="s">
        <v>424</v>
      </c>
      <c r="G145" s="91" t="s">
        <v>387</v>
      </c>
      <c r="H145" s="80" t="s">
        <v>399</v>
      </c>
      <c r="I145" s="80" t="s">
        <v>163</v>
      </c>
      <c r="J145" s="80"/>
      <c r="K145" s="85">
        <v>5.83</v>
      </c>
      <c r="L145" s="91" t="s">
        <v>167</v>
      </c>
      <c r="M145" s="92">
        <v>3.9199999999999999E-2</v>
      </c>
      <c r="N145" s="92">
        <v>2.1000000000000001E-2</v>
      </c>
      <c r="O145" s="85">
        <v>5786</v>
      </c>
      <c r="P145" s="87">
        <v>112.81</v>
      </c>
      <c r="Q145" s="80"/>
      <c r="R145" s="85">
        <v>6.5271800000000004</v>
      </c>
      <c r="S145" s="86">
        <v>6.0280000916806098E-6</v>
      </c>
      <c r="T145" s="86">
        <v>3.3783329503074338E-3</v>
      </c>
      <c r="U145" s="86">
        <f>R145/'סכום נכסי הקרן'!$C$42</f>
        <v>7.9674772402618424E-5</v>
      </c>
    </row>
    <row r="146" spans="2:21" s="131" customFormat="1">
      <c r="B146" s="84" t="s">
        <v>614</v>
      </c>
      <c r="C146" s="80" t="s">
        <v>615</v>
      </c>
      <c r="D146" s="91" t="s">
        <v>123</v>
      </c>
      <c r="E146" s="91" t="s">
        <v>285</v>
      </c>
      <c r="F146" s="80" t="s">
        <v>460</v>
      </c>
      <c r="G146" s="91" t="s">
        <v>461</v>
      </c>
      <c r="H146" s="80" t="s">
        <v>399</v>
      </c>
      <c r="I146" s="80" t="s">
        <v>289</v>
      </c>
      <c r="J146" s="80"/>
      <c r="K146" s="85">
        <v>6.0799999999999992</v>
      </c>
      <c r="L146" s="91" t="s">
        <v>167</v>
      </c>
      <c r="M146" s="92">
        <v>1.7500000000000002E-2</v>
      </c>
      <c r="N146" s="92">
        <v>1.26E-2</v>
      </c>
      <c r="O146" s="85">
        <v>37112</v>
      </c>
      <c r="P146" s="87">
        <v>103.19</v>
      </c>
      <c r="Q146" s="80"/>
      <c r="R146" s="85">
        <v>38.295870000000001</v>
      </c>
      <c r="S146" s="86">
        <v>2.5690192011895349E-5</v>
      </c>
      <c r="T146" s="86">
        <v>1.9821147797623163E-2</v>
      </c>
      <c r="U146" s="86">
        <f>R146/'סכום נכסי הקרן'!$C$42</f>
        <v>4.6746293594021658E-4</v>
      </c>
    </row>
    <row r="147" spans="2:21" s="131" customFormat="1">
      <c r="B147" s="84" t="s">
        <v>616</v>
      </c>
      <c r="C147" s="80" t="s">
        <v>617</v>
      </c>
      <c r="D147" s="91" t="s">
        <v>123</v>
      </c>
      <c r="E147" s="91" t="s">
        <v>285</v>
      </c>
      <c r="F147" s="80" t="s">
        <v>460</v>
      </c>
      <c r="G147" s="91" t="s">
        <v>461</v>
      </c>
      <c r="H147" s="80" t="s">
        <v>399</v>
      </c>
      <c r="I147" s="80" t="s">
        <v>289</v>
      </c>
      <c r="J147" s="80"/>
      <c r="K147" s="85">
        <v>4.6100000000000003</v>
      </c>
      <c r="L147" s="91" t="s">
        <v>167</v>
      </c>
      <c r="M147" s="92">
        <v>2.9600000000000001E-2</v>
      </c>
      <c r="N147" s="92">
        <v>1.6199999999999999E-2</v>
      </c>
      <c r="O147" s="85">
        <v>10000</v>
      </c>
      <c r="P147" s="87">
        <v>106.61</v>
      </c>
      <c r="Q147" s="80"/>
      <c r="R147" s="85">
        <v>10.661</v>
      </c>
      <c r="S147" s="86">
        <v>2.4486157974896791E-5</v>
      </c>
      <c r="T147" s="86">
        <v>5.5179124190274436E-3</v>
      </c>
      <c r="U147" s="86">
        <f>R147/'סכום נכסי הקרן'!$C$42</f>
        <v>1.301347210563084E-4</v>
      </c>
    </row>
    <row r="148" spans="2:21" s="131" customFormat="1">
      <c r="B148" s="84" t="s">
        <v>618</v>
      </c>
      <c r="C148" s="80" t="s">
        <v>619</v>
      </c>
      <c r="D148" s="91" t="s">
        <v>123</v>
      </c>
      <c r="E148" s="91" t="s">
        <v>285</v>
      </c>
      <c r="F148" s="80" t="s">
        <v>472</v>
      </c>
      <c r="G148" s="91" t="s">
        <v>327</v>
      </c>
      <c r="H148" s="80" t="s">
        <v>469</v>
      </c>
      <c r="I148" s="80" t="s">
        <v>163</v>
      </c>
      <c r="J148" s="80"/>
      <c r="K148" s="85">
        <v>4.32</v>
      </c>
      <c r="L148" s="91" t="s">
        <v>167</v>
      </c>
      <c r="M148" s="92">
        <v>3.5000000000000003E-2</v>
      </c>
      <c r="N148" s="92">
        <v>1.6899999999999998E-2</v>
      </c>
      <c r="O148" s="85">
        <v>5100</v>
      </c>
      <c r="P148" s="87">
        <v>107.98</v>
      </c>
      <c r="Q148" s="85">
        <v>8.9249999999999996E-2</v>
      </c>
      <c r="R148" s="85">
        <v>5.5962299999999994</v>
      </c>
      <c r="S148" s="86">
        <v>3.1577008559647816E-5</v>
      </c>
      <c r="T148" s="86">
        <v>2.8964925444830642E-3</v>
      </c>
      <c r="U148" s="86">
        <f>R148/'סכום נכסי הקרן'!$C$42</f>
        <v>6.8311024295745676E-5</v>
      </c>
    </row>
    <row r="149" spans="2:21" s="131" customFormat="1">
      <c r="B149" s="84" t="s">
        <v>620</v>
      </c>
      <c r="C149" s="80" t="s">
        <v>621</v>
      </c>
      <c r="D149" s="91" t="s">
        <v>123</v>
      </c>
      <c r="E149" s="91" t="s">
        <v>285</v>
      </c>
      <c r="F149" s="80" t="s">
        <v>622</v>
      </c>
      <c r="G149" s="91" t="s">
        <v>595</v>
      </c>
      <c r="H149" s="80" t="s">
        <v>469</v>
      </c>
      <c r="I149" s="80" t="s">
        <v>163</v>
      </c>
      <c r="J149" s="80"/>
      <c r="K149" s="85">
        <v>1.1299999999999999</v>
      </c>
      <c r="L149" s="91" t="s">
        <v>167</v>
      </c>
      <c r="M149" s="92">
        <v>5.5500000000000001E-2</v>
      </c>
      <c r="N149" s="92">
        <v>1.23E-2</v>
      </c>
      <c r="O149" s="85">
        <v>4863</v>
      </c>
      <c r="P149" s="87">
        <v>106.84</v>
      </c>
      <c r="Q149" s="80"/>
      <c r="R149" s="85">
        <v>5.1956300000000004</v>
      </c>
      <c r="S149" s="86">
        <v>1.3508333333333333E-4</v>
      </c>
      <c r="T149" s="86">
        <v>2.6891502956262604E-3</v>
      </c>
      <c r="U149" s="86">
        <f>R149/'סכום נכסי הקרן'!$C$42</f>
        <v>6.3421054381557784E-5</v>
      </c>
    </row>
    <row r="150" spans="2:21" s="131" customFormat="1">
      <c r="B150" s="84" t="s">
        <v>623</v>
      </c>
      <c r="C150" s="80" t="s">
        <v>624</v>
      </c>
      <c r="D150" s="91" t="s">
        <v>123</v>
      </c>
      <c r="E150" s="91" t="s">
        <v>285</v>
      </c>
      <c r="F150" s="80" t="s">
        <v>625</v>
      </c>
      <c r="G150" s="91" t="s">
        <v>327</v>
      </c>
      <c r="H150" s="80" t="s">
        <v>469</v>
      </c>
      <c r="I150" s="80" t="s">
        <v>163</v>
      </c>
      <c r="J150" s="80"/>
      <c r="K150" s="85">
        <v>3.14</v>
      </c>
      <c r="L150" s="91" t="s">
        <v>167</v>
      </c>
      <c r="M150" s="92">
        <v>6.0499999999999998E-2</v>
      </c>
      <c r="N150" s="92">
        <v>2.7900000000000001E-2</v>
      </c>
      <c r="O150" s="85">
        <v>7844</v>
      </c>
      <c r="P150" s="87">
        <v>110.95</v>
      </c>
      <c r="Q150" s="80"/>
      <c r="R150" s="85">
        <v>8.7029200000000007</v>
      </c>
      <c r="S150" s="86">
        <v>8.4064503752573438E-6</v>
      </c>
      <c r="T150" s="86">
        <v>4.5044508347999558E-3</v>
      </c>
      <c r="U150" s="86">
        <f>R150/'סכום נכסי הקרן'!$C$42</f>
        <v>1.0623319262502274E-4</v>
      </c>
    </row>
    <row r="151" spans="2:21" s="131" customFormat="1">
      <c r="B151" s="84" t="s">
        <v>626</v>
      </c>
      <c r="C151" s="80" t="s">
        <v>627</v>
      </c>
      <c r="D151" s="91" t="s">
        <v>123</v>
      </c>
      <c r="E151" s="91" t="s">
        <v>285</v>
      </c>
      <c r="F151" s="80" t="s">
        <v>628</v>
      </c>
      <c r="G151" s="91" t="s">
        <v>629</v>
      </c>
      <c r="H151" s="80" t="s">
        <v>469</v>
      </c>
      <c r="I151" s="80" t="s">
        <v>163</v>
      </c>
      <c r="J151" s="80"/>
      <c r="K151" s="85">
        <v>2.75</v>
      </c>
      <c r="L151" s="91" t="s">
        <v>167</v>
      </c>
      <c r="M151" s="92">
        <v>4.4500000000000005E-2</v>
      </c>
      <c r="N151" s="92">
        <v>2.7200000000000002E-2</v>
      </c>
      <c r="O151" s="85">
        <v>7655</v>
      </c>
      <c r="P151" s="87">
        <v>104.83</v>
      </c>
      <c r="Q151" s="80"/>
      <c r="R151" s="85">
        <v>8.0247399999999995</v>
      </c>
      <c r="S151" s="86">
        <v>5.4678571428571427E-6</v>
      </c>
      <c r="T151" s="86">
        <v>4.1534389368226513E-3</v>
      </c>
      <c r="U151" s="86">
        <f>R151/'סכום נכסי הקרן'!$C$42</f>
        <v>9.7954910557114725E-5</v>
      </c>
    </row>
    <row r="152" spans="2:21" s="131" customFormat="1">
      <c r="B152" s="84" t="s">
        <v>630</v>
      </c>
      <c r="C152" s="80" t="s">
        <v>631</v>
      </c>
      <c r="D152" s="91" t="s">
        <v>123</v>
      </c>
      <c r="E152" s="91" t="s">
        <v>285</v>
      </c>
      <c r="F152" s="80" t="s">
        <v>632</v>
      </c>
      <c r="G152" s="91" t="s">
        <v>372</v>
      </c>
      <c r="H152" s="80" t="s">
        <v>469</v>
      </c>
      <c r="I152" s="80" t="s">
        <v>289</v>
      </c>
      <c r="J152" s="80"/>
      <c r="K152" s="85">
        <v>3.5799999999999996</v>
      </c>
      <c r="L152" s="91" t="s">
        <v>167</v>
      </c>
      <c r="M152" s="92">
        <v>2.9500000000000002E-2</v>
      </c>
      <c r="N152" s="92">
        <v>1.5200000000000002E-2</v>
      </c>
      <c r="O152" s="85">
        <v>6588.23</v>
      </c>
      <c r="P152" s="87">
        <v>105.16</v>
      </c>
      <c r="Q152" s="80"/>
      <c r="R152" s="85">
        <v>6.9281800000000002</v>
      </c>
      <c r="S152" s="86">
        <v>2.6319349248923408E-5</v>
      </c>
      <c r="T152" s="86">
        <v>3.5858822308655436E-3</v>
      </c>
      <c r="U152" s="86">
        <f>R152/'סכום נכסי הקרן'!$C$42</f>
        <v>8.456962496275159E-5</v>
      </c>
    </row>
    <row r="153" spans="2:21" s="131" customFormat="1">
      <c r="B153" s="84" t="s">
        <v>633</v>
      </c>
      <c r="C153" s="80" t="s">
        <v>634</v>
      </c>
      <c r="D153" s="91" t="s">
        <v>123</v>
      </c>
      <c r="E153" s="91" t="s">
        <v>285</v>
      </c>
      <c r="F153" s="80" t="s">
        <v>635</v>
      </c>
      <c r="G153" s="91" t="s">
        <v>154</v>
      </c>
      <c r="H153" s="80" t="s">
        <v>469</v>
      </c>
      <c r="I153" s="80" t="s">
        <v>163</v>
      </c>
      <c r="J153" s="80"/>
      <c r="K153" s="85">
        <v>3.1699999999999995</v>
      </c>
      <c r="L153" s="91" t="s">
        <v>167</v>
      </c>
      <c r="M153" s="92">
        <v>2.4E-2</v>
      </c>
      <c r="N153" s="92">
        <v>1.3500000000000002E-2</v>
      </c>
      <c r="O153" s="85">
        <v>3467.2</v>
      </c>
      <c r="P153" s="87">
        <v>103.58</v>
      </c>
      <c r="Q153" s="80"/>
      <c r="R153" s="85">
        <v>3.5913200000000001</v>
      </c>
      <c r="S153" s="86">
        <v>8.5717686958651225E-6</v>
      </c>
      <c r="T153" s="86">
        <v>1.8587927238253111E-3</v>
      </c>
      <c r="U153" s="86">
        <f>R153/'סכום נכסי הקרן'!$C$42</f>
        <v>4.3837860090417548E-5</v>
      </c>
    </row>
    <row r="154" spans="2:21" s="131" customFormat="1">
      <c r="B154" s="84" t="s">
        <v>636</v>
      </c>
      <c r="C154" s="80" t="s">
        <v>637</v>
      </c>
      <c r="D154" s="91" t="s">
        <v>123</v>
      </c>
      <c r="E154" s="91" t="s">
        <v>285</v>
      </c>
      <c r="F154" s="80" t="s">
        <v>638</v>
      </c>
      <c r="G154" s="91" t="s">
        <v>327</v>
      </c>
      <c r="H154" s="80" t="s">
        <v>469</v>
      </c>
      <c r="I154" s="80" t="s">
        <v>289</v>
      </c>
      <c r="J154" s="80"/>
      <c r="K154" s="85">
        <v>2.36</v>
      </c>
      <c r="L154" s="91" t="s">
        <v>167</v>
      </c>
      <c r="M154" s="92">
        <v>5.0999999999999997E-2</v>
      </c>
      <c r="N154" s="92">
        <v>2.0299999999999999E-2</v>
      </c>
      <c r="O154" s="85">
        <v>12541</v>
      </c>
      <c r="P154" s="87">
        <v>108.73</v>
      </c>
      <c r="Q154" s="80"/>
      <c r="R154" s="85">
        <v>13.63583</v>
      </c>
      <c r="S154" s="86">
        <v>1.4806375442739079E-5</v>
      </c>
      <c r="T154" s="86">
        <v>7.057622709009192E-3</v>
      </c>
      <c r="U154" s="86">
        <f>R154/'סכום נכסי הקרן'!$C$42</f>
        <v>1.664473251497272E-4</v>
      </c>
    </row>
    <row r="155" spans="2:21" s="131" customFormat="1">
      <c r="B155" s="84" t="s">
        <v>639</v>
      </c>
      <c r="C155" s="80" t="s">
        <v>640</v>
      </c>
      <c r="D155" s="91" t="s">
        <v>123</v>
      </c>
      <c r="E155" s="91" t="s">
        <v>285</v>
      </c>
      <c r="F155" s="80" t="s">
        <v>641</v>
      </c>
      <c r="G155" s="91" t="s">
        <v>327</v>
      </c>
      <c r="H155" s="80" t="s">
        <v>469</v>
      </c>
      <c r="I155" s="80" t="s">
        <v>289</v>
      </c>
      <c r="J155" s="80"/>
      <c r="K155" s="85">
        <v>3.99</v>
      </c>
      <c r="L155" s="91" t="s">
        <v>167</v>
      </c>
      <c r="M155" s="92">
        <v>3.3500000000000002E-2</v>
      </c>
      <c r="N155" s="92">
        <v>1.4000000000000002E-2</v>
      </c>
      <c r="O155" s="85">
        <v>362.67</v>
      </c>
      <c r="P155" s="87">
        <v>108.8</v>
      </c>
      <c r="Q155" s="80"/>
      <c r="R155" s="85">
        <v>0.39459</v>
      </c>
      <c r="S155" s="86">
        <v>6.5971474390691121E-7</v>
      </c>
      <c r="T155" s="86">
        <v>2.042315975446993E-4</v>
      </c>
      <c r="U155" s="86">
        <f>R155/'סכום נכסי הקרן'!$C$42</f>
        <v>4.8166081588602127E-6</v>
      </c>
    </row>
    <row r="156" spans="2:21" s="131" customFormat="1">
      <c r="B156" s="84" t="s">
        <v>642</v>
      </c>
      <c r="C156" s="80" t="s">
        <v>643</v>
      </c>
      <c r="D156" s="91" t="s">
        <v>123</v>
      </c>
      <c r="E156" s="91" t="s">
        <v>285</v>
      </c>
      <c r="F156" s="80" t="s">
        <v>468</v>
      </c>
      <c r="G156" s="91" t="s">
        <v>293</v>
      </c>
      <c r="H156" s="80" t="s">
        <v>511</v>
      </c>
      <c r="I156" s="80" t="s">
        <v>163</v>
      </c>
      <c r="J156" s="80"/>
      <c r="K156" s="85">
        <v>2.61</v>
      </c>
      <c r="L156" s="91" t="s">
        <v>167</v>
      </c>
      <c r="M156" s="92">
        <v>2.63E-2</v>
      </c>
      <c r="N156" s="92">
        <v>1.04E-2</v>
      </c>
      <c r="O156" s="85">
        <v>14813</v>
      </c>
      <c r="P156" s="87">
        <v>104.36</v>
      </c>
      <c r="Q156" s="80"/>
      <c r="R156" s="85">
        <v>15.45885</v>
      </c>
      <c r="S156" s="86">
        <v>1.5345806398143545E-4</v>
      </c>
      <c r="T156" s="86">
        <v>8.0011800392910983E-3</v>
      </c>
      <c r="U156" s="86">
        <f>R156/'סכום נכסי הקרן'!$C$42</f>
        <v>1.8870022817759244E-4</v>
      </c>
    </row>
    <row r="157" spans="2:21" s="131" customFormat="1">
      <c r="B157" s="84" t="s">
        <v>644</v>
      </c>
      <c r="C157" s="80" t="s">
        <v>645</v>
      </c>
      <c r="D157" s="91" t="s">
        <v>123</v>
      </c>
      <c r="E157" s="91" t="s">
        <v>285</v>
      </c>
      <c r="F157" s="80" t="s">
        <v>646</v>
      </c>
      <c r="G157" s="91" t="s">
        <v>327</v>
      </c>
      <c r="H157" s="80" t="s">
        <v>511</v>
      </c>
      <c r="I157" s="80" t="s">
        <v>163</v>
      </c>
      <c r="J157" s="80"/>
      <c r="K157" s="85">
        <v>2.81</v>
      </c>
      <c r="L157" s="91" t="s">
        <v>167</v>
      </c>
      <c r="M157" s="92">
        <v>4.6500000000000007E-2</v>
      </c>
      <c r="N157" s="92">
        <v>1.84E-2</v>
      </c>
      <c r="O157" s="85">
        <v>1</v>
      </c>
      <c r="P157" s="87">
        <v>108</v>
      </c>
      <c r="Q157" s="80"/>
      <c r="R157" s="85">
        <v>1.08E-3</v>
      </c>
      <c r="S157" s="86">
        <v>5.1555719617312202E-9</v>
      </c>
      <c r="T157" s="86">
        <v>5.5898559352308785E-7</v>
      </c>
      <c r="U157" s="86">
        <f>R157/'סכום נכסי הקרן'!$C$42</f>
        <v>1.3183144052228971E-8</v>
      </c>
    </row>
    <row r="158" spans="2:21" s="131" customFormat="1">
      <c r="B158" s="84" t="s">
        <v>647</v>
      </c>
      <c r="C158" s="80" t="s">
        <v>648</v>
      </c>
      <c r="D158" s="91" t="s">
        <v>123</v>
      </c>
      <c r="E158" s="91" t="s">
        <v>285</v>
      </c>
      <c r="F158" s="80" t="s">
        <v>649</v>
      </c>
      <c r="G158" s="91" t="s">
        <v>650</v>
      </c>
      <c r="H158" s="80" t="s">
        <v>511</v>
      </c>
      <c r="I158" s="80" t="s">
        <v>289</v>
      </c>
      <c r="J158" s="80"/>
      <c r="K158" s="85">
        <v>2.72</v>
      </c>
      <c r="L158" s="91" t="s">
        <v>167</v>
      </c>
      <c r="M158" s="92">
        <v>3.4000000000000002E-2</v>
      </c>
      <c r="N158" s="92">
        <v>1.8500000000000003E-2</v>
      </c>
      <c r="O158" s="85">
        <v>2861.85</v>
      </c>
      <c r="P158" s="87">
        <v>104.78</v>
      </c>
      <c r="Q158" s="80"/>
      <c r="R158" s="85">
        <v>2.99864</v>
      </c>
      <c r="S158" s="86">
        <v>5.0279329932833007E-6</v>
      </c>
      <c r="T158" s="86">
        <v>1.5520338520019186E-3</v>
      </c>
      <c r="U158" s="86">
        <f>R158/'סכום נכסי הקרן'!$C$42</f>
        <v>3.6603243593311004E-5</v>
      </c>
    </row>
    <row r="159" spans="2:21" s="131" customFormat="1">
      <c r="B159" s="84" t="s">
        <v>651</v>
      </c>
      <c r="C159" s="80" t="s">
        <v>652</v>
      </c>
      <c r="D159" s="91" t="s">
        <v>123</v>
      </c>
      <c r="E159" s="91" t="s">
        <v>285</v>
      </c>
      <c r="F159" s="80" t="s">
        <v>532</v>
      </c>
      <c r="G159" s="91" t="s">
        <v>327</v>
      </c>
      <c r="H159" s="80" t="s">
        <v>511</v>
      </c>
      <c r="I159" s="80" t="s">
        <v>289</v>
      </c>
      <c r="J159" s="80"/>
      <c r="K159" s="85">
        <v>4.2699999999999996</v>
      </c>
      <c r="L159" s="91" t="s">
        <v>167</v>
      </c>
      <c r="M159" s="92">
        <v>3.7000000000000005E-2</v>
      </c>
      <c r="N159" s="92">
        <v>1.4999999999999999E-2</v>
      </c>
      <c r="O159" s="85">
        <v>1960.3</v>
      </c>
      <c r="P159" s="87">
        <v>109.67</v>
      </c>
      <c r="Q159" s="80"/>
      <c r="R159" s="85">
        <v>2.1498600000000003</v>
      </c>
      <c r="S159" s="86">
        <v>8.2580001277182311E-6</v>
      </c>
      <c r="T159" s="86">
        <v>1.112722933418098E-3</v>
      </c>
      <c r="U159" s="86">
        <f>R159/'סכום נכסי הקרן'!$C$42</f>
        <v>2.6242513029745351E-5</v>
      </c>
    </row>
    <row r="160" spans="2:21" s="131" customFormat="1">
      <c r="B160" s="84" t="s">
        <v>653</v>
      </c>
      <c r="C160" s="80" t="s">
        <v>654</v>
      </c>
      <c r="D160" s="91" t="s">
        <v>123</v>
      </c>
      <c r="E160" s="91" t="s">
        <v>285</v>
      </c>
      <c r="F160" s="80" t="s">
        <v>655</v>
      </c>
      <c r="G160" s="91" t="s">
        <v>656</v>
      </c>
      <c r="H160" s="80" t="s">
        <v>539</v>
      </c>
      <c r="I160" s="80" t="s">
        <v>163</v>
      </c>
      <c r="J160" s="80"/>
      <c r="K160" s="85">
        <v>6.1999999999999993</v>
      </c>
      <c r="L160" s="91" t="s">
        <v>167</v>
      </c>
      <c r="M160" s="92">
        <v>4.4500000000000005E-2</v>
      </c>
      <c r="N160" s="92">
        <v>2.6899999999999993E-2</v>
      </c>
      <c r="O160" s="85">
        <v>8414</v>
      </c>
      <c r="P160" s="87">
        <v>114.29</v>
      </c>
      <c r="Q160" s="80"/>
      <c r="R160" s="85">
        <v>9.6163600000000002</v>
      </c>
      <c r="S160" s="86">
        <v>2.6293749999999999E-5</v>
      </c>
      <c r="T160" s="86">
        <v>4.9772284278997046E-3</v>
      </c>
      <c r="U160" s="86">
        <f>R160/'סכום נכסי הקרן'!$C$42</f>
        <v>1.1738320290564129E-4</v>
      </c>
    </row>
    <row r="161" spans="2:21" s="131" customFormat="1">
      <c r="B161" s="84" t="s">
        <v>657</v>
      </c>
      <c r="C161" s="80" t="s">
        <v>658</v>
      </c>
      <c r="D161" s="91" t="s">
        <v>123</v>
      </c>
      <c r="E161" s="91" t="s">
        <v>285</v>
      </c>
      <c r="F161" s="80" t="s">
        <v>542</v>
      </c>
      <c r="G161" s="91" t="s">
        <v>372</v>
      </c>
      <c r="H161" s="80" t="s">
        <v>539</v>
      </c>
      <c r="I161" s="80" t="s">
        <v>163</v>
      </c>
      <c r="J161" s="80"/>
      <c r="K161" s="85">
        <v>1.9300000000000002</v>
      </c>
      <c r="L161" s="91" t="s">
        <v>167</v>
      </c>
      <c r="M161" s="92">
        <v>3.3000000000000002E-2</v>
      </c>
      <c r="N161" s="92">
        <v>1.9699999999999999E-2</v>
      </c>
      <c r="O161" s="85">
        <v>1679.8</v>
      </c>
      <c r="P161" s="87">
        <v>103.04</v>
      </c>
      <c r="Q161" s="80"/>
      <c r="R161" s="85">
        <v>1.7308599999999998</v>
      </c>
      <c r="S161" s="86">
        <v>2.7642252084411425E-6</v>
      </c>
      <c r="T161" s="86">
        <v>8.9585722630127016E-4</v>
      </c>
      <c r="U161" s="86">
        <f>R161/'סכום נכסי הקרן'!$C$42</f>
        <v>2.1127941402075031E-5</v>
      </c>
    </row>
    <row r="162" spans="2:21" s="131" customFormat="1">
      <c r="B162" s="84" t="s">
        <v>659</v>
      </c>
      <c r="C162" s="80" t="s">
        <v>660</v>
      </c>
      <c r="D162" s="91" t="s">
        <v>123</v>
      </c>
      <c r="E162" s="91" t="s">
        <v>285</v>
      </c>
      <c r="F162" s="80" t="s">
        <v>545</v>
      </c>
      <c r="G162" s="91" t="s">
        <v>398</v>
      </c>
      <c r="H162" s="80" t="s">
        <v>539</v>
      </c>
      <c r="I162" s="80" t="s">
        <v>289</v>
      </c>
      <c r="J162" s="80"/>
      <c r="K162" s="85">
        <v>2.38</v>
      </c>
      <c r="L162" s="91" t="s">
        <v>167</v>
      </c>
      <c r="M162" s="92">
        <v>0.06</v>
      </c>
      <c r="N162" s="92">
        <v>1.3599999999999999E-2</v>
      </c>
      <c r="O162" s="85">
        <v>0.27</v>
      </c>
      <c r="P162" s="87">
        <v>111.34</v>
      </c>
      <c r="Q162" s="80"/>
      <c r="R162" s="85">
        <v>2.9999999999999997E-4</v>
      </c>
      <c r="S162" s="86">
        <v>4.9351297303035682E-10</v>
      </c>
      <c r="T162" s="86">
        <v>1.552737759786355E-7</v>
      </c>
      <c r="U162" s="86">
        <f>R162/'סכום נכסי הקרן'!$C$42</f>
        <v>3.6619844589524918E-9</v>
      </c>
    </row>
    <row r="163" spans="2:21" s="131" customFormat="1">
      <c r="B163" s="84" t="s">
        <v>661</v>
      </c>
      <c r="C163" s="80" t="s">
        <v>662</v>
      </c>
      <c r="D163" s="91" t="s">
        <v>123</v>
      </c>
      <c r="E163" s="91" t="s">
        <v>285</v>
      </c>
      <c r="F163" s="80" t="s">
        <v>545</v>
      </c>
      <c r="G163" s="91" t="s">
        <v>398</v>
      </c>
      <c r="H163" s="80" t="s">
        <v>539</v>
      </c>
      <c r="I163" s="80" t="s">
        <v>289</v>
      </c>
      <c r="J163" s="80"/>
      <c r="K163" s="85">
        <v>4.3</v>
      </c>
      <c r="L163" s="91" t="s">
        <v>167</v>
      </c>
      <c r="M163" s="92">
        <v>5.9000000000000004E-2</v>
      </c>
      <c r="N163" s="92">
        <v>2.3099999999999999E-2</v>
      </c>
      <c r="O163" s="85">
        <v>91</v>
      </c>
      <c r="P163" s="87">
        <v>116.23</v>
      </c>
      <c r="Q163" s="80"/>
      <c r="R163" s="85">
        <v>0.10577</v>
      </c>
      <c r="S163" s="86">
        <v>1.2756925889269883E-7</v>
      </c>
      <c r="T163" s="86">
        <v>5.4744357617534262E-5</v>
      </c>
      <c r="U163" s="86">
        <f>R163/'סכום נכסי הקרן'!$C$42</f>
        <v>1.2910936540780169E-6</v>
      </c>
    </row>
    <row r="164" spans="2:21" s="131" customFormat="1">
      <c r="B164" s="84" t="s">
        <v>663</v>
      </c>
      <c r="C164" s="80" t="s">
        <v>664</v>
      </c>
      <c r="D164" s="91" t="s">
        <v>123</v>
      </c>
      <c r="E164" s="91" t="s">
        <v>285</v>
      </c>
      <c r="F164" s="80" t="s">
        <v>548</v>
      </c>
      <c r="G164" s="91" t="s">
        <v>327</v>
      </c>
      <c r="H164" s="80" t="s">
        <v>539</v>
      </c>
      <c r="I164" s="80" t="s">
        <v>289</v>
      </c>
      <c r="J164" s="80"/>
      <c r="K164" s="85">
        <v>4.84</v>
      </c>
      <c r="L164" s="91" t="s">
        <v>167</v>
      </c>
      <c r="M164" s="92">
        <v>6.9000000000000006E-2</v>
      </c>
      <c r="N164" s="92">
        <v>4.9699999999999994E-2</v>
      </c>
      <c r="O164" s="85">
        <v>7139</v>
      </c>
      <c r="P164" s="87">
        <v>110.68</v>
      </c>
      <c r="Q164" s="80"/>
      <c r="R164" s="85">
        <v>7.90144</v>
      </c>
      <c r="S164" s="86">
        <v>1.5467078024356476E-5</v>
      </c>
      <c r="T164" s="86">
        <v>4.089621414895433E-3</v>
      </c>
      <c r="U164" s="86">
        <f>R164/'סכום נכסי הקרן'!$C$42</f>
        <v>9.6449834944485266E-5</v>
      </c>
    </row>
    <row r="165" spans="2:21" s="131" customFormat="1">
      <c r="B165" s="84" t="s">
        <v>665</v>
      </c>
      <c r="C165" s="80" t="s">
        <v>666</v>
      </c>
      <c r="D165" s="91" t="s">
        <v>123</v>
      </c>
      <c r="E165" s="91" t="s">
        <v>285</v>
      </c>
      <c r="F165" s="80" t="s">
        <v>667</v>
      </c>
      <c r="G165" s="91" t="s">
        <v>327</v>
      </c>
      <c r="H165" s="80" t="s">
        <v>539</v>
      </c>
      <c r="I165" s="80" t="s">
        <v>163</v>
      </c>
      <c r="J165" s="80"/>
      <c r="K165" s="85">
        <v>4.42</v>
      </c>
      <c r="L165" s="91" t="s">
        <v>167</v>
      </c>
      <c r="M165" s="92">
        <v>4.5999999999999999E-2</v>
      </c>
      <c r="N165" s="92">
        <v>4.0399999999999998E-2</v>
      </c>
      <c r="O165" s="85">
        <v>3573</v>
      </c>
      <c r="P165" s="87">
        <v>103.81</v>
      </c>
      <c r="Q165" s="80"/>
      <c r="R165" s="85">
        <v>3.70913</v>
      </c>
      <c r="S165" s="86">
        <v>1.4465587044534413E-5</v>
      </c>
      <c r="T165" s="86">
        <v>1.9197687356521211E-3</v>
      </c>
      <c r="U165" s="86">
        <f>R165/'סכום נכסי הקרן'!$C$42</f>
        <v>4.5275921387448187E-5</v>
      </c>
    </row>
    <row r="166" spans="2:21" s="131" customFormat="1">
      <c r="B166" s="84" t="s">
        <v>668</v>
      </c>
      <c r="C166" s="80" t="s">
        <v>669</v>
      </c>
      <c r="D166" s="91" t="s">
        <v>123</v>
      </c>
      <c r="E166" s="91" t="s">
        <v>285</v>
      </c>
      <c r="F166" s="80" t="s">
        <v>670</v>
      </c>
      <c r="G166" s="91" t="s">
        <v>372</v>
      </c>
      <c r="H166" s="80" t="s">
        <v>671</v>
      </c>
      <c r="I166" s="80" t="s">
        <v>163</v>
      </c>
      <c r="J166" s="80"/>
      <c r="K166" s="85">
        <v>1.6099999999999999</v>
      </c>
      <c r="L166" s="91" t="s">
        <v>167</v>
      </c>
      <c r="M166" s="92">
        <v>4.2999999999999997E-2</v>
      </c>
      <c r="N166" s="92">
        <v>2.4199999999999996E-2</v>
      </c>
      <c r="O166" s="85">
        <v>5934.03</v>
      </c>
      <c r="P166" s="87">
        <v>103.44</v>
      </c>
      <c r="Q166" s="80"/>
      <c r="R166" s="85">
        <v>6.1381699999999997</v>
      </c>
      <c r="S166" s="86">
        <v>1.1743554320378952E-5</v>
      </c>
      <c r="T166" s="86">
        <v>3.1769894449959371E-3</v>
      </c>
      <c r="U166" s="86">
        <f>R166/'סכום נכסי הקרן'!$C$42</f>
        <v>7.4926277154694723E-5</v>
      </c>
    </row>
    <row r="167" spans="2:21" s="131" customFormat="1">
      <c r="B167" s="84" t="s">
        <v>672</v>
      </c>
      <c r="C167" s="80" t="s">
        <v>673</v>
      </c>
      <c r="D167" s="91" t="s">
        <v>123</v>
      </c>
      <c r="E167" s="91" t="s">
        <v>285</v>
      </c>
      <c r="F167" s="80" t="s">
        <v>670</v>
      </c>
      <c r="G167" s="91" t="s">
        <v>372</v>
      </c>
      <c r="H167" s="80" t="s">
        <v>671</v>
      </c>
      <c r="I167" s="80" t="s">
        <v>163</v>
      </c>
      <c r="J167" s="80"/>
      <c r="K167" s="85">
        <v>2.3199999999999998</v>
      </c>
      <c r="L167" s="91" t="s">
        <v>167</v>
      </c>
      <c r="M167" s="92">
        <v>4.2500000000000003E-2</v>
      </c>
      <c r="N167" s="92">
        <v>2.7199999999999998E-2</v>
      </c>
      <c r="O167" s="85">
        <v>5716.68</v>
      </c>
      <c r="P167" s="87">
        <v>104.25</v>
      </c>
      <c r="Q167" s="80"/>
      <c r="R167" s="85">
        <v>5.9596400000000003</v>
      </c>
      <c r="S167" s="86">
        <v>9.4201931338322349E-6</v>
      </c>
      <c r="T167" s="86">
        <v>3.0845860209110514E-3</v>
      </c>
      <c r="U167" s="86">
        <f>R167/'סכום נכסי הקרן'!$C$42</f>
        <v>7.2747030203172103E-5</v>
      </c>
    </row>
    <row r="168" spans="2:21" s="131" customFormat="1">
      <c r="B168" s="84" t="s">
        <v>674</v>
      </c>
      <c r="C168" s="80" t="s">
        <v>675</v>
      </c>
      <c r="D168" s="91" t="s">
        <v>123</v>
      </c>
      <c r="E168" s="91" t="s">
        <v>285</v>
      </c>
      <c r="F168" s="80" t="s">
        <v>676</v>
      </c>
      <c r="G168" s="91" t="s">
        <v>372</v>
      </c>
      <c r="H168" s="80" t="s">
        <v>671</v>
      </c>
      <c r="I168" s="80" t="s">
        <v>289</v>
      </c>
      <c r="J168" s="80"/>
      <c r="K168" s="85">
        <v>1.6700000000000002</v>
      </c>
      <c r="L168" s="91" t="s">
        <v>167</v>
      </c>
      <c r="M168" s="92">
        <v>4.7E-2</v>
      </c>
      <c r="N168" s="92">
        <v>2.2099999999999998E-2</v>
      </c>
      <c r="O168" s="85">
        <v>9000</v>
      </c>
      <c r="P168" s="87">
        <v>104.56</v>
      </c>
      <c r="Q168" s="80"/>
      <c r="R168" s="85">
        <v>9.4103999999999992</v>
      </c>
      <c r="S168" s="86">
        <v>8.1711214410226611E-5</v>
      </c>
      <c r="T168" s="86">
        <v>4.8706278048978383E-3</v>
      </c>
      <c r="U168" s="86">
        <f>R168/'סכום נכסי הקרן'!$C$42</f>
        <v>1.1486912850842176E-4</v>
      </c>
    </row>
    <row r="169" spans="2:21" s="131" customFormat="1">
      <c r="B169" s="83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5"/>
      <c r="P169" s="87"/>
      <c r="Q169" s="80"/>
      <c r="R169" s="80"/>
      <c r="S169" s="80"/>
      <c r="T169" s="86"/>
      <c r="U169" s="80"/>
    </row>
    <row r="170" spans="2:21" s="131" customFormat="1">
      <c r="B170" s="97" t="s">
        <v>47</v>
      </c>
      <c r="C170" s="82"/>
      <c r="D170" s="82"/>
      <c r="E170" s="82"/>
      <c r="F170" s="82"/>
      <c r="G170" s="82"/>
      <c r="H170" s="82"/>
      <c r="I170" s="82"/>
      <c r="J170" s="82"/>
      <c r="K170" s="88">
        <v>4.0907467573859435</v>
      </c>
      <c r="L170" s="82"/>
      <c r="M170" s="82"/>
      <c r="N170" s="102">
        <v>3.6864583244800651E-2</v>
      </c>
      <c r="O170" s="88"/>
      <c r="P170" s="90"/>
      <c r="Q170" s="82"/>
      <c r="R170" s="88">
        <v>12.942489999999999</v>
      </c>
      <c r="S170" s="82"/>
      <c r="T170" s="89">
        <v>6.6987643095524343E-3</v>
      </c>
      <c r="U170" s="89">
        <f>R170/'סכום נכסי הקרן'!$C$42</f>
        <v>1.5798399080049346E-4</v>
      </c>
    </row>
    <row r="171" spans="2:21" s="131" customFormat="1">
      <c r="B171" s="84" t="s">
        <v>677</v>
      </c>
      <c r="C171" s="80" t="s">
        <v>678</v>
      </c>
      <c r="D171" s="91" t="s">
        <v>123</v>
      </c>
      <c r="E171" s="91" t="s">
        <v>285</v>
      </c>
      <c r="F171" s="80" t="s">
        <v>679</v>
      </c>
      <c r="G171" s="91" t="s">
        <v>680</v>
      </c>
      <c r="H171" s="80" t="s">
        <v>339</v>
      </c>
      <c r="I171" s="80" t="s">
        <v>289</v>
      </c>
      <c r="J171" s="80"/>
      <c r="K171" s="85">
        <v>4.22</v>
      </c>
      <c r="L171" s="91" t="s">
        <v>167</v>
      </c>
      <c r="M171" s="92">
        <v>3.49E-2</v>
      </c>
      <c r="N171" s="92">
        <v>3.4099999999999998E-2</v>
      </c>
      <c r="O171" s="85">
        <v>8532</v>
      </c>
      <c r="P171" s="87">
        <v>97.23</v>
      </c>
      <c r="Q171" s="80"/>
      <c r="R171" s="85">
        <v>8.2956599999999998</v>
      </c>
      <c r="S171" s="86">
        <v>5.4142999199785257E-6</v>
      </c>
      <c r="T171" s="86">
        <v>4.2936615081164246E-3</v>
      </c>
      <c r="U171" s="86">
        <f>R171/'סכום נכסי הקרן'!$C$42</f>
        <v>1.012619266558461E-4</v>
      </c>
    </row>
    <row r="172" spans="2:21" s="131" customFormat="1">
      <c r="B172" s="84" t="s">
        <v>681</v>
      </c>
      <c r="C172" s="80" t="s">
        <v>682</v>
      </c>
      <c r="D172" s="91" t="s">
        <v>123</v>
      </c>
      <c r="E172" s="91" t="s">
        <v>285</v>
      </c>
      <c r="F172" s="80" t="s">
        <v>545</v>
      </c>
      <c r="G172" s="91" t="s">
        <v>398</v>
      </c>
      <c r="H172" s="80" t="s">
        <v>539</v>
      </c>
      <c r="I172" s="80" t="s">
        <v>289</v>
      </c>
      <c r="J172" s="80"/>
      <c r="K172" s="85">
        <v>3.8600000000000003</v>
      </c>
      <c r="L172" s="91" t="s">
        <v>167</v>
      </c>
      <c r="M172" s="92">
        <v>6.7000000000000004E-2</v>
      </c>
      <c r="N172" s="92">
        <v>4.1800000000000004E-2</v>
      </c>
      <c r="O172" s="85">
        <v>4720</v>
      </c>
      <c r="P172" s="87">
        <v>98.45</v>
      </c>
      <c r="Q172" s="80"/>
      <c r="R172" s="85">
        <v>4.6468299999999996</v>
      </c>
      <c r="S172" s="86">
        <v>3.9192989769135026E-6</v>
      </c>
      <c r="T172" s="86">
        <v>2.4051028014360092E-3</v>
      </c>
      <c r="U172" s="86">
        <f>R172/'סכום נכסי הקרן'!$C$42</f>
        <v>5.6722064144647354E-5</v>
      </c>
    </row>
    <row r="173" spans="2:21" s="131" customFormat="1">
      <c r="B173" s="134"/>
    </row>
    <row r="174" spans="2:21" s="131" customFormat="1">
      <c r="B174" s="134"/>
    </row>
    <row r="175" spans="2:21" s="131" customFormat="1">
      <c r="B175" s="134"/>
    </row>
    <row r="176" spans="2:21" s="131" customFormat="1">
      <c r="B176" s="135" t="s">
        <v>250</v>
      </c>
      <c r="C176" s="130"/>
      <c r="D176" s="130"/>
      <c r="E176" s="130"/>
      <c r="F176" s="130"/>
      <c r="G176" s="130"/>
      <c r="H176" s="130"/>
      <c r="I176" s="130"/>
      <c r="J176" s="130"/>
      <c r="K176" s="130"/>
    </row>
    <row r="177" spans="2:11" s="131" customFormat="1">
      <c r="B177" s="135" t="s">
        <v>115</v>
      </c>
      <c r="C177" s="130"/>
      <c r="D177" s="130"/>
      <c r="E177" s="130"/>
      <c r="F177" s="130"/>
      <c r="G177" s="130"/>
      <c r="H177" s="130"/>
      <c r="I177" s="130"/>
      <c r="J177" s="130"/>
      <c r="K177" s="130"/>
    </row>
    <row r="178" spans="2:11" s="131" customFormat="1">
      <c r="B178" s="135" t="s">
        <v>233</v>
      </c>
      <c r="C178" s="130"/>
      <c r="D178" s="130"/>
      <c r="E178" s="130"/>
      <c r="F178" s="130"/>
      <c r="G178" s="130"/>
      <c r="H178" s="130"/>
      <c r="I178" s="130"/>
      <c r="J178" s="130"/>
      <c r="K178" s="130"/>
    </row>
    <row r="179" spans="2:11" s="131" customFormat="1">
      <c r="B179" s="135" t="s">
        <v>241</v>
      </c>
      <c r="C179" s="130"/>
      <c r="D179" s="130"/>
      <c r="E179" s="130"/>
      <c r="F179" s="130"/>
      <c r="G179" s="130"/>
      <c r="H179" s="130"/>
      <c r="I179" s="130"/>
      <c r="J179" s="130"/>
      <c r="K179" s="130"/>
    </row>
    <row r="180" spans="2:11" s="131" customFormat="1">
      <c r="B180" s="160" t="s">
        <v>246</v>
      </c>
      <c r="C180" s="160"/>
      <c r="D180" s="160"/>
      <c r="E180" s="160"/>
      <c r="F180" s="160"/>
      <c r="G180" s="160"/>
      <c r="H180" s="160"/>
      <c r="I180" s="160"/>
      <c r="J180" s="160"/>
      <c r="K180" s="160"/>
    </row>
    <row r="181" spans="2:11" s="131" customFormat="1">
      <c r="B181" s="134"/>
    </row>
    <row r="182" spans="2:11" s="131" customFormat="1">
      <c r="B182" s="134"/>
    </row>
    <row r="183" spans="2:11" s="131" customFormat="1">
      <c r="B183" s="134"/>
    </row>
    <row r="184" spans="2:11" s="131" customFormat="1">
      <c r="B184" s="134"/>
    </row>
    <row r="185" spans="2:11" s="131" customFormat="1">
      <c r="B185" s="134"/>
    </row>
    <row r="186" spans="2:11" s="131" customFormat="1">
      <c r="B186" s="134"/>
    </row>
    <row r="187" spans="2:11" s="131" customFormat="1">
      <c r="B187" s="134"/>
    </row>
    <row r="188" spans="2:11" s="131" customFormat="1">
      <c r="B188" s="134"/>
    </row>
    <row r="189" spans="2:11" s="131" customFormat="1">
      <c r="B189" s="134"/>
    </row>
    <row r="190" spans="2:11" s="131" customFormat="1">
      <c r="B190" s="134"/>
    </row>
    <row r="191" spans="2:11" s="131" customFormat="1">
      <c r="B191" s="134"/>
    </row>
    <row r="192" spans="2:11" s="131" customFormat="1">
      <c r="B192" s="134"/>
    </row>
    <row r="193" spans="2:2" s="131" customFormat="1">
      <c r="B193" s="134"/>
    </row>
    <row r="194" spans="2:2" s="131" customFormat="1">
      <c r="B194" s="134"/>
    </row>
    <row r="195" spans="2:2" s="131" customFormat="1">
      <c r="B195" s="134"/>
    </row>
    <row r="196" spans="2:2" s="131" customFormat="1">
      <c r="B196" s="134"/>
    </row>
    <row r="197" spans="2:2" s="131" customFormat="1">
      <c r="B197" s="134"/>
    </row>
    <row r="198" spans="2:2" s="131" customFormat="1">
      <c r="B198" s="134"/>
    </row>
    <row r="199" spans="2:2" s="131" customFormat="1">
      <c r="B199" s="134"/>
    </row>
    <row r="200" spans="2:2" s="131" customFormat="1">
      <c r="B200" s="134"/>
    </row>
    <row r="201" spans="2:2" s="131" customFormat="1">
      <c r="B201" s="134"/>
    </row>
    <row r="202" spans="2:2" s="131" customFormat="1">
      <c r="B202" s="134"/>
    </row>
    <row r="203" spans="2:2" s="131" customFormat="1">
      <c r="B203" s="134"/>
    </row>
    <row r="204" spans="2:2" s="131" customFormat="1">
      <c r="B204" s="134"/>
    </row>
    <row r="205" spans="2:2" s="131" customFormat="1">
      <c r="B205" s="134"/>
    </row>
    <row r="206" spans="2:2" s="131" customFormat="1">
      <c r="B206" s="134"/>
    </row>
    <row r="207" spans="2:2" s="131" customFormat="1">
      <c r="B207" s="134"/>
    </row>
    <row r="208" spans="2:2" s="131" customFormat="1">
      <c r="B208" s="134"/>
    </row>
    <row r="209" spans="2:2" s="131" customFormat="1">
      <c r="B209" s="134"/>
    </row>
    <row r="210" spans="2:2" s="131" customFormat="1">
      <c r="B210" s="134"/>
    </row>
    <row r="211" spans="2:2" s="131" customFormat="1">
      <c r="B211" s="134"/>
    </row>
    <row r="212" spans="2:2" s="131" customFormat="1">
      <c r="B212" s="134"/>
    </row>
    <row r="213" spans="2:2" s="131" customFormat="1">
      <c r="B213" s="134"/>
    </row>
    <row r="214" spans="2:2" s="131" customFormat="1">
      <c r="B214" s="134"/>
    </row>
    <row r="215" spans="2:2" s="131" customFormat="1">
      <c r="B215" s="134"/>
    </row>
    <row r="216" spans="2:2" s="131" customFormat="1">
      <c r="B216" s="134"/>
    </row>
    <row r="217" spans="2:2" s="131" customFormat="1">
      <c r="B217" s="134"/>
    </row>
    <row r="218" spans="2:2" s="131" customFormat="1">
      <c r="B218" s="134"/>
    </row>
    <row r="219" spans="2:2" s="131" customFormat="1">
      <c r="B219" s="134"/>
    </row>
    <row r="220" spans="2:2" s="131" customFormat="1">
      <c r="B220" s="134"/>
    </row>
    <row r="221" spans="2:2" s="131" customFormat="1">
      <c r="B221" s="134"/>
    </row>
    <row r="222" spans="2:2" s="131" customFormat="1">
      <c r="B222" s="134"/>
    </row>
    <row r="223" spans="2:2" s="131" customFormat="1">
      <c r="B223" s="134"/>
    </row>
    <row r="224" spans="2:2" s="131" customFormat="1">
      <c r="B224" s="134"/>
    </row>
    <row r="225" spans="2:2" s="131" customFormat="1">
      <c r="B225" s="134"/>
    </row>
    <row r="226" spans="2:2" s="131" customFormat="1">
      <c r="B226" s="134"/>
    </row>
    <row r="227" spans="2:2" s="131" customFormat="1">
      <c r="B227" s="134"/>
    </row>
    <row r="228" spans="2:2" s="131" customFormat="1">
      <c r="B228" s="134"/>
    </row>
    <row r="229" spans="2:2" s="131" customFormat="1">
      <c r="B229" s="134"/>
    </row>
    <row r="230" spans="2:2" s="131" customFormat="1">
      <c r="B230" s="134"/>
    </row>
    <row r="231" spans="2:2" s="131" customFormat="1">
      <c r="B231" s="134"/>
    </row>
    <row r="232" spans="2:2" s="131" customFormat="1">
      <c r="B232" s="134"/>
    </row>
    <row r="233" spans="2:2" s="131" customFormat="1">
      <c r="B233" s="134"/>
    </row>
    <row r="234" spans="2:2" s="131" customFormat="1">
      <c r="B234" s="134"/>
    </row>
    <row r="235" spans="2:2" s="131" customFormat="1">
      <c r="B235" s="134"/>
    </row>
    <row r="236" spans="2:2" s="131" customFormat="1">
      <c r="B236" s="134"/>
    </row>
    <row r="237" spans="2:2" s="131" customFormat="1">
      <c r="B237" s="134"/>
    </row>
    <row r="238" spans="2:2" s="131" customFormat="1">
      <c r="B238" s="134"/>
    </row>
    <row r="239" spans="2:2" s="131" customFormat="1">
      <c r="B239" s="134"/>
    </row>
    <row r="240" spans="2:2" s="131" customFormat="1">
      <c r="B240" s="134"/>
    </row>
    <row r="241" spans="2:2" s="131" customFormat="1">
      <c r="B241" s="134"/>
    </row>
    <row r="242" spans="2:2" s="131" customFormat="1">
      <c r="B242" s="134"/>
    </row>
    <row r="243" spans="2:2" s="131" customFormat="1">
      <c r="B243" s="134"/>
    </row>
    <row r="244" spans="2:2" s="131" customFormat="1">
      <c r="B244" s="134"/>
    </row>
    <row r="245" spans="2:2" s="131" customFormat="1">
      <c r="B245" s="134"/>
    </row>
    <row r="246" spans="2:2" s="131" customFormat="1">
      <c r="B246" s="134"/>
    </row>
    <row r="247" spans="2:2" s="131" customFormat="1">
      <c r="B247" s="134"/>
    </row>
    <row r="248" spans="2:2" s="131" customFormat="1">
      <c r="B248" s="134"/>
    </row>
    <row r="249" spans="2:2" s="131" customFormat="1">
      <c r="B249" s="134"/>
    </row>
    <row r="250" spans="2:2" s="131" customFormat="1">
      <c r="B250" s="134"/>
    </row>
    <row r="251" spans="2:2" s="131" customFormat="1">
      <c r="B251" s="134"/>
    </row>
    <row r="252" spans="2:2" s="131" customFormat="1">
      <c r="B252" s="134"/>
    </row>
    <row r="253" spans="2:2" s="131" customFormat="1">
      <c r="B253" s="134"/>
    </row>
    <row r="254" spans="2:2" s="131" customFormat="1">
      <c r="B254" s="134"/>
    </row>
    <row r="255" spans="2:2" s="131" customFormat="1">
      <c r="B255" s="134"/>
    </row>
    <row r="256" spans="2:2" s="131" customFormat="1">
      <c r="B256" s="134"/>
    </row>
    <row r="257" spans="2:2" s="131" customFormat="1">
      <c r="B257" s="134"/>
    </row>
    <row r="258" spans="2:2" s="131" customFormat="1">
      <c r="B258" s="134"/>
    </row>
    <row r="259" spans="2:2" s="131" customFormat="1">
      <c r="B259" s="134"/>
    </row>
    <row r="260" spans="2:2" s="131" customFormat="1">
      <c r="B260" s="134"/>
    </row>
    <row r="261" spans="2:2" s="131" customFormat="1">
      <c r="B261" s="134"/>
    </row>
    <row r="262" spans="2:2" s="131" customFormat="1">
      <c r="B262" s="134"/>
    </row>
    <row r="263" spans="2:2" s="131" customFormat="1">
      <c r="B263" s="134"/>
    </row>
    <row r="264" spans="2:2" s="131" customFormat="1">
      <c r="B264" s="134"/>
    </row>
    <row r="265" spans="2:2" s="131" customFormat="1">
      <c r="B265" s="134"/>
    </row>
    <row r="266" spans="2:2" s="131" customFormat="1">
      <c r="B266" s="134"/>
    </row>
    <row r="267" spans="2:2" s="131" customFormat="1">
      <c r="B267" s="134"/>
    </row>
    <row r="268" spans="2:2" s="131" customFormat="1">
      <c r="B268" s="134"/>
    </row>
    <row r="269" spans="2:2" s="131" customFormat="1">
      <c r="B269" s="134"/>
    </row>
    <row r="270" spans="2:2" s="131" customFormat="1">
      <c r="B270" s="134"/>
    </row>
    <row r="271" spans="2:2" s="131" customFormat="1">
      <c r="B271" s="134"/>
    </row>
    <row r="272" spans="2:2" s="131" customFormat="1">
      <c r="B272" s="134"/>
    </row>
    <row r="273" spans="2:2" s="131" customFormat="1">
      <c r="B273" s="134"/>
    </row>
    <row r="274" spans="2:2" s="131" customFormat="1">
      <c r="B274" s="134"/>
    </row>
    <row r="275" spans="2:2" s="131" customFormat="1">
      <c r="B275" s="134"/>
    </row>
    <row r="276" spans="2:2" s="131" customFormat="1">
      <c r="B276" s="134"/>
    </row>
    <row r="277" spans="2:2" s="131" customFormat="1">
      <c r="B277" s="134"/>
    </row>
    <row r="278" spans="2:2" s="131" customFormat="1">
      <c r="B278" s="134"/>
    </row>
    <row r="279" spans="2:2" s="131" customFormat="1">
      <c r="B279" s="134"/>
    </row>
    <row r="280" spans="2:2" s="131" customFormat="1">
      <c r="B280" s="134"/>
    </row>
    <row r="281" spans="2:2" s="131" customFormat="1">
      <c r="B281" s="134"/>
    </row>
    <row r="282" spans="2:2" s="131" customFormat="1">
      <c r="B282" s="134"/>
    </row>
    <row r="283" spans="2:2" s="131" customFormat="1">
      <c r="B283" s="134"/>
    </row>
    <row r="284" spans="2:2" s="131" customFormat="1">
      <c r="B284" s="134"/>
    </row>
    <row r="285" spans="2:2" s="131" customFormat="1">
      <c r="B285" s="134"/>
    </row>
    <row r="286" spans="2:2" s="131" customFormat="1">
      <c r="B286" s="134"/>
    </row>
    <row r="287" spans="2:2" s="131" customFormat="1">
      <c r="B287" s="134"/>
    </row>
    <row r="288" spans="2:2" s="131" customFormat="1">
      <c r="B288" s="134"/>
    </row>
    <row r="289" spans="2:2" s="131" customFormat="1">
      <c r="B289" s="134"/>
    </row>
    <row r="290" spans="2:2" s="131" customFormat="1">
      <c r="B290" s="134"/>
    </row>
    <row r="291" spans="2:2" s="131" customFormat="1">
      <c r="B291" s="134"/>
    </row>
    <row r="292" spans="2:2" s="131" customFormat="1">
      <c r="B292" s="134"/>
    </row>
    <row r="293" spans="2:2" s="131" customFormat="1">
      <c r="B293" s="134"/>
    </row>
    <row r="294" spans="2:2" s="131" customFormat="1">
      <c r="B294" s="134"/>
    </row>
    <row r="295" spans="2:2" s="131" customFormat="1">
      <c r="B295" s="134"/>
    </row>
    <row r="296" spans="2:2" s="131" customFormat="1">
      <c r="B296" s="134"/>
    </row>
    <row r="297" spans="2:2" s="131" customFormat="1">
      <c r="B297" s="134"/>
    </row>
    <row r="298" spans="2:2" s="131" customFormat="1">
      <c r="B298" s="134"/>
    </row>
    <row r="299" spans="2:2" s="131" customFormat="1">
      <c r="B299" s="134"/>
    </row>
    <row r="300" spans="2:2" s="131" customFormat="1">
      <c r="B300" s="134"/>
    </row>
    <row r="301" spans="2:2" s="131" customFormat="1">
      <c r="B301" s="134"/>
    </row>
    <row r="302" spans="2:2" s="131" customFormat="1">
      <c r="B302" s="134"/>
    </row>
    <row r="303" spans="2:2" s="131" customFormat="1">
      <c r="B303" s="134"/>
    </row>
    <row r="304" spans="2:2" s="131" customFormat="1">
      <c r="B304" s="134"/>
    </row>
    <row r="305" spans="2:2" s="131" customFormat="1">
      <c r="B305" s="134"/>
    </row>
    <row r="306" spans="2:2" s="131" customFormat="1">
      <c r="B306" s="134"/>
    </row>
    <row r="307" spans="2:2" s="131" customFormat="1">
      <c r="B307" s="134"/>
    </row>
    <row r="308" spans="2:2" s="131" customFormat="1">
      <c r="B308" s="134"/>
    </row>
    <row r="309" spans="2:2" s="131" customFormat="1">
      <c r="B309" s="134"/>
    </row>
    <row r="310" spans="2:2" s="131" customFormat="1">
      <c r="B310" s="134"/>
    </row>
    <row r="311" spans="2:2" s="131" customFormat="1">
      <c r="B311" s="134"/>
    </row>
    <row r="312" spans="2:2" s="131" customFormat="1">
      <c r="B312" s="134"/>
    </row>
    <row r="313" spans="2:2" s="131" customFormat="1">
      <c r="B313" s="134"/>
    </row>
    <row r="314" spans="2:2" s="131" customFormat="1">
      <c r="B314" s="134"/>
    </row>
    <row r="315" spans="2:2" s="131" customFormat="1">
      <c r="B315" s="134"/>
    </row>
    <row r="316" spans="2:2" s="131" customFormat="1">
      <c r="B316" s="134"/>
    </row>
    <row r="317" spans="2:2" s="131" customFormat="1">
      <c r="B317" s="134"/>
    </row>
    <row r="318" spans="2:2" s="131" customFormat="1">
      <c r="B318" s="134"/>
    </row>
    <row r="319" spans="2:2" s="131" customFormat="1">
      <c r="B319" s="134"/>
    </row>
    <row r="320" spans="2:2" s="131" customFormat="1">
      <c r="B320" s="134"/>
    </row>
    <row r="321" spans="2:2" s="131" customFormat="1">
      <c r="B321" s="134"/>
    </row>
    <row r="322" spans="2:2" s="131" customFormat="1">
      <c r="B322" s="134"/>
    </row>
    <row r="323" spans="2:2" s="131" customFormat="1">
      <c r="B323" s="134"/>
    </row>
    <row r="324" spans="2:2" s="131" customFormat="1">
      <c r="B324" s="134"/>
    </row>
    <row r="325" spans="2:2" s="131" customFormat="1">
      <c r="B325" s="134"/>
    </row>
    <row r="326" spans="2:2" s="131" customFormat="1">
      <c r="B326" s="134"/>
    </row>
    <row r="327" spans="2:2" s="131" customFormat="1">
      <c r="B327" s="134"/>
    </row>
    <row r="328" spans="2:2" s="131" customFormat="1">
      <c r="B328" s="134"/>
    </row>
    <row r="329" spans="2:2" s="131" customFormat="1">
      <c r="B329" s="134"/>
    </row>
    <row r="330" spans="2:2" s="131" customFormat="1">
      <c r="B330" s="134"/>
    </row>
    <row r="331" spans="2:2" s="131" customFormat="1">
      <c r="B331" s="134"/>
    </row>
    <row r="332" spans="2:2" s="131" customFormat="1">
      <c r="B332" s="134"/>
    </row>
    <row r="333" spans="2:2" s="131" customFormat="1">
      <c r="B333" s="134"/>
    </row>
    <row r="334" spans="2:2" s="131" customFormat="1">
      <c r="B334" s="134"/>
    </row>
    <row r="335" spans="2:2" s="131" customFormat="1">
      <c r="B335" s="134"/>
    </row>
    <row r="336" spans="2:2" s="131" customFormat="1">
      <c r="B336" s="134"/>
    </row>
    <row r="337" spans="2:2" s="131" customFormat="1">
      <c r="B337" s="134"/>
    </row>
    <row r="338" spans="2:2" s="131" customFormat="1">
      <c r="B338" s="134"/>
    </row>
    <row r="339" spans="2:2" s="131" customFormat="1">
      <c r="B339" s="134"/>
    </row>
    <row r="340" spans="2:2" s="131" customFormat="1">
      <c r="B340" s="134"/>
    </row>
    <row r="341" spans="2:2" s="131" customFormat="1">
      <c r="B341" s="134"/>
    </row>
    <row r="342" spans="2:2" s="131" customFormat="1">
      <c r="B342" s="134"/>
    </row>
    <row r="343" spans="2:2" s="131" customFormat="1">
      <c r="B343" s="134"/>
    </row>
    <row r="344" spans="2:2" s="131" customFormat="1">
      <c r="B344" s="134"/>
    </row>
    <row r="345" spans="2:2" s="131" customFormat="1">
      <c r="B345" s="134"/>
    </row>
    <row r="346" spans="2:2" s="131" customFormat="1">
      <c r="B346" s="134"/>
    </row>
    <row r="347" spans="2:2" s="131" customFormat="1">
      <c r="B347" s="134"/>
    </row>
    <row r="348" spans="2:2" s="131" customFormat="1">
      <c r="B348" s="134"/>
    </row>
    <row r="349" spans="2:2" s="131" customFormat="1">
      <c r="B349" s="134"/>
    </row>
    <row r="350" spans="2:2" s="131" customFormat="1">
      <c r="B350" s="134"/>
    </row>
    <row r="351" spans="2:2" s="131" customFormat="1">
      <c r="B351" s="134"/>
    </row>
    <row r="352" spans="2:2" s="131" customFormat="1">
      <c r="B352" s="134"/>
    </row>
    <row r="353" spans="2:2" s="131" customFormat="1">
      <c r="B353" s="134"/>
    </row>
    <row r="354" spans="2:2" s="131" customFormat="1">
      <c r="B354" s="134"/>
    </row>
    <row r="355" spans="2:2" s="131" customFormat="1">
      <c r="B355" s="134"/>
    </row>
    <row r="356" spans="2:2" s="131" customFormat="1">
      <c r="B356" s="134"/>
    </row>
    <row r="357" spans="2:2" s="131" customFormat="1">
      <c r="B357" s="134"/>
    </row>
    <row r="358" spans="2:2" s="131" customFormat="1">
      <c r="B358" s="134"/>
    </row>
    <row r="359" spans="2:2" s="131" customFormat="1">
      <c r="B359" s="134"/>
    </row>
    <row r="360" spans="2:2" s="131" customFormat="1">
      <c r="B360" s="134"/>
    </row>
    <row r="361" spans="2:2" s="131" customFormat="1">
      <c r="B361" s="134"/>
    </row>
    <row r="362" spans="2:2" s="131" customFormat="1">
      <c r="B362" s="134"/>
    </row>
    <row r="363" spans="2:2" s="131" customFormat="1">
      <c r="B363" s="134"/>
    </row>
    <row r="364" spans="2:2" s="131" customFormat="1">
      <c r="B364" s="134"/>
    </row>
    <row r="365" spans="2:2" s="131" customFormat="1">
      <c r="B365" s="134"/>
    </row>
    <row r="366" spans="2:2" s="131" customFormat="1">
      <c r="B366" s="134"/>
    </row>
    <row r="367" spans="2:2" s="131" customFormat="1">
      <c r="B367" s="134"/>
    </row>
    <row r="368" spans="2:2" s="131" customFormat="1">
      <c r="B368" s="134"/>
    </row>
    <row r="369" spans="2:2" s="131" customFormat="1">
      <c r="B369" s="134"/>
    </row>
    <row r="370" spans="2:2" s="131" customFormat="1">
      <c r="B370" s="134"/>
    </row>
    <row r="371" spans="2:2" s="131" customFormat="1">
      <c r="B371" s="134"/>
    </row>
    <row r="372" spans="2:2" s="131" customFormat="1">
      <c r="B372" s="134"/>
    </row>
    <row r="373" spans="2:2" s="131" customFormat="1">
      <c r="B373" s="134"/>
    </row>
    <row r="374" spans="2:2" s="131" customFormat="1">
      <c r="B374" s="134"/>
    </row>
    <row r="375" spans="2:2" s="131" customFormat="1">
      <c r="B375" s="134"/>
    </row>
    <row r="376" spans="2:2" s="131" customFormat="1">
      <c r="B376" s="134"/>
    </row>
    <row r="377" spans="2:2" s="131" customFormat="1">
      <c r="B377" s="134"/>
    </row>
    <row r="378" spans="2:2" s="131" customFormat="1">
      <c r="B378" s="134"/>
    </row>
    <row r="379" spans="2:2" s="131" customFormat="1">
      <c r="B379" s="134"/>
    </row>
    <row r="380" spans="2:2" s="131" customFormat="1">
      <c r="B380" s="134"/>
    </row>
    <row r="381" spans="2:2" s="131" customFormat="1">
      <c r="B381" s="134"/>
    </row>
    <row r="382" spans="2:2" s="131" customFormat="1">
      <c r="B382" s="134"/>
    </row>
    <row r="383" spans="2:2" s="131" customFormat="1">
      <c r="B383" s="134"/>
    </row>
    <row r="384" spans="2:2" s="131" customFormat="1">
      <c r="B384" s="134"/>
    </row>
    <row r="385" spans="2:6" s="131" customFormat="1">
      <c r="B385" s="134"/>
    </row>
    <row r="386" spans="2:6" s="131" customFormat="1">
      <c r="B386" s="134"/>
    </row>
    <row r="387" spans="2:6" s="131" customFormat="1">
      <c r="B387" s="134"/>
    </row>
    <row r="388" spans="2:6" s="131" customFormat="1">
      <c r="B388" s="134"/>
    </row>
    <row r="389" spans="2:6" s="131" customFormat="1">
      <c r="B389" s="134"/>
    </row>
    <row r="390" spans="2:6" s="131" customFormat="1">
      <c r="B390" s="134"/>
    </row>
    <row r="391" spans="2:6">
      <c r="C391" s="1"/>
      <c r="D391" s="1"/>
      <c r="E391" s="1"/>
      <c r="F391" s="1"/>
    </row>
    <row r="392" spans="2:6">
      <c r="C392" s="1"/>
      <c r="D392" s="1"/>
      <c r="E392" s="1"/>
      <c r="F392" s="1"/>
    </row>
    <row r="393" spans="2:6">
      <c r="C393" s="1"/>
      <c r="D393" s="1"/>
      <c r="E393" s="1"/>
      <c r="F393" s="1"/>
    </row>
    <row r="394" spans="2:6">
      <c r="C394" s="1"/>
      <c r="D394" s="1"/>
      <c r="E394" s="1"/>
      <c r="F394" s="1"/>
    </row>
    <row r="395" spans="2:6">
      <c r="C395" s="1"/>
      <c r="D395" s="1"/>
      <c r="E395" s="1"/>
      <c r="F395" s="1"/>
    </row>
    <row r="396" spans="2:6">
      <c r="C396" s="1"/>
      <c r="D396" s="1"/>
      <c r="E396" s="1"/>
      <c r="F396" s="1"/>
    </row>
    <row r="397" spans="2:6">
      <c r="C397" s="1"/>
      <c r="D397" s="1"/>
      <c r="E397" s="1"/>
      <c r="F397" s="1"/>
    </row>
    <row r="398" spans="2:6">
      <c r="C398" s="1"/>
      <c r="D398" s="1"/>
      <c r="E398" s="1"/>
      <c r="F398" s="1"/>
    </row>
    <row r="399" spans="2:6">
      <c r="C399" s="1"/>
      <c r="D399" s="1"/>
      <c r="E399" s="1"/>
      <c r="F399" s="1"/>
    </row>
    <row r="400" spans="2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3">
    <mergeCell ref="B6:U6"/>
    <mergeCell ref="B7:U7"/>
    <mergeCell ref="B180:K180"/>
  </mergeCells>
  <phoneticPr fontId="4" type="noConversion"/>
  <conditionalFormatting sqref="B12:B172">
    <cfRule type="cellIs" dxfId="93" priority="2" operator="equal">
      <formula>"NR3"</formula>
    </cfRule>
  </conditionalFormatting>
  <conditionalFormatting sqref="B12:B172">
    <cfRule type="containsText" dxfId="92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$AY$7:$AY$24</formula1>
    </dataValidation>
    <dataValidation allowBlank="1" showInputMessage="1" showErrorMessage="1" sqref="H2 B34 Q9 B36 B178 B180"/>
    <dataValidation type="list" allowBlank="1" showInputMessage="1" showErrorMessage="1" sqref="I12:I35 I181:I828 I37:I179">
      <formula1>$BA$7:$BA$10</formula1>
    </dataValidation>
    <dataValidation type="list" allowBlank="1" showInputMessage="1" showErrorMessage="1" sqref="E12:E35 E181:E822 E37:E179">
      <formula1>$AW$7:$AW$24</formula1>
    </dataValidation>
    <dataValidation type="list" allowBlank="1" showInputMessage="1" showErrorMessage="1" sqref="L12:L828">
      <formula1>$BB$7:$BB$20</formula1>
    </dataValidation>
    <dataValidation type="list" allowBlank="1" showInputMessage="1" showErrorMessage="1" sqref="G12:G35 G181:G555 G37:G179">
      <formula1>$AY$7:$AY$29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workbookViewId="0">
      <pane ySplit="10" topLeftCell="A11" activePane="bottomLeft" state="frozen"/>
      <selection pane="bottomLeft" activeCell="C15" sqref="C15"/>
    </sheetView>
  </sheetViews>
  <sheetFormatPr defaultColWidth="9.140625" defaultRowHeight="18"/>
  <cols>
    <col min="1" max="1" width="6.28515625" style="1" customWidth="1"/>
    <col min="2" max="2" width="38.85546875" style="2" bestFit="1" customWidth="1"/>
    <col min="3" max="3" width="41.85546875" style="2" bestFit="1" customWidth="1"/>
    <col min="4" max="4" width="6.42578125" style="2" bestFit="1" customWidth="1"/>
    <col min="5" max="5" width="8" style="2" bestFit="1" customWidth="1"/>
    <col min="6" max="6" width="11.28515625" style="2" bestFit="1" customWidth="1"/>
    <col min="7" max="7" width="16.42578125" style="2" bestFit="1" customWidth="1"/>
    <col min="8" max="8" width="12" style="1" bestFit="1" customWidth="1"/>
    <col min="9" max="9" width="7.28515625" style="1" bestFit="1" customWidth="1"/>
    <col min="10" max="10" width="9.5703125" style="1" bestFit="1" customWidth="1"/>
    <col min="11" max="11" width="8.28515625" style="1" bestFit="1" customWidth="1"/>
    <col min="12" max="12" width="8" style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7" t="s">
        <v>182</v>
      </c>
      <c r="C1" s="78" t="s" vm="1">
        <v>251</v>
      </c>
    </row>
    <row r="2" spans="2:62">
      <c r="B2" s="57" t="s">
        <v>181</v>
      </c>
      <c r="C2" s="78" t="s">
        <v>252</v>
      </c>
    </row>
    <row r="3" spans="2:62">
      <c r="B3" s="57" t="s">
        <v>183</v>
      </c>
      <c r="C3" s="78" t="s">
        <v>253</v>
      </c>
    </row>
    <row r="4" spans="2:62">
      <c r="B4" s="57" t="s">
        <v>184</v>
      </c>
      <c r="C4" s="78">
        <v>8602</v>
      </c>
    </row>
    <row r="6" spans="2:62" ht="26.25" customHeight="1">
      <c r="B6" s="157" t="s">
        <v>212</v>
      </c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9"/>
      <c r="BJ6" s="3"/>
    </row>
    <row r="7" spans="2:62" ht="26.25" customHeight="1">
      <c r="B7" s="157" t="s">
        <v>92</v>
      </c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9"/>
      <c r="BF7" s="3"/>
      <c r="BJ7" s="3"/>
    </row>
    <row r="8" spans="2:62" s="3" customFormat="1" ht="78.75">
      <c r="B8" s="23" t="s">
        <v>118</v>
      </c>
      <c r="C8" s="31" t="s">
        <v>45</v>
      </c>
      <c r="D8" s="31" t="s">
        <v>122</v>
      </c>
      <c r="E8" s="31" t="s">
        <v>228</v>
      </c>
      <c r="F8" s="31" t="s">
        <v>120</v>
      </c>
      <c r="G8" s="31" t="s">
        <v>64</v>
      </c>
      <c r="H8" s="31" t="s">
        <v>104</v>
      </c>
      <c r="I8" s="14" t="s">
        <v>235</v>
      </c>
      <c r="J8" s="14" t="s">
        <v>234</v>
      </c>
      <c r="K8" s="31" t="s">
        <v>249</v>
      </c>
      <c r="L8" s="14" t="s">
        <v>62</v>
      </c>
      <c r="M8" s="14" t="s">
        <v>59</v>
      </c>
      <c r="N8" s="14" t="s">
        <v>185</v>
      </c>
      <c r="O8" s="15" t="s">
        <v>187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242</v>
      </c>
      <c r="J9" s="17"/>
      <c r="K9" s="17" t="s">
        <v>238</v>
      </c>
      <c r="L9" s="17" t="s">
        <v>238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4" customFormat="1" ht="18" customHeight="1">
      <c r="B11" s="95" t="s">
        <v>30</v>
      </c>
      <c r="C11" s="96"/>
      <c r="D11" s="96"/>
      <c r="E11" s="96"/>
      <c r="F11" s="96"/>
      <c r="G11" s="96"/>
      <c r="H11" s="96"/>
      <c r="I11" s="98"/>
      <c r="J11" s="100"/>
      <c r="K11" s="125">
        <v>1.1E-4</v>
      </c>
      <c r="L11" s="98">
        <v>23.48161</v>
      </c>
      <c r="M11" s="96"/>
      <c r="N11" s="101">
        <v>1</v>
      </c>
      <c r="O11" s="124">
        <f>L11/'סכום נכסי הקרן'!$C$42</f>
        <v>2.8663096963727809E-4</v>
      </c>
      <c r="BF11" s="1"/>
      <c r="BG11" s="3"/>
      <c r="BH11" s="1"/>
      <c r="BJ11" s="1"/>
    </row>
    <row r="12" spans="2:62" ht="20.25">
      <c r="B12" s="81" t="s">
        <v>232</v>
      </c>
      <c r="C12" s="82"/>
      <c r="D12" s="82"/>
      <c r="E12" s="82"/>
      <c r="F12" s="82"/>
      <c r="G12" s="82"/>
      <c r="H12" s="82"/>
      <c r="I12" s="88"/>
      <c r="J12" s="90"/>
      <c r="K12" s="88">
        <v>1.1E-4</v>
      </c>
      <c r="L12" s="88">
        <v>23.479070000000004</v>
      </c>
      <c r="M12" s="82"/>
      <c r="N12" s="89">
        <v>0.99989183024503026</v>
      </c>
      <c r="O12" s="89">
        <f>L12/'סכום נכסי הקרן'!$C$42</f>
        <v>2.8659996483552567E-4</v>
      </c>
      <c r="BG12" s="4"/>
    </row>
    <row r="13" spans="2:62">
      <c r="B13" s="97" t="s">
        <v>683</v>
      </c>
      <c r="C13" s="82"/>
      <c r="D13" s="82"/>
      <c r="E13" s="82"/>
      <c r="F13" s="82"/>
      <c r="G13" s="82"/>
      <c r="H13" s="82"/>
      <c r="I13" s="88"/>
      <c r="J13" s="90"/>
      <c r="K13" s="88">
        <v>1.1E-4</v>
      </c>
      <c r="L13" s="88">
        <v>23.44286</v>
      </c>
      <c r="M13" s="82"/>
      <c r="N13" s="89">
        <v>0.99834977243894263</v>
      </c>
      <c r="O13" s="89">
        <f>L13/'סכום נכסי הקרן'!$C$42</f>
        <v>2.8615796331133006E-4</v>
      </c>
    </row>
    <row r="14" spans="2:62">
      <c r="B14" s="84" t="s">
        <v>684</v>
      </c>
      <c r="C14" s="80" t="s">
        <v>685</v>
      </c>
      <c r="D14" s="91" t="s">
        <v>123</v>
      </c>
      <c r="E14" s="91" t="s">
        <v>285</v>
      </c>
      <c r="F14" s="80" t="s">
        <v>686</v>
      </c>
      <c r="G14" s="91" t="s">
        <v>687</v>
      </c>
      <c r="H14" s="91" t="s">
        <v>167</v>
      </c>
      <c r="I14" s="85">
        <v>0.94</v>
      </c>
      <c r="J14" s="87">
        <v>22180</v>
      </c>
      <c r="K14" s="80"/>
      <c r="L14" s="85">
        <v>0.20866999999999999</v>
      </c>
      <c r="M14" s="86">
        <v>1.8578131041598332E-8</v>
      </c>
      <c r="N14" s="86">
        <v>8.8865286494409883E-3</v>
      </c>
      <c r="O14" s="86">
        <f>L14/'סכום נכסי הקרן'!$C$42</f>
        <v>2.5471543234987215E-6</v>
      </c>
    </row>
    <row r="15" spans="2:62">
      <c r="B15" s="84" t="s">
        <v>688</v>
      </c>
      <c r="C15" s="80" t="s">
        <v>689</v>
      </c>
      <c r="D15" s="91" t="s">
        <v>123</v>
      </c>
      <c r="E15" s="91" t="s">
        <v>285</v>
      </c>
      <c r="F15" s="80" t="s">
        <v>690</v>
      </c>
      <c r="G15" s="91" t="s">
        <v>327</v>
      </c>
      <c r="H15" s="91" t="s">
        <v>167</v>
      </c>
      <c r="I15" s="85">
        <v>120</v>
      </c>
      <c r="J15" s="87">
        <v>3755</v>
      </c>
      <c r="K15" s="80"/>
      <c r="L15" s="85">
        <v>4.5060000000000002</v>
      </c>
      <c r="M15" s="86">
        <v>7.0346068126989679E-7</v>
      </c>
      <c r="N15" s="86">
        <v>0.19189484877740498</v>
      </c>
      <c r="O15" s="86">
        <f>L15/'סכום נכסי הקרן'!$C$42</f>
        <v>5.500300657346643E-5</v>
      </c>
    </row>
    <row r="16" spans="2:62" ht="20.25">
      <c r="B16" s="84" t="s">
        <v>691</v>
      </c>
      <c r="C16" s="80" t="s">
        <v>692</v>
      </c>
      <c r="D16" s="91" t="s">
        <v>123</v>
      </c>
      <c r="E16" s="91" t="s">
        <v>285</v>
      </c>
      <c r="F16" s="80" t="s">
        <v>693</v>
      </c>
      <c r="G16" s="91" t="s">
        <v>680</v>
      </c>
      <c r="H16" s="91" t="s">
        <v>167</v>
      </c>
      <c r="I16" s="85">
        <v>0.53</v>
      </c>
      <c r="J16" s="87">
        <v>954</v>
      </c>
      <c r="K16" s="85">
        <v>1E-4</v>
      </c>
      <c r="L16" s="85">
        <v>5.1799999999999997E-3</v>
      </c>
      <c r="M16" s="86">
        <v>4.5151931055529791E-10</v>
      </c>
      <c r="N16" s="86">
        <v>2.2059816171037674E-4</v>
      </c>
      <c r="O16" s="86">
        <f>L16/'סכום נכסי הקרן'!$C$42</f>
        <v>6.3230264991246351E-8</v>
      </c>
      <c r="BF16" s="4"/>
    </row>
    <row r="17" spans="2:15">
      <c r="B17" s="84" t="s">
        <v>694</v>
      </c>
      <c r="C17" s="80" t="s">
        <v>695</v>
      </c>
      <c r="D17" s="91" t="s">
        <v>123</v>
      </c>
      <c r="E17" s="91" t="s">
        <v>285</v>
      </c>
      <c r="F17" s="80" t="s">
        <v>696</v>
      </c>
      <c r="G17" s="91" t="s">
        <v>697</v>
      </c>
      <c r="H17" s="91" t="s">
        <v>167</v>
      </c>
      <c r="I17" s="85">
        <v>0.25</v>
      </c>
      <c r="J17" s="87">
        <v>11830</v>
      </c>
      <c r="K17" s="80"/>
      <c r="L17" s="85">
        <v>2.9579999999999999E-2</v>
      </c>
      <c r="M17" s="86">
        <v>2.5466648576517737E-9</v>
      </c>
      <c r="N17" s="86">
        <v>1.2597091937052015E-3</v>
      </c>
      <c r="O17" s="86">
        <f>L17/'סכום נכסי הקרן'!$C$42</f>
        <v>3.610716676527157E-7</v>
      </c>
    </row>
    <row r="18" spans="2:15">
      <c r="B18" s="84" t="s">
        <v>698</v>
      </c>
      <c r="C18" s="80" t="s">
        <v>699</v>
      </c>
      <c r="D18" s="91" t="s">
        <v>123</v>
      </c>
      <c r="E18" s="91" t="s">
        <v>285</v>
      </c>
      <c r="F18" s="80" t="s">
        <v>679</v>
      </c>
      <c r="G18" s="91" t="s">
        <v>680</v>
      </c>
      <c r="H18" s="91" t="s">
        <v>167</v>
      </c>
      <c r="I18" s="85">
        <v>0.36</v>
      </c>
      <c r="J18" s="87">
        <v>42.6</v>
      </c>
      <c r="K18" s="85">
        <v>1.0000000000000001E-5</v>
      </c>
      <c r="L18" s="85">
        <v>1.6000000000000001E-4</v>
      </c>
      <c r="M18" s="86">
        <v>2.7794323517671602E-11</v>
      </c>
      <c r="N18" s="86">
        <v>6.8138428327529507E-6</v>
      </c>
      <c r="O18" s="86">
        <f>L18/'סכום נכסי הקרן'!$C$42</f>
        <v>1.9530583781079957E-9</v>
      </c>
    </row>
    <row r="19" spans="2:15">
      <c r="B19" s="84" t="s">
        <v>700</v>
      </c>
      <c r="C19" s="80" t="s">
        <v>701</v>
      </c>
      <c r="D19" s="91" t="s">
        <v>123</v>
      </c>
      <c r="E19" s="91" t="s">
        <v>285</v>
      </c>
      <c r="F19" s="80" t="s">
        <v>429</v>
      </c>
      <c r="G19" s="91" t="s">
        <v>327</v>
      </c>
      <c r="H19" s="91" t="s">
        <v>167</v>
      </c>
      <c r="I19" s="85">
        <v>0.44</v>
      </c>
      <c r="J19" s="87">
        <v>16350</v>
      </c>
      <c r="K19" s="80"/>
      <c r="L19" s="85">
        <v>7.1940000000000004E-2</v>
      </c>
      <c r="M19" s="86">
        <v>9.8961409008942881E-9</v>
      </c>
      <c r="N19" s="86">
        <v>3.0636740836765455E-3</v>
      </c>
      <c r="O19" s="86">
        <f>L19/'סכום נכסי הקרן'!$C$42</f>
        <v>8.781438732568076E-7</v>
      </c>
    </row>
    <row r="20" spans="2:15">
      <c r="B20" s="84" t="s">
        <v>702</v>
      </c>
      <c r="C20" s="80" t="s">
        <v>703</v>
      </c>
      <c r="D20" s="91" t="s">
        <v>123</v>
      </c>
      <c r="E20" s="91" t="s">
        <v>285</v>
      </c>
      <c r="F20" s="80" t="s">
        <v>594</v>
      </c>
      <c r="G20" s="91" t="s">
        <v>595</v>
      </c>
      <c r="H20" s="91" t="s">
        <v>167</v>
      </c>
      <c r="I20" s="85">
        <v>247</v>
      </c>
      <c r="J20" s="87">
        <v>7539</v>
      </c>
      <c r="K20" s="80"/>
      <c r="L20" s="85">
        <v>18.62133</v>
      </c>
      <c r="M20" s="86">
        <v>2.1530338076864875E-6</v>
      </c>
      <c r="N20" s="86">
        <v>0.79301759973017183</v>
      </c>
      <c r="O20" s="86">
        <f>L20/'סכום נכסי הקרן'!$C$42</f>
        <v>2.2730340355008602E-4</v>
      </c>
    </row>
    <row r="21" spans="2:15">
      <c r="B21" s="83"/>
      <c r="C21" s="80"/>
      <c r="D21" s="80"/>
      <c r="E21" s="80"/>
      <c r="F21" s="80"/>
      <c r="G21" s="80"/>
      <c r="H21" s="80"/>
      <c r="I21" s="85"/>
      <c r="J21" s="87"/>
      <c r="K21" s="80"/>
      <c r="L21" s="80"/>
      <c r="M21" s="80"/>
      <c r="N21" s="86"/>
      <c r="O21" s="80"/>
    </row>
    <row r="22" spans="2:15">
      <c r="B22" s="97" t="s">
        <v>704</v>
      </c>
      <c r="C22" s="82"/>
      <c r="D22" s="82"/>
      <c r="E22" s="82"/>
      <c r="F22" s="82"/>
      <c r="G22" s="82"/>
      <c r="H22" s="82"/>
      <c r="I22" s="88"/>
      <c r="J22" s="90"/>
      <c r="K22" s="82"/>
      <c r="L22" s="88">
        <v>2.0439999999999996E-2</v>
      </c>
      <c r="M22" s="82"/>
      <c r="N22" s="89">
        <v>8.7046842188418926E-4</v>
      </c>
      <c r="O22" s="89">
        <f>L22/'סכום נכסי הקרן'!$C$42</f>
        <v>2.4950320780329639E-7</v>
      </c>
    </row>
    <row r="23" spans="2:15">
      <c r="B23" s="84" t="s">
        <v>705</v>
      </c>
      <c r="C23" s="80" t="s">
        <v>706</v>
      </c>
      <c r="D23" s="91" t="s">
        <v>123</v>
      </c>
      <c r="E23" s="91" t="s">
        <v>285</v>
      </c>
      <c r="F23" s="80" t="s">
        <v>707</v>
      </c>
      <c r="G23" s="91" t="s">
        <v>680</v>
      </c>
      <c r="H23" s="91" t="s">
        <v>167</v>
      </c>
      <c r="I23" s="85">
        <v>0.75</v>
      </c>
      <c r="J23" s="87">
        <v>2463</v>
      </c>
      <c r="K23" s="80"/>
      <c r="L23" s="85">
        <v>1.847E-2</v>
      </c>
      <c r="M23" s="86">
        <v>7.6609144435203683E-9</v>
      </c>
      <c r="N23" s="86">
        <v>7.8657298200591867E-4</v>
      </c>
      <c r="O23" s="86">
        <f>L23/'סכום נכסי הקרן'!$C$42</f>
        <v>2.2545617652284176E-7</v>
      </c>
    </row>
    <row r="24" spans="2:15">
      <c r="B24" s="84" t="s">
        <v>708</v>
      </c>
      <c r="C24" s="80" t="s">
        <v>709</v>
      </c>
      <c r="D24" s="91" t="s">
        <v>123</v>
      </c>
      <c r="E24" s="91" t="s">
        <v>285</v>
      </c>
      <c r="F24" s="80" t="s">
        <v>710</v>
      </c>
      <c r="G24" s="91" t="s">
        <v>680</v>
      </c>
      <c r="H24" s="91" t="s">
        <v>167</v>
      </c>
      <c r="I24" s="85">
        <v>0.88</v>
      </c>
      <c r="J24" s="87">
        <v>224.8</v>
      </c>
      <c r="K24" s="80"/>
      <c r="L24" s="85">
        <v>1.97E-3</v>
      </c>
      <c r="M24" s="86">
        <v>8.4252014103756522E-10</v>
      </c>
      <c r="N24" s="86">
        <v>8.3895439878270699E-5</v>
      </c>
      <c r="O24" s="86">
        <f>L24/'סכום נכסי הקרן'!$C$42</f>
        <v>2.4047031280454697E-8</v>
      </c>
    </row>
    <row r="25" spans="2:15">
      <c r="B25" s="83"/>
      <c r="C25" s="80"/>
      <c r="D25" s="80"/>
      <c r="E25" s="80"/>
      <c r="F25" s="80"/>
      <c r="G25" s="80"/>
      <c r="H25" s="80"/>
      <c r="I25" s="85"/>
      <c r="J25" s="87"/>
      <c r="K25" s="80"/>
      <c r="L25" s="80"/>
      <c r="M25" s="80"/>
      <c r="N25" s="86"/>
      <c r="O25" s="80"/>
    </row>
    <row r="26" spans="2:15">
      <c r="B26" s="97" t="s">
        <v>29</v>
      </c>
      <c r="C26" s="82"/>
      <c r="D26" s="82"/>
      <c r="E26" s="82"/>
      <c r="F26" s="82"/>
      <c r="G26" s="82"/>
      <c r="H26" s="82"/>
      <c r="I26" s="88"/>
      <c r="J26" s="90"/>
      <c r="K26" s="82"/>
      <c r="L26" s="88">
        <v>1.5769999999999999E-2</v>
      </c>
      <c r="M26" s="82"/>
      <c r="N26" s="89">
        <v>6.7158938420321264E-4</v>
      </c>
      <c r="O26" s="89">
        <f>L26/'סכום נכסי הקרן'!$C$42</f>
        <v>1.9249831639226931E-7</v>
      </c>
    </row>
    <row r="27" spans="2:15">
      <c r="B27" s="84" t="s">
        <v>711</v>
      </c>
      <c r="C27" s="80" t="s">
        <v>712</v>
      </c>
      <c r="D27" s="91" t="s">
        <v>123</v>
      </c>
      <c r="E27" s="91" t="s">
        <v>285</v>
      </c>
      <c r="F27" s="80" t="s">
        <v>713</v>
      </c>
      <c r="G27" s="91" t="s">
        <v>714</v>
      </c>
      <c r="H27" s="91" t="s">
        <v>167</v>
      </c>
      <c r="I27" s="85">
        <v>0.5</v>
      </c>
      <c r="J27" s="87">
        <v>1130</v>
      </c>
      <c r="K27" s="80"/>
      <c r="L27" s="85">
        <v>5.6500000000000005E-3</v>
      </c>
      <c r="M27" s="86">
        <v>1.9417063256947512E-8</v>
      </c>
      <c r="N27" s="86">
        <v>2.4061382503158857E-4</v>
      </c>
      <c r="O27" s="86">
        <f>L27/'סכום נכסי הקרן'!$C$42</f>
        <v>6.8967373976938606E-8</v>
      </c>
    </row>
    <row r="28" spans="2:15">
      <c r="B28" s="84" t="s">
        <v>715</v>
      </c>
      <c r="C28" s="80" t="s">
        <v>716</v>
      </c>
      <c r="D28" s="91" t="s">
        <v>123</v>
      </c>
      <c r="E28" s="91" t="s">
        <v>285</v>
      </c>
      <c r="F28" s="80" t="s">
        <v>717</v>
      </c>
      <c r="G28" s="91" t="s">
        <v>718</v>
      </c>
      <c r="H28" s="91" t="s">
        <v>167</v>
      </c>
      <c r="I28" s="85">
        <v>0.3</v>
      </c>
      <c r="J28" s="87">
        <v>62.9</v>
      </c>
      <c r="K28" s="80"/>
      <c r="L28" s="85">
        <v>1.9000000000000001E-4</v>
      </c>
      <c r="M28" s="86">
        <v>6.8363165461579776E-9</v>
      </c>
      <c r="N28" s="86">
        <v>8.0914383638941285E-6</v>
      </c>
      <c r="O28" s="86">
        <f>L28/'סכום נכסי הקרן'!$C$42</f>
        <v>2.3192568240032452E-9</v>
      </c>
    </row>
    <row r="29" spans="2:15">
      <c r="B29" s="84" t="s">
        <v>719</v>
      </c>
      <c r="C29" s="80" t="s">
        <v>720</v>
      </c>
      <c r="D29" s="91" t="s">
        <v>123</v>
      </c>
      <c r="E29" s="91" t="s">
        <v>285</v>
      </c>
      <c r="F29" s="80" t="s">
        <v>721</v>
      </c>
      <c r="G29" s="91" t="s">
        <v>718</v>
      </c>
      <c r="H29" s="91" t="s">
        <v>167</v>
      </c>
      <c r="I29" s="85">
        <v>0.5</v>
      </c>
      <c r="J29" s="87">
        <v>134</v>
      </c>
      <c r="K29" s="80"/>
      <c r="L29" s="85">
        <v>6.7000000000000002E-4</v>
      </c>
      <c r="M29" s="86">
        <v>1.8903922233044717E-9</v>
      </c>
      <c r="N29" s="86">
        <v>2.853296686215298E-5</v>
      </c>
      <c r="O29" s="86">
        <f>L29/'סכום נכסי הקרן'!$C$42</f>
        <v>8.1784319583272322E-9</v>
      </c>
    </row>
    <row r="30" spans="2:15">
      <c r="B30" s="84" t="s">
        <v>722</v>
      </c>
      <c r="C30" s="80" t="s">
        <v>723</v>
      </c>
      <c r="D30" s="91" t="s">
        <v>123</v>
      </c>
      <c r="E30" s="91" t="s">
        <v>285</v>
      </c>
      <c r="F30" s="80" t="s">
        <v>724</v>
      </c>
      <c r="G30" s="91" t="s">
        <v>398</v>
      </c>
      <c r="H30" s="91" t="s">
        <v>167</v>
      </c>
      <c r="I30" s="85">
        <v>0.55000000000000004</v>
      </c>
      <c r="J30" s="87">
        <v>983.8</v>
      </c>
      <c r="K30" s="80"/>
      <c r="L30" s="85">
        <v>5.45E-3</v>
      </c>
      <c r="M30" s="86">
        <v>2.0887149390209171E-8</v>
      </c>
      <c r="N30" s="86">
        <v>2.3209652149064737E-4</v>
      </c>
      <c r="O30" s="86">
        <f>L30/'סכום נכסי הקרן'!$C$42</f>
        <v>6.6526051004303598E-8</v>
      </c>
    </row>
    <row r="31" spans="2:15">
      <c r="B31" s="84" t="s">
        <v>725</v>
      </c>
      <c r="C31" s="80" t="s">
        <v>726</v>
      </c>
      <c r="D31" s="91" t="s">
        <v>123</v>
      </c>
      <c r="E31" s="91" t="s">
        <v>285</v>
      </c>
      <c r="F31" s="80" t="s">
        <v>727</v>
      </c>
      <c r="G31" s="91" t="s">
        <v>714</v>
      </c>
      <c r="H31" s="91" t="s">
        <v>167</v>
      </c>
      <c r="I31" s="85">
        <v>0.2</v>
      </c>
      <c r="J31" s="87">
        <v>9.4</v>
      </c>
      <c r="K31" s="80"/>
      <c r="L31" s="85">
        <v>2.0000000000000002E-5</v>
      </c>
      <c r="M31" s="86">
        <v>1.0428301609675094E-9</v>
      </c>
      <c r="N31" s="86">
        <v>8.5173035409411884E-7</v>
      </c>
      <c r="O31" s="86">
        <f>L31/'סכום נכסי הקרן'!$C$42</f>
        <v>2.4413229726349946E-10</v>
      </c>
    </row>
    <row r="32" spans="2:15">
      <c r="B32" s="84" t="s">
        <v>728</v>
      </c>
      <c r="C32" s="80" t="s">
        <v>729</v>
      </c>
      <c r="D32" s="91" t="s">
        <v>123</v>
      </c>
      <c r="E32" s="91" t="s">
        <v>285</v>
      </c>
      <c r="F32" s="80" t="s">
        <v>730</v>
      </c>
      <c r="G32" s="91" t="s">
        <v>718</v>
      </c>
      <c r="H32" s="91" t="s">
        <v>167</v>
      </c>
      <c r="I32" s="85">
        <v>0.79</v>
      </c>
      <c r="J32" s="87">
        <v>474</v>
      </c>
      <c r="K32" s="80"/>
      <c r="L32" s="85">
        <v>3.7400000000000003E-3</v>
      </c>
      <c r="M32" s="86">
        <v>4.3592315833501632E-7</v>
      </c>
      <c r="N32" s="86">
        <v>1.5927357621560022E-4</v>
      </c>
      <c r="O32" s="86">
        <f>L32/'סכום נכסי הקרן'!$C$42</f>
        <v>4.5652739588274405E-8</v>
      </c>
    </row>
    <row r="33" spans="2:15">
      <c r="B33" s="84" t="s">
        <v>731</v>
      </c>
      <c r="C33" s="80" t="s">
        <v>732</v>
      </c>
      <c r="D33" s="91" t="s">
        <v>123</v>
      </c>
      <c r="E33" s="91" t="s">
        <v>285</v>
      </c>
      <c r="F33" s="80" t="s">
        <v>733</v>
      </c>
      <c r="G33" s="91" t="s">
        <v>327</v>
      </c>
      <c r="H33" s="91" t="s">
        <v>167</v>
      </c>
      <c r="I33" s="85">
        <v>0.02</v>
      </c>
      <c r="J33" s="87">
        <v>254.6</v>
      </c>
      <c r="K33" s="80"/>
      <c r="L33" s="85">
        <v>5.0000000000000002E-5</v>
      </c>
      <c r="M33" s="86">
        <v>2.9173217877406264E-9</v>
      </c>
      <c r="N33" s="86">
        <v>2.1293258852352971E-6</v>
      </c>
      <c r="O33" s="86">
        <f>L33/'סכום נכסי הקרן'!$C$42</f>
        <v>6.103307431587487E-10</v>
      </c>
    </row>
    <row r="34" spans="2:15">
      <c r="B34" s="83"/>
      <c r="C34" s="80"/>
      <c r="D34" s="80"/>
      <c r="E34" s="80"/>
      <c r="F34" s="80"/>
      <c r="G34" s="80"/>
      <c r="H34" s="80"/>
      <c r="I34" s="85"/>
      <c r="J34" s="87"/>
      <c r="K34" s="80"/>
      <c r="L34" s="80"/>
      <c r="M34" s="80"/>
      <c r="N34" s="86"/>
      <c r="O34" s="80"/>
    </row>
    <row r="35" spans="2:15">
      <c r="B35" s="81" t="s">
        <v>231</v>
      </c>
      <c r="C35" s="82"/>
      <c r="D35" s="82"/>
      <c r="E35" s="82"/>
      <c r="F35" s="82"/>
      <c r="G35" s="82"/>
      <c r="H35" s="82"/>
      <c r="I35" s="88"/>
      <c r="J35" s="90"/>
      <c r="K35" s="82"/>
      <c r="L35" s="88">
        <v>2.5400000000000002E-3</v>
      </c>
      <c r="M35" s="82"/>
      <c r="N35" s="89">
        <v>1.0816975496995309E-4</v>
      </c>
      <c r="O35" s="89">
        <f>L35/'סכום נכסי הקרן'!$C$42</f>
        <v>3.1004801752464437E-8</v>
      </c>
    </row>
    <row r="36" spans="2:15">
      <c r="B36" s="97" t="s">
        <v>63</v>
      </c>
      <c r="C36" s="82"/>
      <c r="D36" s="82"/>
      <c r="E36" s="82"/>
      <c r="F36" s="82"/>
      <c r="G36" s="82"/>
      <c r="H36" s="82"/>
      <c r="I36" s="88"/>
      <c r="J36" s="90"/>
      <c r="K36" s="82"/>
      <c r="L36" s="88">
        <v>2.5400000000000002E-3</v>
      </c>
      <c r="M36" s="82"/>
      <c r="N36" s="89">
        <v>1.0816975496995309E-4</v>
      </c>
      <c r="O36" s="89">
        <f>L36/'סכום נכסי הקרן'!$C$42</f>
        <v>3.1004801752464437E-8</v>
      </c>
    </row>
    <row r="37" spans="2:15">
      <c r="B37" s="84" t="s">
        <v>734</v>
      </c>
      <c r="C37" s="80" t="s">
        <v>735</v>
      </c>
      <c r="D37" s="91" t="s">
        <v>126</v>
      </c>
      <c r="E37" s="91" t="s">
        <v>736</v>
      </c>
      <c r="F37" s="80"/>
      <c r="G37" s="91" t="s">
        <v>629</v>
      </c>
      <c r="H37" s="91" t="s">
        <v>166</v>
      </c>
      <c r="I37" s="85">
        <v>3.93</v>
      </c>
      <c r="J37" s="87">
        <v>18.5</v>
      </c>
      <c r="K37" s="80"/>
      <c r="L37" s="85">
        <v>2.5400000000000002E-3</v>
      </c>
      <c r="M37" s="86">
        <v>7.5021901384199332E-9</v>
      </c>
      <c r="N37" s="86">
        <v>1.0816975496995309E-4</v>
      </c>
      <c r="O37" s="86">
        <f>L37/'סכום נכסי הקרן'!$C$42</f>
        <v>3.1004801752464437E-8</v>
      </c>
    </row>
    <row r="38" spans="2:15">
      <c r="E38" s="1"/>
      <c r="F38" s="1"/>
      <c r="G38" s="1"/>
    </row>
    <row r="39" spans="2:15">
      <c r="E39" s="1"/>
      <c r="F39" s="1"/>
      <c r="G39" s="1"/>
    </row>
    <row r="40" spans="2:15">
      <c r="E40" s="1"/>
      <c r="F40" s="1"/>
      <c r="G40" s="1"/>
    </row>
    <row r="41" spans="2:15">
      <c r="B41" s="93" t="s">
        <v>250</v>
      </c>
      <c r="E41" s="1"/>
      <c r="F41" s="1"/>
      <c r="G41" s="1"/>
    </row>
    <row r="42" spans="2:15">
      <c r="B42" s="93" t="s">
        <v>115</v>
      </c>
      <c r="E42" s="1"/>
      <c r="F42" s="1"/>
      <c r="G42" s="1"/>
    </row>
    <row r="43" spans="2:15">
      <c r="B43" s="93" t="s">
        <v>233</v>
      </c>
      <c r="E43" s="1"/>
      <c r="F43" s="1"/>
      <c r="G43" s="1"/>
    </row>
    <row r="44" spans="2:15">
      <c r="B44" s="93" t="s">
        <v>241</v>
      </c>
      <c r="E44" s="1"/>
      <c r="F44" s="1"/>
      <c r="G44" s="1"/>
    </row>
    <row r="45" spans="2:15">
      <c r="B45" s="93" t="s">
        <v>247</v>
      </c>
      <c r="E45" s="1"/>
      <c r="F45" s="1"/>
      <c r="G45" s="1"/>
    </row>
    <row r="46" spans="2:15">
      <c r="E46" s="1"/>
      <c r="F46" s="1"/>
      <c r="G46" s="1"/>
    </row>
    <row r="47" spans="2:15">
      <c r="E47" s="1"/>
      <c r="F47" s="1"/>
      <c r="G47" s="1"/>
    </row>
    <row r="48" spans="2:15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O6"/>
    <mergeCell ref="B7:O7"/>
  </mergeCells>
  <phoneticPr fontId="4" type="noConversion"/>
  <dataValidations count="4">
    <dataValidation allowBlank="1" showInputMessage="1" showErrorMessage="1" sqref="A1 B34 K9 B36:I36 B43 B45"/>
    <dataValidation type="list" allowBlank="1" showInputMessage="1" showErrorMessage="1" sqref="E12:E35 E37:E357">
      <formula1>$BF$6:$BF$23</formula1>
    </dataValidation>
    <dataValidation type="list" allowBlank="1" showInputMessage="1" showErrorMessage="1" sqref="H12:H35 H37:H357">
      <formula1>$BJ$6:$BJ$19</formula1>
    </dataValidation>
    <dataValidation type="list" allowBlank="1" showInputMessage="1" showErrorMessage="1" sqref="G12:G35 G37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workbookViewId="0">
      <pane ySplit="10" topLeftCell="A11" activePane="bottomLeft" state="frozen"/>
      <selection pane="bottomLeft" activeCell="G52" sqref="G52"/>
    </sheetView>
  </sheetViews>
  <sheetFormatPr defaultColWidth="9.140625" defaultRowHeight="18"/>
  <cols>
    <col min="1" max="1" width="6.28515625" style="1" customWidth="1"/>
    <col min="2" max="2" width="47" style="2" bestFit="1" customWidth="1"/>
    <col min="3" max="3" width="41.85546875" style="2" bestFit="1" customWidth="1"/>
    <col min="4" max="4" width="6.5703125" style="2" bestFit="1" customWidth="1"/>
    <col min="5" max="5" width="11.28515625" style="2" bestFit="1" customWidth="1"/>
    <col min="6" max="6" width="5.28515625" style="2" bestFit="1" customWidth="1"/>
    <col min="7" max="7" width="12" style="2" bestFit="1" customWidth="1"/>
    <col min="8" max="8" width="10.140625" style="1" bestFit="1" customWidth="1"/>
    <col min="9" max="9" width="11.85546875" style="1" bestFit="1" customWidth="1"/>
    <col min="10" max="10" width="8.28515625" style="1" bestFit="1" customWidth="1"/>
    <col min="11" max="11" width="9" style="1" bestFit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7" t="s">
        <v>182</v>
      </c>
      <c r="C1" s="78" t="s" vm="1">
        <v>251</v>
      </c>
    </row>
    <row r="2" spans="2:63">
      <c r="B2" s="57" t="s">
        <v>181</v>
      </c>
      <c r="C2" s="78" t="s">
        <v>252</v>
      </c>
    </row>
    <row r="3" spans="2:63">
      <c r="B3" s="57" t="s">
        <v>183</v>
      </c>
      <c r="C3" s="78" t="s">
        <v>253</v>
      </c>
    </row>
    <row r="4" spans="2:63">
      <c r="B4" s="57" t="s">
        <v>184</v>
      </c>
      <c r="C4" s="78">
        <v>8602</v>
      </c>
    </row>
    <row r="6" spans="2:63" ht="26.25" customHeight="1">
      <c r="B6" s="157" t="s">
        <v>212</v>
      </c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9"/>
      <c r="BK6" s="3"/>
    </row>
    <row r="7" spans="2:63" ht="26.25" customHeight="1">
      <c r="B7" s="157" t="s">
        <v>93</v>
      </c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9"/>
      <c r="BH7" s="3"/>
      <c r="BK7" s="3"/>
    </row>
    <row r="8" spans="2:63" s="3" customFormat="1" ht="74.25" customHeight="1">
      <c r="B8" s="23" t="s">
        <v>118</v>
      </c>
      <c r="C8" s="31" t="s">
        <v>45</v>
      </c>
      <c r="D8" s="31" t="s">
        <v>122</v>
      </c>
      <c r="E8" s="31" t="s">
        <v>120</v>
      </c>
      <c r="F8" s="31" t="s">
        <v>64</v>
      </c>
      <c r="G8" s="31" t="s">
        <v>104</v>
      </c>
      <c r="H8" s="31" t="s">
        <v>235</v>
      </c>
      <c r="I8" s="31" t="s">
        <v>234</v>
      </c>
      <c r="J8" s="31" t="s">
        <v>249</v>
      </c>
      <c r="K8" s="31" t="s">
        <v>62</v>
      </c>
      <c r="L8" s="31" t="s">
        <v>59</v>
      </c>
      <c r="M8" s="31" t="s">
        <v>185</v>
      </c>
      <c r="N8" s="15" t="s">
        <v>187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242</v>
      </c>
      <c r="I9" s="33"/>
      <c r="J9" s="17" t="s">
        <v>238</v>
      </c>
      <c r="K9" s="33" t="s">
        <v>238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4" customFormat="1" ht="18" customHeight="1">
      <c r="B11" s="123" t="s">
        <v>31</v>
      </c>
      <c r="C11" s="82"/>
      <c r="D11" s="82"/>
      <c r="E11" s="82"/>
      <c r="F11" s="82"/>
      <c r="G11" s="82"/>
      <c r="H11" s="88"/>
      <c r="I11" s="90"/>
      <c r="J11" s="88">
        <f>J17</f>
        <v>1.7062499999999998</v>
      </c>
      <c r="K11" s="88">
        <v>2182.4435999999996</v>
      </c>
      <c r="L11" s="82"/>
      <c r="M11" s="89">
        <v>1</v>
      </c>
      <c r="N11" s="89">
        <f>K11/'סכום נכסי הקרן'!$C$42</f>
        <v>2.6640248485801092E-2</v>
      </c>
      <c r="O11" s="5"/>
      <c r="BH11" s="94"/>
      <c r="BI11" s="3"/>
      <c r="BK11" s="94"/>
    </row>
    <row r="12" spans="2:63" s="94" customFormat="1" ht="20.25">
      <c r="B12" s="81" t="s">
        <v>232</v>
      </c>
      <c r="C12" s="82"/>
      <c r="D12" s="82"/>
      <c r="E12" s="82"/>
      <c r="F12" s="82"/>
      <c r="G12" s="82"/>
      <c r="H12" s="88"/>
      <c r="I12" s="90"/>
      <c r="J12" s="82"/>
      <c r="K12" s="88">
        <v>889.54419999999993</v>
      </c>
      <c r="L12" s="82"/>
      <c r="M12" s="89">
        <v>0.40759092239542871</v>
      </c>
      <c r="N12" s="89">
        <f>K12/'סכום נכסי הקרן'!$C$42</f>
        <v>1.0858323453171091E-2</v>
      </c>
      <c r="BI12" s="4"/>
    </row>
    <row r="13" spans="2:63">
      <c r="B13" s="97" t="s">
        <v>66</v>
      </c>
      <c r="C13" s="82"/>
      <c r="D13" s="82"/>
      <c r="E13" s="82"/>
      <c r="F13" s="82"/>
      <c r="G13" s="82"/>
      <c r="H13" s="88"/>
      <c r="I13" s="90"/>
      <c r="J13" s="82"/>
      <c r="K13" s="88">
        <v>889.54419999999993</v>
      </c>
      <c r="L13" s="82"/>
      <c r="M13" s="89">
        <v>0.40759092239542871</v>
      </c>
      <c r="N13" s="89">
        <f>K13/'סכום נכסי הקרן'!$C$42</f>
        <v>1.0858323453171091E-2</v>
      </c>
    </row>
    <row r="14" spans="2:63">
      <c r="B14" s="84" t="s">
        <v>737</v>
      </c>
      <c r="C14" s="80" t="s">
        <v>738</v>
      </c>
      <c r="D14" s="91" t="s">
        <v>123</v>
      </c>
      <c r="E14" s="80" t="s">
        <v>739</v>
      </c>
      <c r="F14" s="91" t="s">
        <v>740</v>
      </c>
      <c r="G14" s="91" t="s">
        <v>167</v>
      </c>
      <c r="H14" s="85">
        <v>32580</v>
      </c>
      <c r="I14" s="87">
        <v>1359</v>
      </c>
      <c r="J14" s="80"/>
      <c r="K14" s="85">
        <v>442.76220000000001</v>
      </c>
      <c r="L14" s="86">
        <v>1.5779403054139786E-4</v>
      </c>
      <c r="M14" s="86">
        <v>0.20287452101855008</v>
      </c>
      <c r="N14" s="86">
        <f>K14/'סכום נכסי הקרן'!$C$42</f>
        <v>5.4046276513720504E-3</v>
      </c>
    </row>
    <row r="15" spans="2:63">
      <c r="B15" s="84" t="s">
        <v>741</v>
      </c>
      <c r="C15" s="80" t="s">
        <v>742</v>
      </c>
      <c r="D15" s="91" t="s">
        <v>123</v>
      </c>
      <c r="E15" s="80" t="s">
        <v>743</v>
      </c>
      <c r="F15" s="91" t="s">
        <v>740</v>
      </c>
      <c r="G15" s="91" t="s">
        <v>167</v>
      </c>
      <c r="H15" s="85">
        <v>3290</v>
      </c>
      <c r="I15" s="87">
        <v>13580</v>
      </c>
      <c r="J15" s="80"/>
      <c r="K15" s="85">
        <v>446.78199999999998</v>
      </c>
      <c r="L15" s="86">
        <v>3.2048329114091254E-5</v>
      </c>
      <c r="M15" s="86">
        <v>0.20471640137687869</v>
      </c>
      <c r="N15" s="86">
        <f>K15/'סכום נכסי הקרן'!$C$42</f>
        <v>5.4536958017990409E-3</v>
      </c>
    </row>
    <row r="16" spans="2:63" ht="20.25">
      <c r="B16" s="83"/>
      <c r="C16" s="80"/>
      <c r="D16" s="80"/>
      <c r="E16" s="80"/>
      <c r="F16" s="80"/>
      <c r="G16" s="80"/>
      <c r="H16" s="85"/>
      <c r="I16" s="87"/>
      <c r="J16" s="80"/>
      <c r="K16" s="80"/>
      <c r="L16" s="80"/>
      <c r="M16" s="86"/>
      <c r="N16" s="80"/>
      <c r="BH16" s="4"/>
    </row>
    <row r="17" spans="2:14" s="94" customFormat="1">
      <c r="B17" s="81" t="s">
        <v>231</v>
      </c>
      <c r="C17" s="82"/>
      <c r="D17" s="82"/>
      <c r="E17" s="82"/>
      <c r="F17" s="82"/>
      <c r="G17" s="82"/>
      <c r="H17" s="88"/>
      <c r="I17" s="90"/>
      <c r="J17" s="88">
        <f>J18</f>
        <v>1.7062499999999998</v>
      </c>
      <c r="K17" s="88">
        <v>1292.8994000000002</v>
      </c>
      <c r="L17" s="82"/>
      <c r="M17" s="89">
        <v>0.59240907760457151</v>
      </c>
      <c r="N17" s="89">
        <f>K17/'סכום נכסי הקרן'!$C$42</f>
        <v>1.5781925032630009E-2</v>
      </c>
    </row>
    <row r="18" spans="2:14">
      <c r="B18" s="97" t="s">
        <v>67</v>
      </c>
      <c r="C18" s="82"/>
      <c r="D18" s="82"/>
      <c r="E18" s="82"/>
      <c r="F18" s="82"/>
      <c r="G18" s="82"/>
      <c r="H18" s="88"/>
      <c r="I18" s="90"/>
      <c r="J18" s="88">
        <f>SUM(J19:J28)</f>
        <v>1.7062499999999998</v>
      </c>
      <c r="K18" s="88">
        <v>1292.8994000000002</v>
      </c>
      <c r="L18" s="82"/>
      <c r="M18" s="89">
        <v>0.59240907760457151</v>
      </c>
      <c r="N18" s="89">
        <f>K18/'סכום נכסי הקרן'!$C$42</f>
        <v>1.5781925032630009E-2</v>
      </c>
    </row>
    <row r="19" spans="2:14">
      <c r="B19" s="84" t="s">
        <v>744</v>
      </c>
      <c r="C19" s="80" t="s">
        <v>745</v>
      </c>
      <c r="D19" s="91" t="s">
        <v>28</v>
      </c>
      <c r="E19" s="80"/>
      <c r="F19" s="91" t="s">
        <v>740</v>
      </c>
      <c r="G19" s="91" t="s">
        <v>176</v>
      </c>
      <c r="H19" s="85">
        <v>44</v>
      </c>
      <c r="I19" s="87">
        <f>2338000/100</f>
        <v>23380</v>
      </c>
      <c r="J19" s="80"/>
      <c r="K19" s="85">
        <v>31.687660000000001</v>
      </c>
      <c r="L19" s="86">
        <v>4.199302684792677E-7</v>
      </c>
      <c r="M19" s="86">
        <v>1.451934886198205E-2</v>
      </c>
      <c r="N19" s="86">
        <f>K19/'סכום נכסי הקרן'!$C$42</f>
        <v>3.8679906153523509E-4</v>
      </c>
    </row>
    <row r="20" spans="2:14">
      <c r="B20" s="84" t="s">
        <v>746</v>
      </c>
      <c r="C20" s="80" t="s">
        <v>747</v>
      </c>
      <c r="D20" s="91" t="s">
        <v>28</v>
      </c>
      <c r="E20" s="80"/>
      <c r="F20" s="91" t="s">
        <v>740</v>
      </c>
      <c r="G20" s="91" t="s">
        <v>175</v>
      </c>
      <c r="H20" s="85">
        <v>178</v>
      </c>
      <c r="I20" s="87">
        <v>3348</v>
      </c>
      <c r="J20" s="80"/>
      <c r="K20" s="85">
        <v>16.476659999999999</v>
      </c>
      <c r="L20" s="86">
        <v>3.4293993505295617E-6</v>
      </c>
      <c r="M20" s="86">
        <v>7.5496383961537435E-3</v>
      </c>
      <c r="N20" s="86">
        <f>K20/'סכום נכסי הקרן'!$C$42</f>
        <v>2.0112424285148055E-4</v>
      </c>
    </row>
    <row r="21" spans="2:14">
      <c r="B21" s="84" t="s">
        <v>748</v>
      </c>
      <c r="C21" s="80" t="s">
        <v>749</v>
      </c>
      <c r="D21" s="91" t="s">
        <v>750</v>
      </c>
      <c r="E21" s="80"/>
      <c r="F21" s="91" t="s">
        <v>740</v>
      </c>
      <c r="G21" s="91" t="s">
        <v>166</v>
      </c>
      <c r="H21" s="85">
        <v>720</v>
      </c>
      <c r="I21" s="87">
        <v>2650</v>
      </c>
      <c r="J21" s="85">
        <v>1.0245</v>
      </c>
      <c r="K21" s="85">
        <v>67.174859999999995</v>
      </c>
      <c r="L21" s="86">
        <v>4.6451612903225805E-5</v>
      </c>
      <c r="M21" s="86">
        <v>3.077965451203413E-2</v>
      </c>
      <c r="N21" s="86">
        <f>K21/'סכום נכסי הקרן'!$C$42</f>
        <v>8.1997764450769792E-4</v>
      </c>
    </row>
    <row r="22" spans="2:14">
      <c r="B22" s="84" t="s">
        <v>751</v>
      </c>
      <c r="C22" s="80" t="s">
        <v>752</v>
      </c>
      <c r="D22" s="91" t="s">
        <v>750</v>
      </c>
      <c r="E22" s="80"/>
      <c r="F22" s="91" t="s">
        <v>740</v>
      </c>
      <c r="G22" s="91" t="s">
        <v>166</v>
      </c>
      <c r="H22" s="85">
        <v>986</v>
      </c>
      <c r="I22" s="87">
        <v>3334</v>
      </c>
      <c r="J22" s="85">
        <v>0.68174999999999997</v>
      </c>
      <c r="K22" s="85">
        <v>114.65327000000001</v>
      </c>
      <c r="L22" s="86">
        <v>2.9E-5</v>
      </c>
      <c r="M22" s="86">
        <v>5.2534356443392181E-2</v>
      </c>
      <c r="N22" s="86">
        <f>K22/'סכום נכסי הקרן'!$C$42</f>
        <v>1.3995283096936133E-3</v>
      </c>
    </row>
    <row r="23" spans="2:14">
      <c r="B23" s="84" t="s">
        <v>753</v>
      </c>
      <c r="C23" s="80" t="s">
        <v>754</v>
      </c>
      <c r="D23" s="91" t="s">
        <v>126</v>
      </c>
      <c r="E23" s="80"/>
      <c r="F23" s="91" t="s">
        <v>740</v>
      </c>
      <c r="G23" s="91" t="s">
        <v>166</v>
      </c>
      <c r="H23" s="85">
        <v>31</v>
      </c>
      <c r="I23" s="87">
        <v>47471.5</v>
      </c>
      <c r="J23" s="80"/>
      <c r="K23" s="85">
        <v>51.020969999999998</v>
      </c>
      <c r="L23" s="86">
        <v>6.1082022713448666E-6</v>
      </c>
      <c r="M23" s="86">
        <v>2.3377909972106498E-2</v>
      </c>
      <c r="N23" s="86">
        <f>K23/'סכום נכסי הקרן'!$C$42</f>
        <v>6.2279333073560444E-4</v>
      </c>
    </row>
    <row r="24" spans="2:14">
      <c r="B24" s="84" t="s">
        <v>755</v>
      </c>
      <c r="C24" s="80" t="s">
        <v>756</v>
      </c>
      <c r="D24" s="91" t="s">
        <v>28</v>
      </c>
      <c r="E24" s="80"/>
      <c r="F24" s="91" t="s">
        <v>740</v>
      </c>
      <c r="G24" s="91" t="s">
        <v>168</v>
      </c>
      <c r="H24" s="85">
        <v>329.00000000000006</v>
      </c>
      <c r="I24" s="87">
        <v>7897</v>
      </c>
      <c r="J24" s="80"/>
      <c r="K24" s="85">
        <v>107.88923999999997</v>
      </c>
      <c r="L24" s="86">
        <v>8.4927882288406324E-5</v>
      </c>
      <c r="M24" s="86">
        <v>4.9435064438778618E-2</v>
      </c>
      <c r="N24" s="86">
        <f>K24/'סכום נכסי הקרן'!$C$42</f>
        <v>1.3169624005606516E-3</v>
      </c>
    </row>
    <row r="25" spans="2:14">
      <c r="B25" s="84" t="s">
        <v>757</v>
      </c>
      <c r="C25" s="80" t="s">
        <v>758</v>
      </c>
      <c r="D25" s="91" t="s">
        <v>138</v>
      </c>
      <c r="E25" s="80"/>
      <c r="F25" s="91" t="s">
        <v>740</v>
      </c>
      <c r="G25" s="91" t="s">
        <v>170</v>
      </c>
      <c r="H25" s="85">
        <v>47</v>
      </c>
      <c r="I25" s="87">
        <v>7788</v>
      </c>
      <c r="J25" s="80"/>
      <c r="K25" s="85">
        <v>9.9115300000000008</v>
      </c>
      <c r="L25" s="86">
        <v>1.3689820133239814E-6</v>
      </c>
      <c r="M25" s="86">
        <v>4.5414827672980882E-3</v>
      </c>
      <c r="N25" s="86">
        <f>K25/'סכום נכסי הקרן'!$C$42</f>
        <v>1.2098622941480465E-4</v>
      </c>
    </row>
    <row r="26" spans="2:14">
      <c r="B26" s="84" t="s">
        <v>759</v>
      </c>
      <c r="C26" s="80" t="s">
        <v>760</v>
      </c>
      <c r="D26" s="91" t="s">
        <v>750</v>
      </c>
      <c r="E26" s="80"/>
      <c r="F26" s="91" t="s">
        <v>740</v>
      </c>
      <c r="G26" s="91" t="s">
        <v>166</v>
      </c>
      <c r="H26" s="85">
        <v>627.00000000000011</v>
      </c>
      <c r="I26" s="87">
        <v>4591</v>
      </c>
      <c r="J26" s="80"/>
      <c r="K26" s="85">
        <v>99.799570000000003</v>
      </c>
      <c r="L26" s="86">
        <v>4.3151549955051474E-7</v>
      </c>
      <c r="M26" s="86">
        <v>4.5728361548495466E-2</v>
      </c>
      <c r="N26" s="86">
        <f>K26/'סכום נכסי הקרן'!$C$42</f>
        <v>1.2182149145004712E-3</v>
      </c>
    </row>
    <row r="27" spans="2:14">
      <c r="B27" s="84" t="s">
        <v>761</v>
      </c>
      <c r="C27" s="80" t="s">
        <v>762</v>
      </c>
      <c r="D27" s="91" t="s">
        <v>750</v>
      </c>
      <c r="E27" s="80"/>
      <c r="F27" s="91" t="s">
        <v>740</v>
      </c>
      <c r="G27" s="91" t="s">
        <v>166</v>
      </c>
      <c r="H27" s="85">
        <v>731</v>
      </c>
      <c r="I27" s="87">
        <v>24529</v>
      </c>
      <c r="J27" s="80"/>
      <c r="K27" s="85">
        <v>621.65733</v>
      </c>
      <c r="L27" s="86">
        <v>2.1433198959685887E-6</v>
      </c>
      <c r="M27" s="86">
        <v>0.28484462553808954</v>
      </c>
      <c r="N27" s="86">
        <f>K27/'סכום נכסי הקרן'!$C$42</f>
        <v>7.5883316041796692E-3</v>
      </c>
    </row>
    <row r="28" spans="2:14">
      <c r="B28" s="84" t="s">
        <v>763</v>
      </c>
      <c r="C28" s="80" t="s">
        <v>764</v>
      </c>
      <c r="D28" s="91" t="s">
        <v>750</v>
      </c>
      <c r="E28" s="80"/>
      <c r="F28" s="91" t="s">
        <v>740</v>
      </c>
      <c r="G28" s="91" t="s">
        <v>166</v>
      </c>
      <c r="H28" s="85">
        <v>1752</v>
      </c>
      <c r="I28" s="87">
        <v>2842</v>
      </c>
      <c r="J28" s="80"/>
      <c r="K28" s="85">
        <v>172.62831</v>
      </c>
      <c r="L28" s="86">
        <v>2.2432778201885041E-5</v>
      </c>
      <c r="M28" s="86">
        <v>7.9098635126241074E-2</v>
      </c>
      <c r="N28" s="86">
        <f>K28/'סכום נכסי הקרן'!$C$42</f>
        <v>2.1072072946507767E-3</v>
      </c>
    </row>
    <row r="29" spans="2:14">
      <c r="B29" s="83"/>
      <c r="C29" s="80"/>
      <c r="D29" s="80"/>
      <c r="E29" s="80"/>
      <c r="F29" s="80"/>
      <c r="G29" s="80"/>
      <c r="H29" s="85"/>
      <c r="I29" s="87"/>
      <c r="J29" s="80"/>
      <c r="K29" s="80"/>
      <c r="L29" s="80"/>
      <c r="M29" s="86"/>
      <c r="N29" s="80"/>
    </row>
    <row r="30" spans="2:14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</row>
    <row r="31" spans="2:14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</row>
    <row r="32" spans="2:14">
      <c r="B32" s="93" t="s">
        <v>250</v>
      </c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</row>
    <row r="33" spans="2:14">
      <c r="B33" s="93" t="s">
        <v>115</v>
      </c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</row>
    <row r="34" spans="2:14">
      <c r="B34" s="93" t="s">
        <v>233</v>
      </c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</row>
    <row r="35" spans="2:14">
      <c r="B35" s="93" t="s">
        <v>241</v>
      </c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</row>
    <row r="36" spans="2:14">
      <c r="B36" s="93" t="s">
        <v>248</v>
      </c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</row>
    <row r="37" spans="2:14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</row>
    <row r="38" spans="2:14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</row>
    <row r="39" spans="2:14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</row>
    <row r="40" spans="2:14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</row>
    <row r="41" spans="2:14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</row>
    <row r="42" spans="2:14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</row>
    <row r="43" spans="2:14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</row>
    <row r="44" spans="2:14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</row>
    <row r="45" spans="2:14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</row>
    <row r="46" spans="2:14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</row>
    <row r="47" spans="2:14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</row>
    <row r="48" spans="2:14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</row>
    <row r="49" spans="2:14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</row>
    <row r="50" spans="2:14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</row>
    <row r="51" spans="2:14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</row>
    <row r="52" spans="2:14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</row>
    <row r="53" spans="2:14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</row>
    <row r="54" spans="2:14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</row>
    <row r="55" spans="2:14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</row>
    <row r="56" spans="2:14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</row>
    <row r="57" spans="2:14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</row>
    <row r="58" spans="2:14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</row>
    <row r="59" spans="2:14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</row>
    <row r="60" spans="2:14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</row>
    <row r="61" spans="2:14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</row>
    <row r="62" spans="2:14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</row>
    <row r="63" spans="2:14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</row>
    <row r="64" spans="2:14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</row>
    <row r="65" spans="2:14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</row>
    <row r="66" spans="2:14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</row>
    <row r="67" spans="2:14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</row>
    <row r="68" spans="2:14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</row>
    <row r="69" spans="2:14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</row>
    <row r="70" spans="2:14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</row>
    <row r="71" spans="2:14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</row>
    <row r="72" spans="2:14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</row>
    <row r="73" spans="2:14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</row>
    <row r="74" spans="2:14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</row>
    <row r="75" spans="2:14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</row>
    <row r="76" spans="2:14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</row>
    <row r="77" spans="2:14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</row>
    <row r="78" spans="2:14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</row>
    <row r="79" spans="2:14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</row>
    <row r="80" spans="2:14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</row>
    <row r="81" spans="2:14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</row>
    <row r="82" spans="2:14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</row>
    <row r="83" spans="2:14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</row>
    <row r="84" spans="2:14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</row>
    <row r="85" spans="2:14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</row>
    <row r="86" spans="2:14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</row>
    <row r="87" spans="2:14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</row>
    <row r="88" spans="2:14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</row>
    <row r="89" spans="2:14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</row>
    <row r="90" spans="2:14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</row>
    <row r="91" spans="2:14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</row>
    <row r="92" spans="2:14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</row>
    <row r="93" spans="2:14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</row>
    <row r="94" spans="2:14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</row>
    <row r="95" spans="2:14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</row>
    <row r="96" spans="2:14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</row>
    <row r="97" spans="2:14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</row>
    <row r="98" spans="2:14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</row>
    <row r="99" spans="2:14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</row>
    <row r="100" spans="2:14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</row>
    <row r="101" spans="2:14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</row>
    <row r="102" spans="2:14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</row>
    <row r="103" spans="2:14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</row>
    <row r="104" spans="2:14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</row>
    <row r="105" spans="2:14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</row>
    <row r="106" spans="2:14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</row>
    <row r="107" spans="2:14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</row>
    <row r="108" spans="2:14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</row>
    <row r="109" spans="2:14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</row>
    <row r="110" spans="2:14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</row>
    <row r="111" spans="2:14"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</row>
    <row r="112" spans="2:14"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</row>
    <row r="113" spans="2:14"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</row>
    <row r="114" spans="2:14"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</row>
    <row r="115" spans="2:14"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</row>
    <row r="116" spans="2:14"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</row>
    <row r="117" spans="2:14"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</row>
    <row r="118" spans="2:14"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</row>
    <row r="119" spans="2:14"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</row>
    <row r="120" spans="2:14"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</row>
    <row r="121" spans="2:14"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</row>
    <row r="122" spans="2:14"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</row>
    <row r="123" spans="2:14"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</row>
    <row r="124" spans="2:14"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</row>
    <row r="125" spans="2:14"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</row>
    <row r="126" spans="2:14"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</row>
    <row r="127" spans="2:14"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</row>
    <row r="128" spans="2:14"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sheet="1" objects="1" scenarios="1"/>
  <mergeCells count="2">
    <mergeCell ref="B6:N6"/>
    <mergeCell ref="B7:N7"/>
  </mergeCells>
  <phoneticPr fontId="4" type="noConversion"/>
  <dataValidations count="1">
    <dataValidation allowBlank="1" showInputMessage="1" showErrorMessage="1" sqref="J9:J1048576 C5:C1048576 J1:J7 A1:A1048576 B45:B1048576 AG49:AG1048576 K1:AF1048576 AH1:XFD1048576 AG1:AG43 B1:B31 B33:B43 D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855468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4.5703125" style="1" bestFit="1" customWidth="1"/>
    <col min="8" max="8" width="7.85546875" style="1" bestFit="1" customWidth="1"/>
    <col min="9" max="9" width="8" style="1" customWidth="1"/>
    <col min="10" max="10" width="7" style="1" bestFit="1" customWidth="1"/>
    <col min="11" max="11" width="6.42578125" style="1" bestFit="1" customWidth="1"/>
    <col min="12" max="12" width="6.85546875" style="1" bestFit="1" customWidth="1"/>
    <col min="13" max="13" width="6.2851562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7" t="s">
        <v>182</v>
      </c>
      <c r="C1" s="78" t="s" vm="1">
        <v>251</v>
      </c>
    </row>
    <row r="2" spans="2:65">
      <c r="B2" s="57" t="s">
        <v>181</v>
      </c>
      <c r="C2" s="78" t="s">
        <v>252</v>
      </c>
    </row>
    <row r="3" spans="2:65">
      <c r="B3" s="57" t="s">
        <v>183</v>
      </c>
      <c r="C3" s="78" t="s">
        <v>253</v>
      </c>
    </row>
    <row r="4" spans="2:65">
      <c r="B4" s="57" t="s">
        <v>184</v>
      </c>
      <c r="C4" s="78">
        <v>8602</v>
      </c>
    </row>
    <row r="6" spans="2:65" ht="26.25" customHeight="1">
      <c r="B6" s="157" t="s">
        <v>212</v>
      </c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9"/>
    </row>
    <row r="7" spans="2:65" ht="26.25" customHeight="1">
      <c r="B7" s="157" t="s">
        <v>94</v>
      </c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9"/>
      <c r="BM7" s="3"/>
    </row>
    <row r="8" spans="2:65" s="3" customFormat="1" ht="78.75">
      <c r="B8" s="23" t="s">
        <v>118</v>
      </c>
      <c r="C8" s="31" t="s">
        <v>45</v>
      </c>
      <c r="D8" s="31" t="s">
        <v>122</v>
      </c>
      <c r="E8" s="31" t="s">
        <v>120</v>
      </c>
      <c r="F8" s="31" t="s">
        <v>64</v>
      </c>
      <c r="G8" s="31" t="s">
        <v>15</v>
      </c>
      <c r="H8" s="31" t="s">
        <v>65</v>
      </c>
      <c r="I8" s="31" t="s">
        <v>104</v>
      </c>
      <c r="J8" s="31" t="s">
        <v>235</v>
      </c>
      <c r="K8" s="31" t="s">
        <v>234</v>
      </c>
      <c r="L8" s="31" t="s">
        <v>62</v>
      </c>
      <c r="M8" s="31" t="s">
        <v>59</v>
      </c>
      <c r="N8" s="31" t="s">
        <v>185</v>
      </c>
      <c r="O8" s="21" t="s">
        <v>187</v>
      </c>
      <c r="P8" s="1"/>
      <c r="Q8" s="1"/>
      <c r="BH8" s="1"/>
      <c r="BI8" s="1"/>
    </row>
    <row r="9" spans="2:65" s="3" customFormat="1" ht="25.5">
      <c r="B9" s="16"/>
      <c r="C9" s="17"/>
      <c r="D9" s="17"/>
      <c r="E9" s="17"/>
      <c r="F9" s="17"/>
      <c r="G9" s="17"/>
      <c r="H9" s="17"/>
      <c r="I9" s="17"/>
      <c r="J9" s="33" t="s">
        <v>242</v>
      </c>
      <c r="K9" s="33"/>
      <c r="L9" s="33" t="s">
        <v>238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5"/>
      <c r="BG11" s="1"/>
      <c r="BH11" s="3"/>
      <c r="BI11" s="1"/>
      <c r="BM11" s="1"/>
    </row>
    <row r="12" spans="2:65" s="4" customFormat="1" ht="18" customHeight="1">
      <c r="B12" s="93" t="s">
        <v>250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5"/>
      <c r="BG12" s="1"/>
      <c r="BH12" s="3"/>
      <c r="BI12" s="1"/>
      <c r="BM12" s="1"/>
    </row>
    <row r="13" spans="2:65">
      <c r="B13" s="93" t="s">
        <v>115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BH13" s="3"/>
    </row>
    <row r="14" spans="2:65" ht="20.25">
      <c r="B14" s="93" t="s">
        <v>233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BH14" s="4"/>
    </row>
    <row r="15" spans="2:65">
      <c r="B15" s="93" t="s">
        <v>241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</row>
    <row r="16" spans="2:65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</row>
    <row r="17" spans="2:15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2:15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</row>
    <row r="19" spans="2:15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</row>
    <row r="20" spans="2:15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</row>
    <row r="21" spans="2:15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</row>
    <row r="22" spans="2:15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</row>
    <row r="23" spans="2:15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</row>
    <row r="24" spans="2:15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</row>
    <row r="25" spans="2:15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</row>
    <row r="26" spans="2:15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2:15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</row>
    <row r="28" spans="2:15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</row>
    <row r="29" spans="2:15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</row>
    <row r="30" spans="2:15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</row>
    <row r="31" spans="2:15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</row>
    <row r="32" spans="2:15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</row>
    <row r="33" spans="2:59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</row>
    <row r="34" spans="2:59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</row>
    <row r="35" spans="2:59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</row>
    <row r="36" spans="2:59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</row>
    <row r="37" spans="2:59" ht="20.25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BG37" s="4"/>
    </row>
    <row r="38" spans="2:59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BG38" s="3"/>
    </row>
    <row r="39" spans="2:59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</row>
    <row r="40" spans="2:59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</row>
    <row r="41" spans="2:59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</row>
    <row r="42" spans="2:59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</row>
    <row r="43" spans="2:59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</row>
    <row r="44" spans="2:59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</row>
    <row r="45" spans="2:59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</row>
    <row r="46" spans="2:59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</row>
    <row r="47" spans="2:59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</row>
    <row r="48" spans="2:59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</row>
    <row r="49" spans="2:15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</row>
    <row r="50" spans="2:15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</row>
    <row r="51" spans="2:15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</row>
    <row r="52" spans="2:15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</row>
    <row r="53" spans="2:15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</row>
    <row r="54" spans="2:15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</row>
    <row r="55" spans="2:15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</row>
    <row r="56" spans="2:15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</row>
    <row r="57" spans="2:15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</row>
    <row r="58" spans="2:15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</row>
    <row r="59" spans="2:15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</row>
    <row r="60" spans="2:15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</row>
    <row r="61" spans="2:15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</row>
    <row r="62" spans="2:15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</row>
    <row r="63" spans="2:15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</row>
    <row r="64" spans="2:15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</row>
    <row r="65" spans="2:15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</row>
    <row r="66" spans="2:15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</row>
    <row r="67" spans="2:15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</row>
    <row r="68" spans="2:15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</row>
    <row r="69" spans="2:15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</row>
    <row r="70" spans="2:15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</row>
    <row r="71" spans="2:15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</row>
    <row r="72" spans="2:15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</row>
    <row r="73" spans="2:15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</row>
    <row r="74" spans="2:15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</row>
    <row r="75" spans="2:15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</row>
    <row r="76" spans="2:15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</row>
    <row r="77" spans="2:15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</row>
    <row r="78" spans="2:15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</row>
    <row r="79" spans="2:15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</row>
    <row r="80" spans="2:15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</row>
    <row r="81" spans="2:15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</row>
    <row r="82" spans="2:15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</row>
    <row r="83" spans="2:15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</row>
    <row r="84" spans="2:15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</row>
    <row r="85" spans="2:15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</row>
    <row r="86" spans="2:15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</row>
    <row r="87" spans="2:15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</row>
    <row r="88" spans="2:15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</row>
    <row r="89" spans="2:15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</row>
    <row r="90" spans="2:15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</row>
    <row r="91" spans="2:15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</row>
    <row r="92" spans="2:15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</row>
    <row r="93" spans="2:15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</row>
    <row r="94" spans="2:15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</row>
    <row r="95" spans="2:15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</row>
    <row r="96" spans="2:15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</row>
    <row r="97" spans="2:15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</row>
    <row r="98" spans="2:15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</row>
    <row r="99" spans="2:15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</row>
    <row r="100" spans="2:15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</row>
    <row r="101" spans="2:15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</row>
    <row r="102" spans="2:15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</row>
    <row r="103" spans="2:15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</row>
    <row r="104" spans="2:15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</row>
    <row r="105" spans="2:15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</row>
    <row r="106" spans="2:15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</row>
    <row r="107" spans="2:15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</row>
    <row r="108" spans="2:15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</row>
    <row r="109" spans="2:15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</row>
    <row r="110" spans="2:15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</row>
    <row r="111" spans="2:15">
      <c r="C111" s="1"/>
      <c r="D111" s="1"/>
      <c r="E111" s="1"/>
    </row>
    <row r="112" spans="2:1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4"/>
      <c r="C325" s="1"/>
      <c r="D325" s="1"/>
      <c r="E325" s="1"/>
    </row>
    <row r="326" spans="2:5">
      <c r="B326" s="44"/>
      <c r="C326" s="1"/>
      <c r="D326" s="1"/>
      <c r="E326" s="1"/>
    </row>
    <row r="327" spans="2:5">
      <c r="B327" s="3"/>
      <c r="C327" s="1"/>
      <c r="D327" s="1"/>
      <c r="E327" s="1"/>
    </row>
  </sheetData>
  <sheetProtection sheet="1" objects="1" scenarios="1"/>
  <mergeCells count="2">
    <mergeCell ref="B6:O6"/>
    <mergeCell ref="B7:O7"/>
  </mergeCells>
  <phoneticPr fontId="4" type="noConversion"/>
  <dataValidations count="1">
    <dataValidation allowBlank="1" showInputMessage="1" showErrorMessage="1" sqref="A1:A1048576 B39:B1048576 C5:C1048576 D1:AF1048576 AH1:XFD1048576 AG1:AG37 B1:B11 B13:B37 AG42:AG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2018-04-09T10:14:18+00:00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B6104C61-4417-4C99-A1F3-1A3CCD37EAE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user</cp:lastModifiedBy>
  <cp:lastPrinted>2017-05-01T10:11:51Z</cp:lastPrinted>
  <dcterms:created xsi:type="dcterms:W3CDTF">2005-07-19T07:39:38Z</dcterms:created>
  <dcterms:modified xsi:type="dcterms:W3CDTF">2018-04-09T08:07:25Z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