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D10" i="88" l="1"/>
  <c r="C10" i="88"/>
  <c r="C37" i="88"/>
  <c r="I11" i="81"/>
  <c r="I10" i="81"/>
  <c r="J10" i="81" s="1"/>
  <c r="J12" i="81" l="1"/>
  <c r="J11" i="81"/>
  <c r="K31" i="64"/>
  <c r="C17" i="84" l="1"/>
  <c r="C11" i="84"/>
  <c r="O16" i="78"/>
  <c r="O13" i="78"/>
  <c r="O23" i="78"/>
  <c r="C10" i="84" l="1"/>
  <c r="C43" i="88" s="1"/>
  <c r="O12" i="78"/>
  <c r="O11" i="78" s="1"/>
  <c r="C27" i="88"/>
  <c r="J35" i="63"/>
  <c r="J34" i="63" s="1"/>
  <c r="J11" i="63" s="1"/>
  <c r="K11" i="62"/>
  <c r="K12" i="62"/>
  <c r="K13" i="62"/>
  <c r="K100" i="62"/>
  <c r="K101" i="62"/>
  <c r="K121" i="62"/>
  <c r="S111" i="61"/>
  <c r="O111" i="61"/>
  <c r="S69" i="61"/>
  <c r="O69" i="61"/>
  <c r="S56" i="61"/>
  <c r="O56" i="61"/>
  <c r="J15" i="58"/>
  <c r="J12" i="58"/>
  <c r="C34" i="88"/>
  <c r="C31" i="88"/>
  <c r="C29" i="88"/>
  <c r="C28" i="88"/>
  <c r="C26" i="88"/>
  <c r="C24" i="88"/>
  <c r="C21" i="88"/>
  <c r="C18" i="88"/>
  <c r="C17" i="88"/>
  <c r="C16" i="88"/>
  <c r="C15" i="88"/>
  <c r="C13" i="88"/>
  <c r="O10" i="78" l="1"/>
  <c r="P12" i="78" s="1"/>
  <c r="P11" i="78"/>
  <c r="J11" i="58"/>
  <c r="J10" i="58" s="1"/>
  <c r="K24" i="58" s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20" i="58" l="1"/>
  <c r="K19" i="58"/>
  <c r="K23" i="58"/>
  <c r="K21" i="58"/>
  <c r="K16" i="58"/>
  <c r="K18" i="58"/>
  <c r="K17" i="58"/>
  <c r="K12" i="58"/>
  <c r="C11" i="88"/>
  <c r="C42" i="88" s="1"/>
  <c r="K13" i="58"/>
  <c r="K15" i="58"/>
  <c r="K11" i="58"/>
  <c r="K25" i="58"/>
  <c r="K10" i="58"/>
  <c r="K22" i="58"/>
  <c r="P17" i="78"/>
  <c r="P39" i="78"/>
  <c r="P23" i="78"/>
  <c r="P30" i="78"/>
  <c r="P47" i="78"/>
  <c r="P34" i="78"/>
  <c r="P36" i="78"/>
  <c r="P46" i="78"/>
  <c r="P19" i="78"/>
  <c r="P13" i="78"/>
  <c r="P41" i="78"/>
  <c r="P32" i="78"/>
  <c r="P24" i="78"/>
  <c r="C33" i="88"/>
  <c r="P18" i="78"/>
  <c r="P21" i="78"/>
  <c r="P31" i="78"/>
  <c r="P42" i="78"/>
  <c r="P16" i="78"/>
  <c r="P33" i="78"/>
  <c r="P14" i="78"/>
  <c r="P37" i="78"/>
  <c r="P10" i="78"/>
  <c r="P40" i="78"/>
  <c r="P20" i="78"/>
  <c r="P43" i="78"/>
  <c r="P27" i="78"/>
  <c r="P38" i="78"/>
  <c r="P25" i="78"/>
  <c r="P48" i="78"/>
  <c r="P29" i="78"/>
  <c r="P15" i="78"/>
  <c r="P28" i="78"/>
  <c r="P35" i="78"/>
  <c r="P26" i="78"/>
  <c r="P45" i="78"/>
  <c r="P44" i="78"/>
  <c r="L19" i="58" l="1"/>
  <c r="K10" i="81"/>
  <c r="K11" i="81"/>
  <c r="D37" i="88"/>
  <c r="K12" i="81"/>
  <c r="D11" i="88"/>
  <c r="L21" i="58"/>
  <c r="L20" i="58"/>
  <c r="D21" i="88"/>
  <c r="D42" i="88"/>
  <c r="L11" i="58"/>
  <c r="D23" i="88"/>
  <c r="D29" i="88"/>
  <c r="D16" i="88"/>
  <c r="D27" i="88"/>
  <c r="L13" i="58"/>
  <c r="D12" i="88"/>
  <c r="D24" i="88"/>
  <c r="D31" i="88"/>
  <c r="L18" i="58"/>
  <c r="D15" i="88"/>
  <c r="L16" i="58"/>
  <c r="L12" i="58"/>
  <c r="D26" i="88"/>
  <c r="L17" i="58"/>
  <c r="L10" i="58"/>
  <c r="Q18" i="78"/>
  <c r="Q17" i="78"/>
  <c r="Q19" i="78"/>
  <c r="Q21" i="78"/>
  <c r="Q20" i="78"/>
  <c r="D17" i="88"/>
  <c r="D13" i="88"/>
  <c r="D28" i="88"/>
  <c r="O11" i="79"/>
  <c r="O14" i="79"/>
  <c r="O10" i="79"/>
  <c r="O13" i="79"/>
  <c r="O12" i="79"/>
  <c r="Q47" i="78"/>
  <c r="Q45" i="78"/>
  <c r="Q41" i="78"/>
  <c r="Q37" i="78"/>
  <c r="Q33" i="78"/>
  <c r="Q29" i="78"/>
  <c r="Q25" i="78"/>
  <c r="Q15" i="78"/>
  <c r="Q11" i="78"/>
  <c r="Q24" i="78"/>
  <c r="Q14" i="78"/>
  <c r="Q10" i="78"/>
  <c r="Q43" i="78"/>
  <c r="Q35" i="78"/>
  <c r="Q27" i="78"/>
  <c r="Q13" i="78"/>
  <c r="Q46" i="78"/>
  <c r="Q44" i="78"/>
  <c r="Q40" i="78"/>
  <c r="Q36" i="78"/>
  <c r="Q32" i="78"/>
  <c r="Q28" i="78"/>
  <c r="Q39" i="78"/>
  <c r="Q31" i="78"/>
  <c r="Q23" i="78"/>
  <c r="Q48" i="78"/>
  <c r="Q42" i="78"/>
  <c r="Q38" i="78"/>
  <c r="Q34" i="78"/>
  <c r="Q30" i="78"/>
  <c r="Q26" i="78"/>
  <c r="Q16" i="78"/>
  <c r="Q12" i="78"/>
  <c r="K36" i="76"/>
  <c r="K32" i="76"/>
  <c r="K28" i="76"/>
  <c r="K24" i="76"/>
  <c r="K20" i="76"/>
  <c r="K15" i="76"/>
  <c r="K11" i="76"/>
  <c r="K31" i="76"/>
  <c r="K27" i="76"/>
  <c r="K19" i="76"/>
  <c r="K14" i="76"/>
  <c r="K30" i="76"/>
  <c r="K26" i="76"/>
  <c r="K22" i="76"/>
  <c r="K13" i="76"/>
  <c r="K35" i="76"/>
  <c r="K23" i="76"/>
  <c r="L13" i="74"/>
  <c r="K17" i="76"/>
  <c r="L12" i="74"/>
  <c r="K34" i="76"/>
  <c r="K33" i="76"/>
  <c r="K29" i="76"/>
  <c r="K25" i="76"/>
  <c r="K21" i="76"/>
  <c r="K16" i="76"/>
  <c r="K12" i="76"/>
  <c r="L11" i="74"/>
  <c r="K26" i="73"/>
  <c r="K25" i="73"/>
  <c r="K21" i="73"/>
  <c r="K15" i="73"/>
  <c r="K11" i="73"/>
  <c r="K24" i="73"/>
  <c r="K14" i="73"/>
  <c r="K23" i="73"/>
  <c r="K18" i="73"/>
  <c r="K13" i="73"/>
  <c r="K29" i="73"/>
  <c r="K19" i="73"/>
  <c r="K28" i="73"/>
  <c r="K27" i="73"/>
  <c r="K22" i="73"/>
  <c r="K16" i="73"/>
  <c r="K12" i="73"/>
  <c r="L23" i="58"/>
  <c r="M15" i="72"/>
  <c r="M11" i="72"/>
  <c r="M17" i="72"/>
  <c r="M18" i="72"/>
  <c r="M16" i="72"/>
  <c r="M12" i="72"/>
  <c r="M14" i="72"/>
  <c r="M13" i="72"/>
  <c r="D38" i="88"/>
  <c r="L24" i="58"/>
  <c r="L25" i="58"/>
  <c r="L22" i="58"/>
  <c r="D18" i="88"/>
  <c r="L15" i="58"/>
  <c r="D33" i="88"/>
  <c r="D34" i="88"/>
  <c r="S28" i="71"/>
  <c r="S23" i="71"/>
  <c r="S18" i="71"/>
  <c r="S14" i="71"/>
  <c r="P39" i="69"/>
  <c r="P35" i="69"/>
  <c r="P31" i="69"/>
  <c r="P27" i="69"/>
  <c r="P23" i="69"/>
  <c r="P19" i="69"/>
  <c r="P15" i="69"/>
  <c r="P11" i="69"/>
  <c r="K16" i="67"/>
  <c r="K12" i="67"/>
  <c r="O30" i="64"/>
  <c r="O26" i="64"/>
  <c r="O22" i="64"/>
  <c r="O18" i="64"/>
  <c r="O13" i="64"/>
  <c r="N89" i="63"/>
  <c r="N90" i="63"/>
  <c r="N81" i="63"/>
  <c r="N77" i="63"/>
  <c r="N73" i="63"/>
  <c r="N69" i="63"/>
  <c r="N65" i="63"/>
  <c r="N61" i="63"/>
  <c r="N57" i="63"/>
  <c r="N53" i="63"/>
  <c r="N49" i="63"/>
  <c r="N45" i="63"/>
  <c r="N41" i="63"/>
  <c r="N37" i="63"/>
  <c r="N32" i="63"/>
  <c r="N30" i="63"/>
  <c r="N24" i="63"/>
  <c r="N17" i="63"/>
  <c r="N15" i="63"/>
  <c r="N11" i="63"/>
  <c r="O189" i="62"/>
  <c r="O185" i="62"/>
  <c r="O181" i="62"/>
  <c r="O177" i="62"/>
  <c r="O173" i="62"/>
  <c r="O169" i="62"/>
  <c r="O165" i="62"/>
  <c r="O161" i="62"/>
  <c r="O157" i="62"/>
  <c r="O153" i="62"/>
  <c r="O149" i="62"/>
  <c r="O145" i="62"/>
  <c r="O141" i="62"/>
  <c r="O137" i="62"/>
  <c r="O133" i="62"/>
  <c r="O129" i="62"/>
  <c r="O125" i="62"/>
  <c r="O121" i="62"/>
  <c r="O116" i="62"/>
  <c r="O112" i="62"/>
  <c r="O108" i="62"/>
  <c r="O104" i="62"/>
  <c r="O100" i="62"/>
  <c r="O95" i="62"/>
  <c r="O91" i="62"/>
  <c r="O86" i="62"/>
  <c r="O82" i="62"/>
  <c r="O78" i="62"/>
  <c r="O74" i="62"/>
  <c r="O70" i="62"/>
  <c r="O66" i="62"/>
  <c r="O62" i="62"/>
  <c r="O58" i="62"/>
  <c r="O54" i="62"/>
  <c r="O50" i="62"/>
  <c r="O46" i="62"/>
  <c r="O41" i="62"/>
  <c r="O37" i="62"/>
  <c r="O33" i="62"/>
  <c r="O29" i="62"/>
  <c r="O25" i="62"/>
  <c r="O21" i="62"/>
  <c r="O17" i="62"/>
  <c r="O13" i="62"/>
  <c r="U126" i="61"/>
  <c r="U121" i="61"/>
  <c r="S27" i="71"/>
  <c r="S22" i="71"/>
  <c r="S17" i="71"/>
  <c r="S13" i="71"/>
  <c r="P38" i="69"/>
  <c r="P34" i="69"/>
  <c r="P30" i="69"/>
  <c r="P26" i="69"/>
  <c r="P22" i="69"/>
  <c r="P18" i="69"/>
  <c r="P14" i="69"/>
  <c r="K19" i="67"/>
  <c r="K15" i="67"/>
  <c r="K11" i="67"/>
  <c r="O29" i="64"/>
  <c r="O25" i="64"/>
  <c r="O21" i="64"/>
  <c r="O16" i="64"/>
  <c r="O12" i="64"/>
  <c r="N86" i="63"/>
  <c r="N87" i="63"/>
  <c r="N80" i="63"/>
  <c r="N76" i="63"/>
  <c r="N72" i="63"/>
  <c r="N68" i="63"/>
  <c r="N64" i="63"/>
  <c r="N60" i="63"/>
  <c r="N56" i="63"/>
  <c r="N52" i="63"/>
  <c r="N48" i="63"/>
  <c r="N44" i="63"/>
  <c r="N40" i="63"/>
  <c r="N36" i="63"/>
  <c r="N27" i="63"/>
  <c r="N29" i="63"/>
  <c r="N23" i="63"/>
  <c r="N19" i="63"/>
  <c r="N14" i="63"/>
  <c r="O188" i="62"/>
  <c r="O184" i="62"/>
  <c r="O180" i="62"/>
  <c r="O176" i="62"/>
  <c r="O172" i="62"/>
  <c r="O168" i="62"/>
  <c r="O164" i="62"/>
  <c r="O160" i="62"/>
  <c r="O156" i="62"/>
  <c r="O152" i="62"/>
  <c r="O148" i="62"/>
  <c r="O144" i="62"/>
  <c r="O140" i="62"/>
  <c r="O136" i="62"/>
  <c r="O132" i="62"/>
  <c r="O128" i="62"/>
  <c r="O124" i="62"/>
  <c r="O119" i="62"/>
  <c r="O115" i="62"/>
  <c r="O111" i="62"/>
  <c r="O107" i="62"/>
  <c r="O103" i="62"/>
  <c r="O98" i="62"/>
  <c r="O94" i="62"/>
  <c r="O90" i="62"/>
  <c r="O85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U125" i="61"/>
  <c r="U120" i="61"/>
  <c r="S26" i="71"/>
  <c r="S21" i="71"/>
  <c r="S16" i="71"/>
  <c r="S12" i="71"/>
  <c r="P37" i="69"/>
  <c r="P33" i="69"/>
  <c r="P29" i="69"/>
  <c r="P25" i="69"/>
  <c r="P21" i="69"/>
  <c r="P17" i="69"/>
  <c r="P13" i="69"/>
  <c r="K18" i="67"/>
  <c r="K14" i="67"/>
  <c r="O32" i="64"/>
  <c r="O28" i="64"/>
  <c r="O24" i="64"/>
  <c r="O20" i="64"/>
  <c r="O15" i="64"/>
  <c r="O11" i="64"/>
  <c r="N85" i="63"/>
  <c r="N91" i="63"/>
  <c r="N84" i="63"/>
  <c r="N79" i="63"/>
  <c r="N75" i="63"/>
  <c r="N71" i="63"/>
  <c r="N67" i="63"/>
  <c r="N63" i="63"/>
  <c r="N59" i="63"/>
  <c r="N55" i="63"/>
  <c r="N51" i="63"/>
  <c r="N47" i="63"/>
  <c r="N43" i="63"/>
  <c r="N39" i="63"/>
  <c r="N35" i="63"/>
  <c r="N26" i="63"/>
  <c r="N28" i="63"/>
  <c r="N22" i="63"/>
  <c r="N18" i="63"/>
  <c r="N13" i="63"/>
  <c r="O187" i="62"/>
  <c r="O183" i="62"/>
  <c r="O179" i="62"/>
  <c r="O175" i="62"/>
  <c r="O171" i="62"/>
  <c r="O167" i="62"/>
  <c r="O163" i="62"/>
  <c r="O159" i="62"/>
  <c r="O155" i="62"/>
  <c r="O151" i="62"/>
  <c r="O147" i="62"/>
  <c r="O143" i="62"/>
  <c r="O139" i="62"/>
  <c r="O135" i="62"/>
  <c r="O131" i="62"/>
  <c r="O127" i="62"/>
  <c r="O123" i="62"/>
  <c r="O118" i="62"/>
  <c r="O114" i="62"/>
  <c r="O110" i="62"/>
  <c r="O106" i="62"/>
  <c r="O102" i="62"/>
  <c r="O97" i="62"/>
  <c r="O93" i="62"/>
  <c r="O89" i="62"/>
  <c r="O84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U123" i="61"/>
  <c r="U119" i="61"/>
  <c r="S24" i="71"/>
  <c r="S19" i="71"/>
  <c r="S15" i="71"/>
  <c r="S11" i="71"/>
  <c r="P36" i="69"/>
  <c r="P32" i="69"/>
  <c r="P28" i="69"/>
  <c r="P24" i="69"/>
  <c r="P20" i="69"/>
  <c r="P16" i="69"/>
  <c r="P12" i="69"/>
  <c r="K17" i="67"/>
  <c r="K13" i="67"/>
  <c r="O31" i="64"/>
  <c r="O27" i="64"/>
  <c r="O23" i="64"/>
  <c r="O19" i="64"/>
  <c r="O14" i="64"/>
  <c r="N92" i="63"/>
  <c r="N88" i="63"/>
  <c r="N82" i="63"/>
  <c r="N78" i="63"/>
  <c r="N74" i="63"/>
  <c r="N70" i="63"/>
  <c r="N66" i="63"/>
  <c r="N62" i="63"/>
  <c r="N58" i="63"/>
  <c r="N54" i="63"/>
  <c r="N50" i="63"/>
  <c r="N46" i="63"/>
  <c r="N42" i="63"/>
  <c r="N38" i="63"/>
  <c r="N34" i="63"/>
  <c r="N31" i="63"/>
  <c r="N25" i="63"/>
  <c r="N21" i="63"/>
  <c r="N16" i="63"/>
  <c r="N12" i="63"/>
  <c r="O190" i="62"/>
  <c r="O186" i="62"/>
  <c r="O182" i="62"/>
  <c r="O178" i="62"/>
  <c r="O174" i="62"/>
  <c r="O170" i="62"/>
  <c r="O166" i="62"/>
  <c r="O162" i="62"/>
  <c r="O158" i="62"/>
  <c r="O154" i="62"/>
  <c r="O150" i="62"/>
  <c r="O146" i="62"/>
  <c r="O142" i="62"/>
  <c r="O138" i="62"/>
  <c r="O134" i="62"/>
  <c r="O130" i="62"/>
  <c r="O126" i="62"/>
  <c r="O122" i="62"/>
  <c r="O117" i="62"/>
  <c r="O113" i="62"/>
  <c r="O109" i="62"/>
  <c r="O105" i="62"/>
  <c r="O101" i="62"/>
  <c r="O96" i="62"/>
  <c r="O92" i="62"/>
  <c r="O88" i="62"/>
  <c r="O83" i="62"/>
  <c r="O79" i="62"/>
  <c r="O75" i="62"/>
  <c r="O71" i="62"/>
  <c r="O67" i="62"/>
  <c r="O63" i="62"/>
  <c r="O59" i="62"/>
  <c r="O55" i="62"/>
  <c r="O51" i="62"/>
  <c r="O47" i="62"/>
  <c r="O42" i="62"/>
  <c r="O38" i="62"/>
  <c r="O34" i="62"/>
  <c r="O30" i="62"/>
  <c r="O26" i="62"/>
  <c r="O22" i="62"/>
  <c r="O18" i="62"/>
  <c r="O14" i="62"/>
  <c r="U122" i="61"/>
  <c r="U118" i="61"/>
  <c r="U115" i="61"/>
  <c r="U111" i="61"/>
  <c r="U107" i="61"/>
  <c r="U103" i="61"/>
  <c r="U99" i="61"/>
  <c r="U95" i="61"/>
  <c r="U91" i="61"/>
  <c r="U87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1" i="59"/>
  <c r="R37" i="59"/>
  <c r="R33" i="59"/>
  <c r="R29" i="59"/>
  <c r="R24" i="59"/>
  <c r="R20" i="59"/>
  <c r="R16" i="59"/>
  <c r="R12" i="59"/>
  <c r="U114" i="61"/>
  <c r="U110" i="61"/>
  <c r="U106" i="61"/>
  <c r="U102" i="61"/>
  <c r="U98" i="61"/>
  <c r="U94" i="61"/>
  <c r="U90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0" i="59"/>
  <c r="R36" i="59"/>
  <c r="R32" i="59"/>
  <c r="R28" i="59"/>
  <c r="R23" i="59"/>
  <c r="R19" i="59"/>
  <c r="R15" i="59"/>
  <c r="R11" i="59"/>
  <c r="U117" i="61"/>
  <c r="U113" i="61"/>
  <c r="U109" i="61"/>
  <c r="U105" i="61"/>
  <c r="U101" i="61"/>
  <c r="U97" i="61"/>
  <c r="U93" i="61"/>
  <c r="U89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39" i="59"/>
  <c r="R35" i="59"/>
  <c r="R31" i="59"/>
  <c r="R27" i="59"/>
  <c r="R22" i="59"/>
  <c r="R18" i="59"/>
  <c r="R14" i="59"/>
  <c r="U116" i="61"/>
  <c r="U112" i="61"/>
  <c r="U108" i="61"/>
  <c r="U104" i="61"/>
  <c r="U100" i="61"/>
  <c r="U96" i="61"/>
  <c r="U92" i="61"/>
  <c r="U88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38" i="59"/>
  <c r="R34" i="59"/>
  <c r="R30" i="59"/>
  <c r="R26" i="59"/>
  <c r="R21" i="59"/>
  <c r="R17" i="59"/>
  <c r="R13" i="5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71231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  <mdx n="0" f="v">
      <t c="4" si="23">
        <n x="1" s="1"/>
        <n x="2" s="1"/>
        <n x="31"/>
        <n x="22"/>
      </t>
    </mdx>
    <mdx n="0" f="v">
      <t c="4" si="23">
        <n x="1" s="1"/>
        <n x="2" s="1"/>
        <n x="32"/>
        <n x="22"/>
      </t>
    </mdx>
    <mdx n="0" f="v">
      <t c="4" si="23">
        <n x="1" s="1"/>
        <n x="2" s="1"/>
        <n x="33"/>
        <n x="22"/>
      </t>
    </mdx>
  </mdxMetadata>
  <valueMetadata count="3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</valueMetadata>
</metadata>
</file>

<file path=xl/sharedStrings.xml><?xml version="1.0" encoding="utf-8"?>
<sst xmlns="http://schemas.openxmlformats.org/spreadsheetml/2006/main" count="5114" uniqueCount="1464">
  <si>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</si>
  <si>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</si>
  <si>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</si>
  <si>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</si>
  <si>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</si>
  <si>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</si>
  <si>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</si>
  <si>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</si>
  <si>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</si>
  <si>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</si>
  <si>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</si>
  <si>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</si>
  <si>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</si>
  <si>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</si>
  <si>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</si>
  <si>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</si>
  <si>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</si>
  <si>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</si>
  <si>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</si>
  <si>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</si>
  <si>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</si>
  <si>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</si>
  <si>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</si>
  <si>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</si>
  <si>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</si>
  <si>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</si>
  <si>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</si>
  <si>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</si>
  <si>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</si>
  <si>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</si>
  <si>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</si>
  <si>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</si>
  <si>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</si>
  <si>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</si>
  <si>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</si>
  <si>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</si>
  <si>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</si>
  <si>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</si>
  <si>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</si>
  <si>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</si>
  <si>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</si>
  <si>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</si>
  <si>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</si>
  <si>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</si>
  <si>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</si>
  <si>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</si>
  <si>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</si>
  <si>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</si>
  <si>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</si>
  <si>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</si>
  <si>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</si>
  <si>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</si>
  <si>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</si>
  <si>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</si>
  <si>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</si>
  <si>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</si>
  <si>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</si>
  <si>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</si>
  <si>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</si>
  <si>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</si>
  <si>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</si>
  <si>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</si>
  <si>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</si>
  <si>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</si>
  <si>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</si>
  <si>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</si>
  <si>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</si>
  <si>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</si>
  <si>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</si>
  <si>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</si>
  <si>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</si>
  <si>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</si>
  <si>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</si>
  <si>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</si>
  <si>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</si>
  <si>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</si>
  <si>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</si>
  <si>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</si>
  <si>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</si>
  <si>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</si>
  <si>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</si>
  <si>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</si>
  <si>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</si>
  <si>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</si>
  <si>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</si>
  <si>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</si>
  <si>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</si>
  <si>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</si>
  <si>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</si>
  <si>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</si>
  <si>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</si>
  <si>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</si>
  <si>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</si>
  <si>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</si>
  <si>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</si>
  <si>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</si>
  <si>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</si>
  <si>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</si>
  <si>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</si>
  <si>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</si>
  <si>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</si>
  <si>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</si>
  <si>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</si>
  <si>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</si>
  <si>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</si>
  <si>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</si>
  <si>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</si>
  <si>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</si>
  <si>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</si>
  <si>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</si>
  <si>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</si>
  <si>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</si>
  <si>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</si>
  <si>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</si>
  <si>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</si>
  <si>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</si>
  <si>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</si>
  <si>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</si>
  <si>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</si>
  <si>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</si>
  <si>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</si>
  <si>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</si>
  <si>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</si>
  <si>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</si>
  <si>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</si>
  <si>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</si>
  <si>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</si>
  <si>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</si>
  <si>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</si>
  <si>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</si>
  <si>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</si>
  <si>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</si>
  <si>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</si>
  <si>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</si>
  <si>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</si>
  <si>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</si>
  <si>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</si>
  <si>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</si>
  <si>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</si>
  <si>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</si>
  <si>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</si>
  <si>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</si>
  <si>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</si>
  <si>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</si>
  <si>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</si>
  <si>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</si>
  <si>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</si>
  <si>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</si>
  <si>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</si>
  <si>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</si>
  <si>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</si>
  <si>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</si>
  <si>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</si>
  <si>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</si>
  <si>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</si>
  <si>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</si>
  <si>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</si>
  <si>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</si>
  <si>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</si>
  <si>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</si>
  <si>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</si>
  <si>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</si>
  <si>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</si>
  <si>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</si>
  <si>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</si>
  <si>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</si>
  <si>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</si>
  <si>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</si>
  <si>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</si>
  <si>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</si>
  <si>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</si>
  <si>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</si>
  <si>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</si>
  <si>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</si>
  <si>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</si>
  <si>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</si>
  <si>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</si>
  <si>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</si>
  <si>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</si>
  <si>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</si>
  <si>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</si>
  <si>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</si>
  <si>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</si>
  <si>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</si>
  <si>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</si>
  <si>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</si>
  <si>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</si>
  <si>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</si>
  <si>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</si>
  <si>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</si>
  <si>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</si>
  <si>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</si>
  <si>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</si>
  <si>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</si>
  <si>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</si>
  <si>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</si>
  <si>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</si>
  <si>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</si>
  <si>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</si>
  <si>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</si>
  <si>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</si>
  <si>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</si>
  <si>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</si>
  <si>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</si>
  <si>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</si>
  <si>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</si>
  <si>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</si>
  <si>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</si>
  <si>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</si>
  <si>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</si>
  <si>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</si>
  <si>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</si>
  <si>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</si>
  <si>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</si>
  <si>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</si>
  <si>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</si>
  <si>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</si>
  <si>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</si>
  <si>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</si>
  <si>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</si>
  <si>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</si>
  <si>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</si>
  <si>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</si>
  <si>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</si>
  <si>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</si>
  <si>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</si>
  <si>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</si>
  <si>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</si>
  <si>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</si>
  <si>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</si>
  <si>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</si>
  <si>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</si>
  <si>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</si>
  <si>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</si>
  <si>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</si>
  <si>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</si>
  <si>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</si>
  <si>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</si>
  <si>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</si>
  <si>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</si>
  <si>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</si>
  <si>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</si>
  <si>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</si>
  <si>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</si>
  <si>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</si>
  <si>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</si>
  <si>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</si>
  <si>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</si>
  <si>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</si>
  <si>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</si>
  <si>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</si>
  <si>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</si>
  <si>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</si>
  <si>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</si>
  <si>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</si>
  <si>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</si>
  <si>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</si>
  <si>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</si>
  <si>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</si>
  <si>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</si>
  <si>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</si>
  <si>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</si>
  <si>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</si>
  <si>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</si>
  <si>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</si>
  <si>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</si>
  <si>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</si>
  <si>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</si>
  <si>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</si>
  <si>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</si>
  <si>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</si>
  <si>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</si>
  <si>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</si>
  <si>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</si>
  <si>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</si>
  <si>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</si>
  <si>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</si>
  <si>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</si>
  <si>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</si>
  <si>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</si>
  <si>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</si>
  <si>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</si>
  <si>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</si>
  <si>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</si>
  <si>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</si>
  <si>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</si>
  <si>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</si>
  <si>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</si>
  <si>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</si>
  <si>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</si>
  <si>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</si>
  <si>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</si>
  <si>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</si>
  <si>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</si>
  <si>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</si>
  <si>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</si>
  <si>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</si>
  <si>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</si>
  <si>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</si>
  <si>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</si>
  <si>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</si>
  <si>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</si>
  <si>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</si>
  <si>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</si>
  <si>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</si>
  <si>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</si>
  <si>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</si>
  <si>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</si>
  <si>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</si>
  <si>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</si>
  <si>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</si>
  <si>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</si>
  <si>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</si>
  <si>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</si>
  <si>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</si>
  <si>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</si>
  <si>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</si>
  <si>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</si>
  <si>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</si>
  <si>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</si>
  <si>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</si>
  <si>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</si>
  <si>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</si>
  <si>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</si>
  <si>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</si>
  <si>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</si>
  <si>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</si>
  <si>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</si>
  <si>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</si>
  <si>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</si>
  <si>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</si>
  <si>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</si>
  <si>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</si>
  <si>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</si>
  <si>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</si>
  <si>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</si>
  <si>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</si>
  <si>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</si>
  <si>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</si>
  <si>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</si>
  <si>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</si>
  <si>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</si>
  <si>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</si>
  <si>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</si>
  <si>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</si>
  <si>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</si>
  <si>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</si>
  <si>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</si>
  <si>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</si>
  <si>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</si>
  <si>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</si>
  <si>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</si>
  <si>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</si>
  <si>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</si>
  <si>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</si>
  <si>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</si>
  <si>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</si>
  <si>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</si>
  <si>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</si>
  <si>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</si>
  <si>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</si>
  <si>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</si>
  <si>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</si>
  <si>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</si>
  <si>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</si>
  <si>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</si>
  <si>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</si>
  <si>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</si>
  <si>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</si>
  <si>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</si>
  <si>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</si>
  <si>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</si>
  <si>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</si>
  <si>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</si>
  <si>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</si>
  <si>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</si>
  <si>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</si>
  <si>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</si>
  <si>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</si>
  <si>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</si>
  <si>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</si>
  <si>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</si>
  <si>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</si>
  <si>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</si>
  <si>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</si>
  <si>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</si>
  <si>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</si>
  <si>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</si>
  <si>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</si>
  <si>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</si>
  <si>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</si>
  <si>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</si>
  <si>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</si>
  <si>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</si>
  <si>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</si>
  <si>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</si>
  <si>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</si>
  <si>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</si>
  <si>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</si>
  <si>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</si>
  <si>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</si>
  <si>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</si>
  <si>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</si>
  <si>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</si>
  <si>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</si>
  <si>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ט</t>
  </si>
  <si>
    <t>1260462</t>
  </si>
  <si>
    <t>520033234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</si>
  <si>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</si>
  <si>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</si>
  <si>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</si>
  <si>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</si>
  <si>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</si>
  <si>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</si>
  <si>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</si>
  <si>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</si>
  <si>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</si>
  <si>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</si>
  <si>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</si>
  <si>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</si>
  <si>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</si>
  <si>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</si>
  <si>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</si>
  <si>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טז*</t>
  </si>
  <si>
    <t>3230265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</si>
  <si>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</si>
  <si>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</si>
  <si>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</si>
  <si>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</si>
  <si>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</si>
  <si>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</si>
  <si>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</si>
  <si>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</si>
  <si>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</si>
  <si>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</si>
  <si>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</si>
  <si>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</si>
  <si>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</si>
  <si>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</si>
  <si>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</si>
  <si>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</si>
  <si>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</si>
  <si>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</si>
  <si>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</si>
  <si>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</si>
  <si>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</si>
  <si>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</si>
  <si>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</si>
  <si>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</si>
  <si>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</si>
  <si>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</si>
  <si>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</si>
  <si>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</si>
  <si>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</si>
  <si>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</si>
  <si>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</si>
  <si>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</si>
  <si>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</si>
  <si>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</si>
  <si>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</si>
  <si>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</si>
  <si>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</si>
  <si>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</si>
  <si>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</si>
  <si>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</si>
  <si>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</si>
  <si>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</si>
  <si>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</si>
  <si>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</si>
  <si>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</si>
  <si>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</si>
  <si>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</si>
  <si>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</si>
  <si>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אשטרום נכסים אגח 10</t>
  </si>
  <si>
    <t>2510204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</si>
  <si>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</si>
  <si>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</si>
  <si>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</si>
  <si>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</si>
  <si>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</si>
  <si>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</si>
  <si>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</si>
  <si>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</si>
  <si>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</si>
  <si>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</si>
  <si>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</si>
  <si>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</si>
  <si>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</si>
  <si>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</si>
  <si>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</si>
  <si>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</si>
  <si>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</si>
  <si>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</si>
  <si>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A-.IL</t>
  </si>
  <si>
    <t>ירושלים הנפקות נדחה אגח י</t>
  </si>
  <si>
    <t>1127414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</si>
  <si>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</si>
  <si>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</si>
  <si>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</si>
  <si>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</si>
  <si>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</si>
  <si>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</si>
  <si>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</si>
  <si>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</si>
  <si>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</si>
  <si>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בינלאומי סדרה ח</t>
  </si>
  <si>
    <t>1134212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</si>
  <si>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</si>
  <si>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</si>
  <si>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</si>
  <si>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</si>
  <si>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</si>
  <si>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</si>
  <si>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</si>
  <si>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</si>
  <si>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</si>
  <si>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</si>
  <si>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דיסקונט התחייבות יא</t>
  </si>
  <si>
    <t>6910137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</si>
  <si>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</si>
  <si>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</si>
  <si>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</si>
  <si>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</si>
  <si>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</si>
  <si>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</si>
  <si>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</si>
  <si>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</si>
  <si>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</si>
  <si>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</si>
  <si>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</si>
  <si>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</si>
  <si>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</si>
  <si>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</si>
  <si>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</si>
  <si>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</si>
  <si>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</si>
  <si>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</si>
  <si>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</si>
  <si>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</si>
  <si>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</si>
  <si>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</si>
  <si>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</si>
  <si>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</si>
  <si>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</si>
  <si>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</si>
  <si>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</si>
  <si>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</si>
  <si>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</si>
  <si>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</si>
  <si>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</si>
  <si>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</si>
  <si>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</si>
  <si>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</si>
  <si>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</si>
  <si>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</si>
  <si>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</si>
  <si>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</si>
  <si>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</si>
  <si>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</si>
  <si>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</si>
  <si>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</si>
  <si>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</si>
  <si>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</si>
  <si>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</si>
  <si>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קרסו אגח ב</t>
  </si>
  <si>
    <t>1139591</t>
  </si>
  <si>
    <t>יוניברסל אגח ב</t>
  </si>
  <si>
    <t>1141647</t>
  </si>
  <si>
    <t>511809071</t>
  </si>
  <si>
    <t>Automobiles &amp; Components</t>
  </si>
  <si>
    <t>מגה אור אגח ה</t>
  </si>
  <si>
    <t>1132687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</si>
  <si>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</si>
  <si>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</si>
  <si>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</si>
  <si>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</si>
  <si>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</si>
  <si>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</si>
  <si>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</si>
  <si>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</si>
  <si>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</si>
  <si>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</si>
  <si>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</si>
  <si>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1427976</t>
  </si>
  <si>
    <t>אלדן סדרה א</t>
  </si>
  <si>
    <t>1134840</t>
  </si>
  <si>
    <t>510454333</t>
  </si>
  <si>
    <t>BBB+.IL</t>
  </si>
  <si>
    <t>אלדן סדרה ב</t>
  </si>
  <si>
    <t>1138254</t>
  </si>
  <si>
    <t>ישראמקו א*</t>
  </si>
  <si>
    <t>2320174</t>
  </si>
  <si>
    <t>550010003</t>
  </si>
  <si>
    <t>חיפוש נפט וגז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</si>
  <si>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</si>
  <si>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</si>
  <si>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</si>
  <si>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</si>
  <si>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</si>
  <si>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</si>
  <si>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</si>
  <si>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</si>
  <si>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</si>
  <si>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</si>
  <si>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</si>
  <si>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</si>
  <si>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</si>
  <si>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</si>
  <si>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</si>
  <si>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</si>
  <si>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</si>
  <si>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</si>
  <si>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</si>
  <si>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</si>
  <si>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</si>
  <si>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</si>
  <si>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</si>
  <si>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</si>
  <si>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</si>
  <si>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</si>
  <si>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</si>
  <si>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</si>
  <si>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</si>
  <si>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</si>
  <si>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</si>
  <si>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</si>
  <si>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</si>
  <si>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</si>
  <si>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</si>
  <si>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</si>
  <si>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</si>
  <si>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</si>
  <si>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</si>
  <si>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</si>
  <si>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</si>
  <si>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</si>
  <si>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</si>
  <si>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</si>
  <si>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</si>
  <si>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</si>
  <si>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</si>
  <si>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</si>
  <si>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</si>
  <si>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</si>
  <si>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</si>
  <si>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</si>
  <si>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</si>
  <si>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</si>
  <si>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</si>
  <si>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</si>
  <si>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</si>
  <si>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</si>
  <si>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</si>
  <si>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</si>
  <si>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</si>
  <si>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</si>
  <si>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</si>
  <si>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</si>
  <si>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</si>
  <si>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</si>
  <si>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</si>
  <si>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</si>
  <si>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</si>
  <si>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</si>
  <si>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</si>
  <si>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</si>
  <si>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</si>
  <si>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</si>
  <si>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</si>
  <si>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</si>
  <si>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</si>
  <si>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</si>
  <si>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</si>
  <si>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</si>
  <si>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</si>
  <si>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</si>
  <si>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</si>
  <si>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</si>
  <si>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</si>
  <si>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</si>
  <si>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</si>
  <si>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</si>
  <si>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</si>
  <si>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</si>
  <si>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</si>
  <si>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</si>
  <si>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</si>
  <si>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</si>
  <si>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</si>
  <si>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</si>
  <si>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</si>
  <si>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</si>
  <si>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</si>
  <si>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</si>
  <si>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</si>
  <si>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</si>
  <si>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</si>
  <si>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</si>
  <si>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</si>
  <si>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</si>
  <si>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</si>
  <si>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</si>
  <si>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</si>
  <si>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</si>
  <si>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</si>
  <si>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</si>
  <si>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</si>
  <si>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</si>
  <si>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</si>
  <si>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</si>
  <si>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</si>
  <si>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</si>
  <si>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</si>
  <si>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</si>
  <si>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</si>
  <si>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</si>
  <si>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</si>
  <si>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</si>
  <si>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</si>
  <si>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</si>
  <si>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</si>
  <si>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</si>
  <si>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</si>
  <si>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</si>
  <si>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</si>
  <si>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</si>
  <si>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</si>
  <si>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</si>
  <si>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</si>
  <si>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</si>
  <si>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</si>
  <si>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</si>
  <si>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</si>
  <si>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</si>
  <si>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</si>
  <si>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</si>
  <si>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</si>
  <si>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</si>
  <si>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</si>
  <si>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</si>
  <si>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</si>
  <si>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</si>
  <si>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</si>
  <si>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</si>
  <si>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</si>
  <si>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</si>
  <si>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</si>
  <si>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</si>
  <si>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</si>
  <si>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</si>
  <si>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</si>
  <si>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</si>
  <si>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</si>
  <si>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</si>
  <si>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</si>
  <si>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</si>
  <si>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</si>
  <si>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</si>
  <si>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</si>
  <si>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</si>
  <si>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</si>
  <si>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</si>
  <si>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</si>
  <si>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</si>
  <si>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</si>
  <si>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</si>
  <si>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</si>
  <si>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</si>
  <si>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</si>
  <si>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</si>
  <si>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</si>
  <si>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</si>
  <si>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</si>
  <si>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</si>
  <si>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</si>
  <si>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</si>
  <si>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</si>
  <si>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</si>
  <si>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</si>
  <si>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</si>
  <si>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</si>
  <si>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</si>
  <si>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</si>
  <si>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</si>
  <si>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</si>
  <si>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</si>
  <si>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</si>
  <si>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</si>
  <si>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</si>
  <si>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</si>
  <si>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</si>
  <si>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</si>
  <si>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</si>
  <si>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</si>
  <si>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</si>
  <si>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</si>
  <si>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</si>
  <si>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</si>
  <si>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</si>
  <si>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</si>
  <si>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</si>
  <si>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</si>
  <si>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</si>
  <si>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</si>
  <si>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</si>
  <si>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</si>
  <si>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</si>
  <si>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</si>
  <si>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</si>
  <si>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</si>
  <si>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</si>
  <si>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</si>
  <si>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</si>
  <si>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</si>
  <si>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</si>
  <si>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</si>
  <si>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</si>
  <si>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</si>
  <si>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</si>
  <si>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</si>
  <si>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</si>
  <si>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</si>
  <si>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</si>
  <si>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</si>
  <si>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</si>
  <si>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</si>
  <si>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</si>
  <si>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</si>
  <si>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</si>
  <si>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</si>
  <si>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</si>
  <si>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</si>
  <si>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</si>
  <si>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</si>
  <si>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</si>
  <si>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</si>
  <si>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</si>
  <si>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</si>
  <si>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</si>
  <si>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</si>
  <si>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</si>
  <si>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</si>
  <si>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</si>
  <si>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</si>
  <si>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</si>
  <si>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</si>
  <si>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</si>
  <si>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</si>
  <si>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</si>
  <si>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</si>
  <si>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</si>
  <si>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</si>
  <si>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</si>
  <si>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</si>
  <si>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</si>
  <si>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</si>
  <si>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</si>
  <si>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</si>
  <si>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</si>
  <si>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</si>
  <si>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</si>
  <si>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</si>
  <si>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ORBOTECH LTD</t>
  </si>
  <si>
    <t>IL0010823388</t>
  </si>
  <si>
    <t>520035213</t>
  </si>
  <si>
    <t>Technology Hardware &amp; Equipment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</si>
  <si>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</si>
  <si>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</si>
  <si>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</si>
  <si>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</si>
  <si>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</si>
  <si>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</si>
  <si>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</si>
  <si>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</si>
  <si>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</si>
  <si>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</si>
  <si>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</si>
  <si>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</si>
  <si>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</si>
  <si>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</si>
  <si>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</si>
  <si>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</si>
  <si>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</si>
  <si>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</si>
  <si>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</si>
  <si>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</si>
  <si>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</si>
  <si>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</si>
  <si>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</si>
  <si>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</si>
  <si>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</si>
  <si>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</si>
  <si>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</si>
  <si>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</si>
  <si>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</si>
  <si>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</si>
  <si>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</si>
  <si>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</si>
  <si>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</si>
  <si>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</si>
  <si>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</si>
  <si>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 MOLLER MAERSK A/S B</t>
  </si>
  <si>
    <t>DK0010244508</t>
  </si>
  <si>
    <t>Transportation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</si>
  <si>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</si>
  <si>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</si>
  <si>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</si>
  <si>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</si>
  <si>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</si>
  <si>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</si>
  <si>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</si>
  <si>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</si>
  <si>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</si>
  <si>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</si>
  <si>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</si>
  <si>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</si>
  <si>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</si>
  <si>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</si>
  <si>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</si>
  <si>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</si>
  <si>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</si>
  <si>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</si>
  <si>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</si>
  <si>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</si>
  <si>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</si>
  <si>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</si>
  <si>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</si>
  <si>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</si>
  <si>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</si>
  <si>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</si>
  <si>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</si>
  <si>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</si>
  <si>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</si>
  <si>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</si>
  <si>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</si>
  <si>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</si>
  <si>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</si>
  <si>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</si>
  <si>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</si>
  <si>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</si>
  <si>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</si>
  <si>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</si>
  <si>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</si>
  <si>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</si>
  <si>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</si>
  <si>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</si>
  <si>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</si>
  <si>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</si>
  <si>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</si>
  <si>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</si>
  <si>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</si>
  <si>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</si>
  <si>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</si>
  <si>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</si>
  <si>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</si>
  <si>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</si>
  <si>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</si>
  <si>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</si>
  <si>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</si>
  <si>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</si>
  <si>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</si>
  <si>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</si>
  <si>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</si>
  <si>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</si>
  <si>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</si>
  <si>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</si>
  <si>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</si>
  <si>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</si>
  <si>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</si>
  <si>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</si>
  <si>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</si>
  <si>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</si>
  <si>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</si>
  <si>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</si>
  <si>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</si>
  <si>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</si>
  <si>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</si>
  <si>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</si>
  <si>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</si>
  <si>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</si>
  <si>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</si>
  <si>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</si>
  <si>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</si>
  <si>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</si>
  <si>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</si>
  <si>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NIKE INC CL B</t>
  </si>
  <si>
    <t>US6541061031</t>
  </si>
  <si>
    <t>ORACLE CORP</t>
  </si>
  <si>
    <t>US68389X1054</t>
  </si>
  <si>
    <t>PAYPAL HOLDINGS INC</t>
  </si>
  <si>
    <t>US70450Y1038</t>
  </si>
  <si>
    <t>PFIZER INC</t>
  </si>
  <si>
    <t>US7170811035</t>
  </si>
  <si>
    <t>PRICELINE GROUP INC</t>
  </si>
  <si>
    <t>US7415034039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</si>
  <si>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</si>
  <si>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</si>
  <si>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</si>
  <si>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</si>
  <si>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</si>
  <si>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</si>
  <si>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</si>
  <si>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</si>
  <si>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</si>
  <si>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</si>
  <si>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</si>
  <si>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</si>
  <si>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</si>
  <si>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</si>
  <si>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</si>
  <si>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</si>
  <si>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</si>
  <si>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</si>
  <si>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</si>
  <si>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</si>
  <si>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</si>
  <si>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</si>
  <si>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</si>
  <si>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SYNCHRONY FINANCIAL</t>
  </si>
  <si>
    <t>US87165B1035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</si>
  <si>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</si>
  <si>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</si>
  <si>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</si>
  <si>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</si>
  <si>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</si>
  <si>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</si>
  <si>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</si>
  <si>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</si>
  <si>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</si>
  <si>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</si>
  <si>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</si>
  <si>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</si>
  <si>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</si>
  <si>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</si>
  <si>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</si>
  <si>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</si>
  <si>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</si>
  <si>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</si>
  <si>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</si>
  <si>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</si>
  <si>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</si>
  <si>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</si>
  <si>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</si>
  <si>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</si>
  <si>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</si>
  <si>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</si>
  <si>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</si>
  <si>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</si>
  <si>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</si>
  <si>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פסגות סל תל אביב בנקים סדרה 2</t>
  </si>
  <si>
    <t>1096437</t>
  </si>
  <si>
    <t>הראל סל תל בונד 40</t>
  </si>
  <si>
    <t>1113760</t>
  </si>
  <si>
    <t>אג"ח</t>
  </si>
  <si>
    <t>הראל סל תל בונד 60</t>
  </si>
  <si>
    <t>1113257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</si>
  <si>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</si>
  <si>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</si>
  <si>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</si>
  <si>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</si>
  <si>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</si>
  <si>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</si>
  <si>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</si>
  <si>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</si>
  <si>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</si>
  <si>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</si>
  <si>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</si>
  <si>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</si>
  <si>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</si>
  <si>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</si>
  <si>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</si>
  <si>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</si>
  <si>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</si>
  <si>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</si>
  <si>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AMUNDI ETF MSCI EM ASIA UCIT</t>
  </si>
  <si>
    <t>FR0011018316</t>
  </si>
  <si>
    <t>AMUNDI ETF MSCI EUROPE TELEC</t>
  </si>
  <si>
    <t>FR0010713735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</si>
  <si>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</si>
  <si>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</si>
  <si>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</si>
  <si>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</si>
  <si>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</si>
  <si>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</si>
  <si>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</si>
  <si>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</si>
  <si>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</si>
  <si>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</si>
  <si>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</si>
  <si>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</si>
  <si>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</si>
  <si>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</si>
  <si>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</si>
  <si>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</si>
  <si>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</si>
  <si>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</si>
  <si>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</si>
  <si>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</si>
  <si>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</si>
  <si>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</si>
  <si>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</si>
  <si>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</si>
  <si>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</si>
  <si>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</si>
  <si>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</si>
  <si>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</si>
  <si>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</si>
  <si>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</si>
  <si>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</si>
  <si>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</si>
  <si>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</si>
  <si>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</si>
  <si>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</si>
  <si>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</si>
  <si>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</si>
  <si>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</si>
  <si>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</si>
  <si>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</si>
  <si>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</si>
  <si>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</si>
  <si>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</si>
  <si>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</si>
  <si>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</si>
  <si>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</si>
  <si>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</si>
  <si>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</si>
  <si>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</si>
  <si>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</si>
  <si>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ISHR EUR600 IND GDS&amp;SERV (DE)</t>
  </si>
  <si>
    <t>DE000A0H08J9</t>
  </si>
  <si>
    <t>Lyxor ETF STOXX Europe 600 Banks</t>
  </si>
  <si>
    <t>FR0010345371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</si>
  <si>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</si>
  <si>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</si>
  <si>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</si>
  <si>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</si>
  <si>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</si>
  <si>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</si>
  <si>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</si>
  <si>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</si>
  <si>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</si>
  <si>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</si>
  <si>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</si>
  <si>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</si>
  <si>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</si>
  <si>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</si>
  <si>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</si>
  <si>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</si>
  <si>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</si>
  <si>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</si>
  <si>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</si>
  <si>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</si>
  <si>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</si>
  <si>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</si>
  <si>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</si>
  <si>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</si>
  <si>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</si>
  <si>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</si>
  <si>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</si>
  <si>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</si>
  <si>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</si>
  <si>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</si>
  <si>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</si>
  <si>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</si>
  <si>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</si>
  <si>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</si>
  <si>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</si>
  <si>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</si>
  <si>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</si>
  <si>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</si>
  <si>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</si>
  <si>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</si>
  <si>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</si>
  <si>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</si>
  <si>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</si>
  <si>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</si>
  <si>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</si>
  <si>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</si>
  <si>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</si>
  <si>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</si>
  <si>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</si>
  <si>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</si>
  <si>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</si>
  <si>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</si>
  <si>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</si>
  <si>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</si>
  <si>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</si>
  <si>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</si>
  <si>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</si>
  <si>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</si>
  <si>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</si>
  <si>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</si>
  <si>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NOMURA US HIGH YLD BD I USD</t>
  </si>
  <si>
    <t>IE00B3RW8498</t>
  </si>
  <si>
    <t>NR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</si>
  <si>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</si>
  <si>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</si>
  <si>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</si>
  <si>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</si>
  <si>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</si>
  <si>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</si>
  <si>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</si>
  <si>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</si>
  <si>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</si>
  <si>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</si>
  <si>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</si>
  <si>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</si>
  <si>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</si>
  <si>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</si>
  <si>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</si>
  <si>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</si>
  <si>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</si>
  <si>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</si>
  <si>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</si>
  <si>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</si>
  <si>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</si>
  <si>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</si>
  <si>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</si>
  <si>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</si>
  <si>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</si>
  <si>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</si>
  <si>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</si>
  <si>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</si>
  <si>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EMINI RUSSELL 2000 MAR18</t>
  </si>
  <si>
    <t>RTYH8</t>
  </si>
  <si>
    <t>ל.ר.</t>
  </si>
  <si>
    <t>EURO STOXX 50 MAR18</t>
  </si>
  <si>
    <t>VGH8</t>
  </si>
  <si>
    <t>EURO STOXX BANK MAR18</t>
  </si>
  <si>
    <t>CAH8</t>
  </si>
  <si>
    <t>FTSE 100 IDX FUT MAR18</t>
  </si>
  <si>
    <t>Z H8</t>
  </si>
  <si>
    <t>S&amp;P500 EMINI FUT MAR 18</t>
  </si>
  <si>
    <t>ESH8</t>
  </si>
  <si>
    <t>SPI 200 FUTURES MAR18</t>
  </si>
  <si>
    <t>XPH8</t>
  </si>
  <si>
    <t>TOPIX INDX FUTR MAR18</t>
  </si>
  <si>
    <t>TPH8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</si>
  <si>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</si>
  <si>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</si>
  <si>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</si>
  <si>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</si>
  <si>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</si>
  <si>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</si>
  <si>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</si>
  <si>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</si>
  <si>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</si>
  <si>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</si>
  <si>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</si>
  <si>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</si>
  <si>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</si>
  <si>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</si>
  <si>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</si>
  <si>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</si>
  <si>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</si>
  <si>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</si>
  <si>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</si>
  <si>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</si>
  <si>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</si>
  <si>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</si>
  <si>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</si>
  <si>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</si>
  <si>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</si>
  <si>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</si>
  <si>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</si>
  <si>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</si>
  <si>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</si>
  <si>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</si>
  <si>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</si>
  <si>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</si>
  <si>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</si>
  <si>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</si>
  <si>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</si>
  <si>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</si>
  <si>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</si>
  <si>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</si>
  <si>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</si>
  <si>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</si>
  <si>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</si>
  <si>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</si>
  <si>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</si>
  <si>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</si>
  <si>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</si>
  <si>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</si>
  <si>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</si>
  <si>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</si>
  <si>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</si>
  <si>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</si>
  <si>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</si>
  <si>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</si>
  <si>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</si>
  <si>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</si>
  <si>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</si>
  <si>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</si>
  <si>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</si>
  <si>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</si>
  <si>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</si>
  <si>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</si>
  <si>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</si>
  <si>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</si>
  <si>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</si>
  <si>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</si>
  <si>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</si>
  <si>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</si>
  <si>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</si>
  <si>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</si>
  <si>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</si>
  <si>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</si>
  <si>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</si>
  <si>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</si>
  <si>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</si>
  <si>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</si>
  <si>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</si>
  <si>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</si>
  <si>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</si>
  <si>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</si>
  <si>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</si>
  <si>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</si>
  <si>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</si>
  <si>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Sacramento 353*</t>
  </si>
  <si>
    <t>white oak 2*</t>
  </si>
  <si>
    <t>white oak 3 mkf*</t>
  </si>
  <si>
    <t>494381</t>
  </si>
  <si>
    <t>סה"כ קרנות השקעה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</si>
  <si>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</si>
  <si>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</si>
  <si>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</si>
  <si>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</si>
  <si>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</si>
  <si>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>Ares PCS LP*</t>
  </si>
  <si>
    <t>CRECH V</t>
  </si>
  <si>
    <t>Crescent MPVIIC LP</t>
  </si>
  <si>
    <t>harbourvest part' co inv fund IV</t>
  </si>
  <si>
    <t>HIG harbourvest Tranche B</t>
  </si>
  <si>
    <t>Kartesia Credit Opportunities IV SCS</t>
  </si>
  <si>
    <t>Permira CSIII LP</t>
  </si>
  <si>
    <t>Warburg Pincus China LP</t>
  </si>
  <si>
    <t>REDHILL WARRANT</t>
  </si>
  <si>
    <t>52290</t>
  </si>
  <si>
    <t>₪ / מט"ח</t>
  </si>
  <si>
    <t>+ILS/-USD 3.4892 22-02-18 (10) --118</t>
  </si>
  <si>
    <t>10000395</t>
  </si>
  <si>
    <t>+USD/-ILS 3.4686 22-02-18 (10) --74</t>
  </si>
  <si>
    <t>10000430</t>
  </si>
  <si>
    <t>+USD/-ILS 3.4806 22-02-18 (10) --74</t>
  </si>
  <si>
    <t>10000429</t>
  </si>
  <si>
    <t>+USD/-ILS 3.505 22-02-18 (10) --100</t>
  </si>
  <si>
    <t>10000411</t>
  </si>
  <si>
    <t>+EUR/-USD 1.1974 14-03-18 (10) +69.5</t>
  </si>
  <si>
    <t>10000431</t>
  </si>
  <si>
    <t>+EUR/-USD 1.1997 14-03-18 (10) +49.5</t>
  </si>
  <si>
    <t>10000433</t>
  </si>
  <si>
    <t>+GBP/-USD 1.3336 12-02-18 (10) +36</t>
  </si>
  <si>
    <t>10000400</t>
  </si>
  <si>
    <t>+JPY/-USD 111 10-01-18 (10) --28</t>
  </si>
  <si>
    <t>10000397</t>
  </si>
  <si>
    <t>+JPY/-USD 112.08 10-01-18 (10) --27</t>
  </si>
  <si>
    <t>10000405</t>
  </si>
  <si>
    <t>+JPY/-USD 112.141 10-01-18 (10) --30.9</t>
  </si>
  <si>
    <t>10000393</t>
  </si>
  <si>
    <t>+JPY/-USD 112.887 10-01-18 (10) --4.3</t>
  </si>
  <si>
    <t>10000434</t>
  </si>
  <si>
    <t>+USD/-EUR 1.1909 14-03-18 (10) +69</t>
  </si>
  <si>
    <t>10000425</t>
  </si>
  <si>
    <t>+USD/-EUR 1.1916 14-03-18 (10) +68</t>
  </si>
  <si>
    <t>10000428</t>
  </si>
  <si>
    <t>+USD/-GBP 1.31505 12-02-18 (10) +40.5</t>
  </si>
  <si>
    <t>10000390</t>
  </si>
  <si>
    <t>+USD/-GBP 1.3439 12-02-18 (10) +30.5</t>
  </si>
  <si>
    <t>10000432</t>
  </si>
  <si>
    <t>+USD/-JPY 111.69 26-02-18 (10) --51</t>
  </si>
  <si>
    <t>10000414</t>
  </si>
  <si>
    <t>+USD/-JPY 111.9865 10-01-18 (10) --45.35</t>
  </si>
  <si>
    <t>10000378</t>
  </si>
  <si>
    <t>+USD/-JPY 112.179 10-01-18 (10) --62.1</t>
  </si>
  <si>
    <t>10000364</t>
  </si>
  <si>
    <t>+USD/-JPY 112.37 10-01-18 (10) --25</t>
  </si>
  <si>
    <t>10000409</t>
  </si>
  <si>
    <t>+USD/-JPY 112.507 26-02-18 (10) --53.3</t>
  </si>
  <si>
    <t>10000422</t>
  </si>
  <si>
    <t>+USD/-JPY 113.105 10-01-18 (10) --40.5</t>
  </si>
  <si>
    <t>10000388</t>
  </si>
  <si>
    <t/>
  </si>
  <si>
    <t>דולר ניו-זילנד</t>
  </si>
  <si>
    <t>כתר נורבגי</t>
  </si>
  <si>
    <t>בנק לאומי לישראל בע"מ</t>
  </si>
  <si>
    <t>30110000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</si>
  <si>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</si>
  <si>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</si>
  <si>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</si>
  <si>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</si>
  <si>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</si>
  <si>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</si>
  <si>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</si>
  <si>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</si>
  <si>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</si>
  <si>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</si>
  <si>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</si>
  <si>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</si>
  <si>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</si>
  <si>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</si>
  <si>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</si>
  <si>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</si>
  <si>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</si>
  <si>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</si>
  <si>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</si>
  <si>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</si>
  <si>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</si>
  <si>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</si>
  <si>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</si>
  <si>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</si>
  <si>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</si>
  <si>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</si>
  <si>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</si>
  <si>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</si>
  <si>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</si>
  <si>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485289</t>
  </si>
  <si>
    <t>458870</t>
  </si>
  <si>
    <t>458869</t>
  </si>
  <si>
    <t>91102700</t>
  </si>
  <si>
    <t>A</t>
  </si>
  <si>
    <t>91040000</t>
  </si>
  <si>
    <t>91050010</t>
  </si>
  <si>
    <t>91050008</t>
  </si>
  <si>
    <t>91050009</t>
  </si>
  <si>
    <t>90840003</t>
  </si>
  <si>
    <t>90840002</t>
  </si>
  <si>
    <t>90840000</t>
  </si>
  <si>
    <t>לאומי 0.33 7.12.17</t>
  </si>
  <si>
    <t>491455</t>
  </si>
  <si>
    <t>פקדון לאומי 2/11/17 0.34%</t>
  </si>
  <si>
    <t>486978</t>
  </si>
  <si>
    <t>סה"כ יתרות התחייבות להשקעה</t>
  </si>
  <si>
    <t>סה"כ בישראל</t>
  </si>
  <si>
    <t>סה"כ בחו"ל</t>
  </si>
  <si>
    <t>Warburg Pincus China I</t>
  </si>
  <si>
    <t>Permira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</si>
  <si>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</si>
  <si>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</si>
  <si>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</si>
  <si>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</si>
  <si>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</si>
  <si>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Apollo Fund IX</t>
  </si>
  <si>
    <t>ICG SDP III</t>
  </si>
  <si>
    <t>infrared infrastructure fund v</t>
  </si>
  <si>
    <t>Tene growth capital IV</t>
  </si>
  <si>
    <t>Copenhagen Infrastructure III</t>
  </si>
  <si>
    <t>SVB</t>
  </si>
  <si>
    <t>גורם 105</t>
  </si>
  <si>
    <t>גורם 38</t>
  </si>
  <si>
    <t>גורם 98</t>
  </si>
  <si>
    <t>גורם 104</t>
  </si>
  <si>
    <t>מובטחות משכנתא - גורם 01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</si>
  <si>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</si>
  <si>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</si>
  <si>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</si>
  <si>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</si>
  <si>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אחרים-גורם 104</t>
  </si>
  <si>
    <t>בבטחונות אחרים - גורם 41</t>
  </si>
  <si>
    <t>בבטחונות אחרים - גורם 38</t>
  </si>
  <si>
    <t>בבטחונות אחרים - גורם 98</t>
  </si>
  <si>
    <t>בבטחונות אחרים - גורם 105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</si>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</sst>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7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0" borderId="0"/>
  </cellStyleXfs>
  <cellXfs count="18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14" fontId="0" fillId="0" borderId="0" xfId="0" applyNumberFormat="1"/>
    <xf numFmtId="0" fontId="30" fillId="0" borderId="32" xfId="0" applyFont="1" applyBorder="1" applyAlignment="1">
      <alignment horizontal="right"/>
    </xf>
    <xf numFmtId="164" fontId="0" fillId="0" borderId="0" xfId="0" applyNumberFormat="1"/>
    <xf numFmtId="164" fontId="29" fillId="0" borderId="0" xfId="0" applyNumberFormat="1" applyFont="1" applyFill="1" applyBorder="1" applyAlignment="1">
      <alignment horizontal="right"/>
    </xf>
    <xf numFmtId="164" fontId="5" fillId="0" borderId="31" xfId="13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28" fillId="0" borderId="0" xfId="15" applyFont="1" applyFill="1" applyBorder="1" applyAlignment="1">
      <alignment horizontal="right" indent="3"/>
    </xf>
    <xf numFmtId="0" fontId="28" fillId="0" borderId="0" xfId="16" applyFont="1" applyFill="1" applyBorder="1" applyAlignment="1">
      <alignment horizontal="right" indent="3"/>
    </xf>
    <xf numFmtId="164" fontId="0" fillId="0" borderId="0" xfId="0" applyNumberFormat="1" applyFill="1"/>
    <xf numFmtId="14" fontId="0" fillId="0" borderId="0" xfId="0" applyNumberFormat="1" applyFill="1"/>
    <xf numFmtId="0" fontId="28" fillId="0" borderId="0" xfId="0" applyFont="1" applyFill="1" applyBorder="1" applyAlignment="1"/>
    <xf numFmtId="0" fontId="30" fillId="0" borderId="32" xfId="0" applyFont="1" applyFill="1" applyBorder="1" applyAlignment="1">
      <alignment horizontal="right"/>
    </xf>
    <xf numFmtId="0" fontId="31" fillId="0" borderId="32" xfId="0" applyFont="1" applyFill="1" applyBorder="1" applyAlignment="1">
      <alignment horizontal="right"/>
    </xf>
    <xf numFmtId="164" fontId="21" fillId="0" borderId="0" xfId="0" applyNumberFormat="1" applyFont="1" applyFill="1"/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0" fontId="6" fillId="0" borderId="0" xfId="16" applyFont="1" applyAlignment="1">
      <alignment horizontal="center" vertical="center" wrapText="1"/>
    </xf>
    <xf numFmtId="0" fontId="8" fillId="0" borderId="0" xfId="16" applyFont="1" applyAlignment="1">
      <alignment horizontal="center" wrapText="1"/>
    </xf>
    <xf numFmtId="0" fontId="6" fillId="0" borderId="0" xfId="16" applyFont="1" applyAlignment="1">
      <alignment horizontal="center"/>
    </xf>
    <xf numFmtId="0" fontId="29" fillId="0" borderId="0" xfId="16" applyFont="1" applyFill="1" applyBorder="1" applyAlignment="1">
      <alignment horizontal="right" indent="1"/>
    </xf>
    <xf numFmtId="0" fontId="28" fillId="0" borderId="0" xfId="16" applyFont="1" applyFill="1" applyBorder="1" applyAlignment="1">
      <alignment horizontal="right" indent="2"/>
    </xf>
    <xf numFmtId="0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0" fontId="1" fillId="0" borderId="0" xfId="16"/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7">
    <cellStyle name="Comma" xfId="13" builtinId="3"/>
    <cellStyle name="Comma 2" xfId="1"/>
    <cellStyle name="Currency [0] _1" xfId="2"/>
    <cellStyle name="Hyperlink 2" xfId="3"/>
    <cellStyle name="Normal" xfId="0" builtinId="0"/>
    <cellStyle name="Normal 10" xfId="16"/>
    <cellStyle name="Normal 11" xfId="4"/>
    <cellStyle name="Normal 15" xfId="15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4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198120</xdr:colOff>
      <xdr:row>50</xdr:row>
      <xdr:rowOff>0</xdr:rowOff>
    </xdr:from>
    <xdr:to>
      <xdr:col>23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R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18">
      <c r="B1" s="57" t="s">
        <v>180</v>
      </c>
      <c r="C1" s="78" t="s" vm="1">
        <v>254</v>
      </c>
    </row>
    <row r="2" spans="1:18">
      <c r="B2" s="57" t="s">
        <v>179</v>
      </c>
      <c r="C2" s="78" t="s">
        <v>255</v>
      </c>
    </row>
    <row r="3" spans="1:18">
      <c r="B3" s="57" t="s">
        <v>181</v>
      </c>
      <c r="C3" s="78" t="s">
        <v>256</v>
      </c>
    </row>
    <row r="4" spans="1:18">
      <c r="B4" s="57" t="s">
        <v>182</v>
      </c>
      <c r="C4" s="78">
        <v>8803</v>
      </c>
    </row>
    <row r="6" spans="1:18" ht="26.25" customHeight="1">
      <c r="B6" s="166" t="s">
        <v>196</v>
      </c>
      <c r="C6" s="167"/>
      <c r="D6" s="168"/>
    </row>
    <row r="7" spans="1:18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>
      <c r="B8" s="23"/>
      <c r="C8" s="26" t="s">
        <v>241</v>
      </c>
      <c r="D8" s="27" t="s">
        <v>20</v>
      </c>
    </row>
    <row r="9" spans="1:18" s="11" customFormat="1" ht="18" customHeight="1">
      <c r="B9" s="37"/>
      <c r="C9" s="20" t="s">
        <v>1</v>
      </c>
      <c r="D9" s="28" t="s">
        <v>2</v>
      </c>
    </row>
    <row r="10" spans="1:18" s="11" customFormat="1" ht="18" customHeight="1">
      <c r="B10" s="67" t="s">
        <v>195</v>
      </c>
      <c r="C10" s="117">
        <f>C11+C12+C23+C33+C34+C37</f>
        <v>481120.56018737197</v>
      </c>
      <c r="D10" s="118">
        <f>C10/$C$42</f>
        <v>1</v>
      </c>
    </row>
    <row r="11" spans="1:18">
      <c r="A11" s="45" t="s">
        <v>144</v>
      </c>
      <c r="B11" s="29" t="s">
        <v>197</v>
      </c>
      <c r="C11" s="117">
        <f>מזומנים!J10</f>
        <v>46728.307269999998</v>
      </c>
      <c r="D11" s="118">
        <f>C11/$C$42</f>
        <v>9.7123904353207641E-2</v>
      </c>
    </row>
    <row r="12" spans="1:18">
      <c r="B12" s="29" t="s">
        <v>198</v>
      </c>
      <c r="C12" s="117">
        <f>C13+C15+C16+C17+C18+C21</f>
        <v>290128.50222999998</v>
      </c>
      <c r="D12" s="118">
        <f t="shared" ref="D12:D13" si="0">C12/$C$42</f>
        <v>0.6030266137805661</v>
      </c>
    </row>
    <row r="13" spans="1:18">
      <c r="A13" s="55" t="s">
        <v>144</v>
      </c>
      <c r="B13" s="30" t="s">
        <v>70</v>
      </c>
      <c r="C13" s="117">
        <f>'תעודות התחייבות ממשלתיות'!O11</f>
        <v>72526.369020000013</v>
      </c>
      <c r="D13" s="118">
        <f t="shared" si="0"/>
        <v>0.15074468859064075</v>
      </c>
    </row>
    <row r="14" spans="1:18">
      <c r="A14" s="55" t="s">
        <v>144</v>
      </c>
      <c r="B14" s="30" t="s">
        <v>71</v>
      </c>
      <c r="C14" s="117" t="s" vm="2">
        <v>1382</v>
      </c>
      <c r="D14" s="118" t="s" vm="3">
        <v>1382</v>
      </c>
    </row>
    <row r="15" spans="1:18">
      <c r="A15" s="55" t="s">
        <v>144</v>
      </c>
      <c r="B15" s="30" t="s">
        <v>72</v>
      </c>
      <c r="C15" s="117">
        <f>'אג"ח קונצרני'!R11</f>
        <v>87214.34431</v>
      </c>
      <c r="D15" s="118">
        <f t="shared" ref="D15:D18" si="1">C15/$C$42</f>
        <v>0.18127336789771456</v>
      </c>
    </row>
    <row r="16" spans="1:18">
      <c r="A16" s="55" t="s">
        <v>144</v>
      </c>
      <c r="B16" s="30" t="s">
        <v>73</v>
      </c>
      <c r="C16" s="117">
        <f>מניות!L11</f>
        <v>42656.608970000001</v>
      </c>
      <c r="D16" s="118">
        <f t="shared" si="1"/>
        <v>8.8660956317035008E-2</v>
      </c>
    </row>
    <row r="17" spans="1:4">
      <c r="A17" s="55" t="s">
        <v>144</v>
      </c>
      <c r="B17" s="30" t="s">
        <v>74</v>
      </c>
      <c r="C17" s="117">
        <f>'תעודות סל'!K11</f>
        <v>74665.393920000002</v>
      </c>
      <c r="D17" s="118">
        <f t="shared" si="1"/>
        <v>0.15519061145697377</v>
      </c>
    </row>
    <row r="18" spans="1:4">
      <c r="A18" s="55" t="s">
        <v>144</v>
      </c>
      <c r="B18" s="30" t="s">
        <v>75</v>
      </c>
      <c r="C18" s="117">
        <f>'קרנות נאמנות'!L11</f>
        <v>12723.594369999999</v>
      </c>
      <c r="D18" s="118">
        <f t="shared" si="1"/>
        <v>2.6445750655604505E-2</v>
      </c>
    </row>
    <row r="19" spans="1:4">
      <c r="A19" s="55" t="s">
        <v>144</v>
      </c>
      <c r="B19" s="30" t="s">
        <v>76</v>
      </c>
      <c r="C19" s="117" t="s" vm="4">
        <v>1382</v>
      </c>
      <c r="D19" s="118" t="s" vm="5">
        <v>1382</v>
      </c>
    </row>
    <row r="20" spans="1:4">
      <c r="A20" s="55" t="s">
        <v>144</v>
      </c>
      <c r="B20" s="30" t="s">
        <v>77</v>
      </c>
      <c r="C20" s="117" t="s" vm="6">
        <v>1382</v>
      </c>
      <c r="D20" s="118" t="s" vm="7">
        <v>1382</v>
      </c>
    </row>
    <row r="21" spans="1:4">
      <c r="A21" s="55" t="s">
        <v>144</v>
      </c>
      <c r="B21" s="30" t="s">
        <v>78</v>
      </c>
      <c r="C21" s="117">
        <f>'חוזים עתידיים'!I11</f>
        <v>342.19164000000001</v>
      </c>
      <c r="D21" s="118">
        <f>C21/$C$42</f>
        <v>7.1123886259762787E-4</v>
      </c>
    </row>
    <row r="22" spans="1:4">
      <c r="A22" s="55" t="s">
        <v>144</v>
      </c>
      <c r="B22" s="30" t="s">
        <v>79</v>
      </c>
      <c r="C22" s="117" t="s" vm="8">
        <v>1382</v>
      </c>
      <c r="D22" s="118" t="s" vm="9">
        <v>1382</v>
      </c>
    </row>
    <row r="23" spans="1:4">
      <c r="B23" s="29" t="s">
        <v>199</v>
      </c>
      <c r="C23" s="117">
        <f>C24+C26+C27+C28+C29+C31</f>
        <v>136684.70378000001</v>
      </c>
      <c r="D23" s="118">
        <f t="shared" ref="D23:D24" si="2">C23/$C$42</f>
        <v>0.28409657597415555</v>
      </c>
    </row>
    <row r="24" spans="1:4">
      <c r="A24" s="55" t="s">
        <v>144</v>
      </c>
      <c r="B24" s="30" t="s">
        <v>80</v>
      </c>
      <c r="C24" s="117">
        <f>'לא סחיר- תעודות התחייבות ממשלתי'!M11</f>
        <v>130758.97078</v>
      </c>
      <c r="D24" s="118">
        <f t="shared" si="2"/>
        <v>0.27178005182126502</v>
      </c>
    </row>
    <row r="25" spans="1:4">
      <c r="A25" s="55" t="s">
        <v>144</v>
      </c>
      <c r="B25" s="30" t="s">
        <v>81</v>
      </c>
      <c r="C25" s="117" t="s" vm="10">
        <v>1382</v>
      </c>
      <c r="D25" s="118" t="s" vm="11">
        <v>1382</v>
      </c>
    </row>
    <row r="26" spans="1:4">
      <c r="A26" s="55" t="s">
        <v>144</v>
      </c>
      <c r="B26" s="30" t="s">
        <v>72</v>
      </c>
      <c r="C26" s="117">
        <f>'לא סחיר - אג"ח קונצרני'!P11</f>
        <v>3665.6997900000001</v>
      </c>
      <c r="D26" s="118">
        <f t="shared" ref="D26:D29" si="3">C26/$C$42</f>
        <v>7.6190877990589233E-3</v>
      </c>
    </row>
    <row r="27" spans="1:4">
      <c r="A27" s="55" t="s">
        <v>144</v>
      </c>
      <c r="B27" s="30" t="s">
        <v>82</v>
      </c>
      <c r="C27" s="117">
        <f>'לא סחיר - מניות'!J11</f>
        <v>1535.4497599999997</v>
      </c>
      <c r="D27" s="118">
        <f t="shared" si="3"/>
        <v>3.1914033343368661E-3</v>
      </c>
    </row>
    <row r="28" spans="1:4">
      <c r="A28" s="55" t="s">
        <v>144</v>
      </c>
      <c r="B28" s="30" t="s">
        <v>83</v>
      </c>
      <c r="C28" s="117">
        <f>'לא סחיר - קרנות השקעה'!H11</f>
        <v>648.63602000000003</v>
      </c>
      <c r="D28" s="118">
        <f t="shared" si="3"/>
        <v>1.348177720252465E-3</v>
      </c>
    </row>
    <row r="29" spans="1:4">
      <c r="A29" s="55" t="s">
        <v>144</v>
      </c>
      <c r="B29" s="30" t="s">
        <v>84</v>
      </c>
      <c r="C29" s="117">
        <f>'לא סחיר - כתבי אופציה'!I11</f>
        <v>0.30395</v>
      </c>
      <c r="D29" s="118">
        <f t="shared" si="3"/>
        <v>6.3175433592284428E-7</v>
      </c>
    </row>
    <row r="30" spans="1:4">
      <c r="A30" s="55" t="s">
        <v>144</v>
      </c>
      <c r="B30" s="30" t="s">
        <v>222</v>
      </c>
      <c r="C30" s="117" t="s" vm="12">
        <v>1382</v>
      </c>
      <c r="D30" s="118" t="s" vm="13">
        <v>1382</v>
      </c>
    </row>
    <row r="31" spans="1:4">
      <c r="A31" s="55" t="s">
        <v>144</v>
      </c>
      <c r="B31" s="30" t="s">
        <v>107</v>
      </c>
      <c r="C31" s="117">
        <f>'לא סחיר - חוזים עתידיים'!I11</f>
        <v>75.643480000000025</v>
      </c>
      <c r="D31" s="118">
        <f>C31/$C$42</f>
        <v>1.5722354490637594E-4</v>
      </c>
    </row>
    <row r="32" spans="1:4">
      <c r="A32" s="55" t="s">
        <v>144</v>
      </c>
      <c r="B32" s="30" t="s">
        <v>85</v>
      </c>
      <c r="C32" s="117" t="s" vm="14">
        <v>1382</v>
      </c>
      <c r="D32" s="118" t="s" vm="15">
        <v>1382</v>
      </c>
    </row>
    <row r="33" spans="1:4">
      <c r="A33" s="55" t="s">
        <v>144</v>
      </c>
      <c r="B33" s="29" t="s">
        <v>200</v>
      </c>
      <c r="C33" s="117">
        <f>הלוואות!O10</f>
        <v>4935.7910673720207</v>
      </c>
      <c r="D33" s="118">
        <f t="shared" ref="D33:D34" si="4">C33/$C$42</f>
        <v>1.0258948537659213E-2</v>
      </c>
    </row>
    <row r="34" spans="1:4">
      <c r="A34" s="55" t="s">
        <v>144</v>
      </c>
      <c r="B34" s="29" t="s">
        <v>201</v>
      </c>
      <c r="C34" s="117">
        <f>'פקדונות מעל 3 חודשים'!M10</f>
        <v>3000.5000399999999</v>
      </c>
      <c r="D34" s="118">
        <f t="shared" si="4"/>
        <v>6.236482678751991E-3</v>
      </c>
    </row>
    <row r="35" spans="1:4">
      <c r="A35" s="55" t="s">
        <v>144</v>
      </c>
      <c r="B35" s="29" t="s">
        <v>202</v>
      </c>
      <c r="C35" s="117" t="s" vm="16">
        <v>1382</v>
      </c>
      <c r="D35" s="118" t="s" vm="17">
        <v>1382</v>
      </c>
    </row>
    <row r="36" spans="1:4">
      <c r="A36" s="55" t="s">
        <v>144</v>
      </c>
      <c r="B36" s="56" t="s">
        <v>203</v>
      </c>
      <c r="C36" s="117" t="s" vm="18">
        <v>1382</v>
      </c>
      <c r="D36" s="118" t="s" vm="19">
        <v>1382</v>
      </c>
    </row>
    <row r="37" spans="1:4">
      <c r="A37" s="55" t="s">
        <v>144</v>
      </c>
      <c r="B37" s="29" t="s">
        <v>204</v>
      </c>
      <c r="C37" s="117">
        <f>'השקעות אחרות '!I10</f>
        <v>-357.24419999999998</v>
      </c>
      <c r="D37" s="118">
        <f>C37/$C$42</f>
        <v>-7.425253243404762E-4</v>
      </c>
    </row>
    <row r="38" spans="1:4">
      <c r="A38" s="55"/>
      <c r="B38" s="68" t="s">
        <v>206</v>
      </c>
      <c r="C38" s="117">
        <v>0</v>
      </c>
      <c r="D38" s="118">
        <f>C38/$C$42</f>
        <v>0</v>
      </c>
    </row>
    <row r="39" spans="1:4">
      <c r="A39" s="55" t="s">
        <v>144</v>
      </c>
      <c r="B39" s="69" t="s">
        <v>207</v>
      </c>
      <c r="C39" s="117" t="s" vm="20">
        <v>1382</v>
      </c>
      <c r="D39" s="118" t="s" vm="21">
        <v>1382</v>
      </c>
    </row>
    <row r="40" spans="1:4">
      <c r="A40" s="55" t="s">
        <v>144</v>
      </c>
      <c r="B40" s="69" t="s">
        <v>239</v>
      </c>
      <c r="C40" s="117" t="s" vm="22">
        <v>1382</v>
      </c>
      <c r="D40" s="118" t="s" vm="23">
        <v>1382</v>
      </c>
    </row>
    <row r="41" spans="1:4">
      <c r="A41" s="55" t="s">
        <v>144</v>
      </c>
      <c r="B41" s="69" t="s">
        <v>208</v>
      </c>
      <c r="C41" s="117" t="s" vm="24">
        <v>1382</v>
      </c>
      <c r="D41" s="118" t="s" vm="25">
        <v>1382</v>
      </c>
    </row>
    <row r="42" spans="1:4">
      <c r="B42" s="69" t="s">
        <v>86</v>
      </c>
      <c r="C42" s="117">
        <f>C38+C10</f>
        <v>481120.56018737197</v>
      </c>
      <c r="D42" s="118">
        <f>C42/$C$42</f>
        <v>1</v>
      </c>
    </row>
    <row r="43" spans="1:4">
      <c r="A43" s="55" t="s">
        <v>144</v>
      </c>
      <c r="B43" s="69" t="s">
        <v>205</v>
      </c>
      <c r="C43" s="135">
        <f>'יתרת התחייבות להשקעה'!C10</f>
        <v>12358.175503904156</v>
      </c>
      <c r="D43" s="118"/>
    </row>
    <row r="44" spans="1:4">
      <c r="B44" s="6" t="s">
        <v>112</v>
      </c>
    </row>
    <row r="45" spans="1:4">
      <c r="C45" s="75" t="s">
        <v>187</v>
      </c>
      <c r="D45" s="36" t="s">
        <v>106</v>
      </c>
    </row>
    <row r="46" spans="1:4">
      <c r="C46" s="76" t="s">
        <v>1</v>
      </c>
      <c r="D46" s="25" t="s">
        <v>2</v>
      </c>
    </row>
    <row r="47" spans="1:4">
      <c r="C47" s="119" t="s">
        <v>168</v>
      </c>
      <c r="D47" s="120" vm="26">
        <v>2.7078000000000002</v>
      </c>
    </row>
    <row r="48" spans="1:4">
      <c r="C48" s="119" t="s">
        <v>177</v>
      </c>
      <c r="D48" s="120">
        <v>1.0466415094339623</v>
      </c>
    </row>
    <row r="49" spans="2:4">
      <c r="C49" s="119" t="s">
        <v>173</v>
      </c>
      <c r="D49" s="120" vm="27">
        <v>2.7648000000000001</v>
      </c>
    </row>
    <row r="50" spans="2:4">
      <c r="B50" s="12"/>
      <c r="C50" s="119" t="s">
        <v>887</v>
      </c>
      <c r="D50" s="120" vm="28">
        <v>3.5546000000000002</v>
      </c>
    </row>
    <row r="51" spans="2:4">
      <c r="C51" s="119" t="s">
        <v>166</v>
      </c>
      <c r="D51" s="120" vm="29">
        <v>4.1525999999999996</v>
      </c>
    </row>
    <row r="52" spans="2:4">
      <c r="C52" s="119" t="s">
        <v>167</v>
      </c>
      <c r="D52" s="120" vm="30">
        <v>4.6818999999999997</v>
      </c>
    </row>
    <row r="53" spans="2:4">
      <c r="C53" s="119" t="s">
        <v>169</v>
      </c>
      <c r="D53" s="120">
        <v>0.44374760015359022</v>
      </c>
    </row>
    <row r="54" spans="2:4">
      <c r="C54" s="119" t="s">
        <v>174</v>
      </c>
      <c r="D54" s="120" vm="31">
        <v>3.0802999999999998</v>
      </c>
    </row>
    <row r="55" spans="2:4">
      <c r="C55" s="119" t="s">
        <v>175</v>
      </c>
      <c r="D55" s="120">
        <v>0.1764978389578126</v>
      </c>
    </row>
    <row r="56" spans="2:4">
      <c r="C56" s="119" t="s">
        <v>172</v>
      </c>
      <c r="D56" s="120" vm="32">
        <v>0.55769999999999997</v>
      </c>
    </row>
    <row r="57" spans="2:4">
      <c r="C57" s="119" t="s">
        <v>1383</v>
      </c>
      <c r="D57" s="120">
        <v>2.4577562999999998</v>
      </c>
    </row>
    <row r="58" spans="2:4">
      <c r="C58" s="119" t="s">
        <v>171</v>
      </c>
      <c r="D58" s="120" vm="33">
        <v>0.42209999999999998</v>
      </c>
    </row>
    <row r="59" spans="2:4">
      <c r="C59" s="119" t="s">
        <v>164</v>
      </c>
      <c r="D59" s="120" vm="34">
        <v>3.4670000000000001</v>
      </c>
    </row>
    <row r="60" spans="2:4">
      <c r="C60" s="119" t="s">
        <v>178</v>
      </c>
      <c r="D60" s="120" vm="35">
        <v>0.28129999999999999</v>
      </c>
    </row>
    <row r="61" spans="2:4">
      <c r="C61" s="119" t="s">
        <v>1384</v>
      </c>
      <c r="D61" s="120" vm="36">
        <v>0.42209999999999998</v>
      </c>
    </row>
    <row r="62" spans="2:4">
      <c r="C62" s="119" t="s">
        <v>165</v>
      </c>
      <c r="D62" s="12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180</v>
      </c>
      <c r="C1" s="78" t="s" vm="1">
        <v>254</v>
      </c>
    </row>
    <row r="2" spans="2:60">
      <c r="B2" s="57" t="s">
        <v>179</v>
      </c>
      <c r="C2" s="78" t="s">
        <v>255</v>
      </c>
    </row>
    <row r="3" spans="2:60">
      <c r="B3" s="57" t="s">
        <v>181</v>
      </c>
      <c r="C3" s="78" t="s">
        <v>256</v>
      </c>
    </row>
    <row r="4" spans="2:60">
      <c r="B4" s="57" t="s">
        <v>182</v>
      </c>
      <c r="C4" s="78">
        <v>8803</v>
      </c>
    </row>
    <row r="6" spans="2:60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60" ht="26.25" customHeight="1">
      <c r="B7" s="180" t="s">
        <v>95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  <c r="BH7" s="3"/>
    </row>
    <row r="8" spans="2:60" s="3" customFormat="1" ht="78.75">
      <c r="B8" s="23" t="s">
        <v>119</v>
      </c>
      <c r="C8" s="31" t="s">
        <v>44</v>
      </c>
      <c r="D8" s="31" t="s">
        <v>122</v>
      </c>
      <c r="E8" s="31" t="s">
        <v>63</v>
      </c>
      <c r="F8" s="31" t="s">
        <v>104</v>
      </c>
      <c r="G8" s="31" t="s">
        <v>238</v>
      </c>
      <c r="H8" s="31" t="s">
        <v>237</v>
      </c>
      <c r="I8" s="31" t="s">
        <v>60</v>
      </c>
      <c r="J8" s="31" t="s">
        <v>57</v>
      </c>
      <c r="K8" s="31" t="s">
        <v>183</v>
      </c>
      <c r="L8" s="31" t="s">
        <v>185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180</v>
      </c>
      <c r="C1" s="78" t="s" vm="1">
        <v>254</v>
      </c>
    </row>
    <row r="2" spans="2:61">
      <c r="B2" s="57" t="s">
        <v>179</v>
      </c>
      <c r="C2" s="78" t="s">
        <v>255</v>
      </c>
    </row>
    <row r="3" spans="2:61">
      <c r="B3" s="57" t="s">
        <v>181</v>
      </c>
      <c r="C3" s="78" t="s">
        <v>256</v>
      </c>
    </row>
    <row r="4" spans="2:61">
      <c r="B4" s="57" t="s">
        <v>182</v>
      </c>
      <c r="C4" s="78">
        <v>8803</v>
      </c>
    </row>
    <row r="6" spans="2:61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61" ht="26.25" customHeight="1">
      <c r="B7" s="180" t="s">
        <v>96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  <c r="BI7" s="3"/>
    </row>
    <row r="8" spans="2:61" s="3" customFormat="1" ht="78.75">
      <c r="B8" s="23" t="s">
        <v>119</v>
      </c>
      <c r="C8" s="31" t="s">
        <v>44</v>
      </c>
      <c r="D8" s="31" t="s">
        <v>122</v>
      </c>
      <c r="E8" s="31" t="s">
        <v>63</v>
      </c>
      <c r="F8" s="31" t="s">
        <v>104</v>
      </c>
      <c r="G8" s="31" t="s">
        <v>238</v>
      </c>
      <c r="H8" s="31" t="s">
        <v>237</v>
      </c>
      <c r="I8" s="31" t="s">
        <v>60</v>
      </c>
      <c r="J8" s="31" t="s">
        <v>57</v>
      </c>
      <c r="K8" s="31" t="s">
        <v>183</v>
      </c>
      <c r="L8" s="32" t="s">
        <v>185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180</v>
      </c>
      <c r="C1" s="78" t="s" vm="1">
        <v>254</v>
      </c>
    </row>
    <row r="2" spans="1:60">
      <c r="B2" s="57" t="s">
        <v>179</v>
      </c>
      <c r="C2" s="78" t="s">
        <v>255</v>
      </c>
    </row>
    <row r="3" spans="1:60">
      <c r="B3" s="57" t="s">
        <v>181</v>
      </c>
      <c r="C3" s="78" t="s">
        <v>256</v>
      </c>
    </row>
    <row r="4" spans="1:60">
      <c r="B4" s="57" t="s">
        <v>182</v>
      </c>
      <c r="C4" s="78">
        <v>8803</v>
      </c>
    </row>
    <row r="6" spans="1:60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2"/>
      <c r="BD6" s="1" t="s">
        <v>123</v>
      </c>
      <c r="BF6" s="1" t="s">
        <v>188</v>
      </c>
      <c r="BH6" s="3" t="s">
        <v>165</v>
      </c>
    </row>
    <row r="7" spans="1:60" ht="26.25" customHeight="1">
      <c r="B7" s="180" t="s">
        <v>97</v>
      </c>
      <c r="C7" s="181"/>
      <c r="D7" s="181"/>
      <c r="E7" s="181"/>
      <c r="F7" s="181"/>
      <c r="G7" s="181"/>
      <c r="H7" s="181"/>
      <c r="I7" s="181"/>
      <c r="J7" s="181"/>
      <c r="K7" s="182"/>
      <c r="BD7" s="3" t="s">
        <v>125</v>
      </c>
      <c r="BF7" s="1" t="s">
        <v>145</v>
      </c>
      <c r="BH7" s="3" t="s">
        <v>164</v>
      </c>
    </row>
    <row r="8" spans="1:60" s="3" customFormat="1" ht="78.75">
      <c r="A8" s="2"/>
      <c r="B8" s="23" t="s">
        <v>119</v>
      </c>
      <c r="C8" s="31" t="s">
        <v>44</v>
      </c>
      <c r="D8" s="31" t="s">
        <v>122</v>
      </c>
      <c r="E8" s="31" t="s">
        <v>63</v>
      </c>
      <c r="F8" s="31" t="s">
        <v>104</v>
      </c>
      <c r="G8" s="31" t="s">
        <v>238</v>
      </c>
      <c r="H8" s="31" t="s">
        <v>237</v>
      </c>
      <c r="I8" s="31" t="s">
        <v>60</v>
      </c>
      <c r="J8" s="31" t="s">
        <v>183</v>
      </c>
      <c r="K8" s="31" t="s">
        <v>185</v>
      </c>
      <c r="BC8" s="1" t="s">
        <v>138</v>
      </c>
      <c r="BD8" s="1" t="s">
        <v>139</v>
      </c>
      <c r="BE8" s="1" t="s">
        <v>146</v>
      </c>
      <c r="BG8" s="4" t="s">
        <v>166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33" t="s">
        <v>20</v>
      </c>
      <c r="K9" s="58" t="s">
        <v>20</v>
      </c>
      <c r="BC9" s="1" t="s">
        <v>135</v>
      </c>
      <c r="BE9" s="1" t="s">
        <v>147</v>
      </c>
      <c r="BG9" s="4" t="s">
        <v>167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131</v>
      </c>
      <c r="BD10" s="3"/>
      <c r="BE10" s="1" t="s">
        <v>189</v>
      </c>
      <c r="BG10" s="1" t="s">
        <v>173</v>
      </c>
    </row>
    <row r="11" spans="1:60" s="136" customFormat="1" ht="18" customHeight="1">
      <c r="A11" s="144"/>
      <c r="B11" s="121" t="s">
        <v>48</v>
      </c>
      <c r="C11" s="122"/>
      <c r="D11" s="122"/>
      <c r="E11" s="122"/>
      <c r="F11" s="122"/>
      <c r="G11" s="123"/>
      <c r="H11" s="127"/>
      <c r="I11" s="123">
        <v>342.19164000000001</v>
      </c>
      <c r="J11" s="124">
        <v>1</v>
      </c>
      <c r="K11" s="124">
        <f>I11/'סכום נכסי הקרן'!$C$42</f>
        <v>7.1123886259762787E-4</v>
      </c>
      <c r="L11" s="140"/>
      <c r="M11" s="140"/>
      <c r="N11" s="140"/>
      <c r="O11" s="140"/>
      <c r="BC11" s="137" t="s">
        <v>130</v>
      </c>
      <c r="BD11" s="140"/>
      <c r="BE11" s="137" t="s">
        <v>148</v>
      </c>
      <c r="BG11" s="137" t="s">
        <v>168</v>
      </c>
    </row>
    <row r="12" spans="1:60" s="100" customFormat="1" ht="20.25">
      <c r="A12" s="116"/>
      <c r="B12" s="125" t="s">
        <v>235</v>
      </c>
      <c r="C12" s="122"/>
      <c r="D12" s="122"/>
      <c r="E12" s="122"/>
      <c r="F12" s="122"/>
      <c r="G12" s="123"/>
      <c r="H12" s="127"/>
      <c r="I12" s="123">
        <v>342.19164000000001</v>
      </c>
      <c r="J12" s="124">
        <v>1</v>
      </c>
      <c r="K12" s="124">
        <f>I12/'סכום נכסי הקרן'!$C$42</f>
        <v>7.1123886259762787E-4</v>
      </c>
      <c r="L12" s="3"/>
      <c r="M12" s="3"/>
      <c r="N12" s="3"/>
      <c r="O12" s="3"/>
      <c r="BC12" s="100" t="s">
        <v>128</v>
      </c>
      <c r="BD12" s="4"/>
      <c r="BE12" s="100" t="s">
        <v>149</v>
      </c>
      <c r="BG12" s="100" t="s">
        <v>169</v>
      </c>
    </row>
    <row r="13" spans="1:60">
      <c r="B13" s="83" t="s">
        <v>1223</v>
      </c>
      <c r="C13" s="84" t="s">
        <v>1224</v>
      </c>
      <c r="D13" s="97" t="s">
        <v>27</v>
      </c>
      <c r="E13" s="97" t="s">
        <v>1225</v>
      </c>
      <c r="F13" s="97" t="s">
        <v>164</v>
      </c>
      <c r="G13" s="94">
        <v>6</v>
      </c>
      <c r="H13" s="96">
        <v>153650</v>
      </c>
      <c r="I13" s="94">
        <v>10.519159999999999</v>
      </c>
      <c r="J13" s="95">
        <v>3.0740552282340967E-2</v>
      </c>
      <c r="K13" s="95">
        <f>I13/'סכום נכסי הקרן'!$C$42</f>
        <v>2.1863875440915104E-5</v>
      </c>
      <c r="P13" s="1"/>
      <c r="BC13" s="1" t="s">
        <v>132</v>
      </c>
      <c r="BE13" s="1" t="s">
        <v>150</v>
      </c>
      <c r="BG13" s="1" t="s">
        <v>170</v>
      </c>
    </row>
    <row r="14" spans="1:60">
      <c r="B14" s="83" t="s">
        <v>1226</v>
      </c>
      <c r="C14" s="84" t="s">
        <v>1227</v>
      </c>
      <c r="D14" s="97" t="s">
        <v>27</v>
      </c>
      <c r="E14" s="97" t="s">
        <v>1225</v>
      </c>
      <c r="F14" s="97" t="s">
        <v>166</v>
      </c>
      <c r="G14" s="94">
        <v>22</v>
      </c>
      <c r="H14" s="96">
        <v>349300</v>
      </c>
      <c r="I14" s="94">
        <v>-62.360510000000005</v>
      </c>
      <c r="J14" s="95">
        <v>-0.1822385549804782</v>
      </c>
      <c r="K14" s="95">
        <f>I14/'סכום נכסי הקרן'!$C$42</f>
        <v>-1.296151425657506E-4</v>
      </c>
      <c r="P14" s="1"/>
      <c r="BC14" s="1" t="s">
        <v>129</v>
      </c>
      <c r="BE14" s="1" t="s">
        <v>151</v>
      </c>
      <c r="BG14" s="1" t="s">
        <v>172</v>
      </c>
    </row>
    <row r="15" spans="1:60">
      <c r="B15" s="83" t="s">
        <v>1228</v>
      </c>
      <c r="C15" s="84" t="s">
        <v>1229</v>
      </c>
      <c r="D15" s="97" t="s">
        <v>27</v>
      </c>
      <c r="E15" s="97" t="s">
        <v>1225</v>
      </c>
      <c r="F15" s="97" t="s">
        <v>166</v>
      </c>
      <c r="G15" s="94">
        <v>5</v>
      </c>
      <c r="H15" s="96">
        <v>13040</v>
      </c>
      <c r="I15" s="94">
        <v>-0.79471999999999998</v>
      </c>
      <c r="J15" s="95">
        <v>-2.3224413080342931E-3</v>
      </c>
      <c r="K15" s="95">
        <f>I15/'סכום נכסי הקרן'!$C$42</f>
        <v>-1.6518105143760579E-6</v>
      </c>
      <c r="P15" s="1"/>
      <c r="BC15" s="1" t="s">
        <v>140</v>
      </c>
      <c r="BE15" s="1" t="s">
        <v>190</v>
      </c>
      <c r="BG15" s="1" t="s">
        <v>174</v>
      </c>
    </row>
    <row r="16" spans="1:60" ht="20.25">
      <c r="B16" s="83" t="s">
        <v>1230</v>
      </c>
      <c r="C16" s="84" t="s">
        <v>1231</v>
      </c>
      <c r="D16" s="97" t="s">
        <v>27</v>
      </c>
      <c r="E16" s="97" t="s">
        <v>1225</v>
      </c>
      <c r="F16" s="97" t="s">
        <v>167</v>
      </c>
      <c r="G16" s="94">
        <v>4</v>
      </c>
      <c r="H16" s="96">
        <v>763800</v>
      </c>
      <c r="I16" s="94">
        <v>56.380800000000001</v>
      </c>
      <c r="J16" s="95">
        <v>0.16476381480272281</v>
      </c>
      <c r="K16" s="95">
        <f>I16/'סכום נכסי הקרן'!$C$42</f>
        <v>1.1718642823753479E-4</v>
      </c>
      <c r="P16" s="1"/>
      <c r="BC16" s="4" t="s">
        <v>126</v>
      </c>
      <c r="BD16" s="1" t="s">
        <v>141</v>
      </c>
      <c r="BE16" s="1" t="s">
        <v>152</v>
      </c>
      <c r="BG16" s="1" t="s">
        <v>175</v>
      </c>
    </row>
    <row r="17" spans="2:60">
      <c r="B17" s="83" t="s">
        <v>1232</v>
      </c>
      <c r="C17" s="84" t="s">
        <v>1233</v>
      </c>
      <c r="D17" s="97" t="s">
        <v>27</v>
      </c>
      <c r="E17" s="97" t="s">
        <v>1225</v>
      </c>
      <c r="F17" s="97" t="s">
        <v>164</v>
      </c>
      <c r="G17" s="94">
        <v>39</v>
      </c>
      <c r="H17" s="96">
        <v>267600</v>
      </c>
      <c r="I17" s="94">
        <v>278.91793000000001</v>
      </c>
      <c r="J17" s="95">
        <v>0.81509276497812744</v>
      </c>
      <c r="K17" s="95">
        <f>I17/'סכום נכסי הקרן'!$C$42</f>
        <v>5.7972565107459898E-4</v>
      </c>
      <c r="P17" s="1"/>
      <c r="BC17" s="1" t="s">
        <v>136</v>
      </c>
      <c r="BE17" s="1" t="s">
        <v>153</v>
      </c>
      <c r="BG17" s="1" t="s">
        <v>176</v>
      </c>
    </row>
    <row r="18" spans="2:60">
      <c r="B18" s="83" t="s">
        <v>1234</v>
      </c>
      <c r="C18" s="84" t="s">
        <v>1235</v>
      </c>
      <c r="D18" s="97" t="s">
        <v>27</v>
      </c>
      <c r="E18" s="97" t="s">
        <v>1225</v>
      </c>
      <c r="F18" s="97" t="s">
        <v>168</v>
      </c>
      <c r="G18" s="94">
        <v>1</v>
      </c>
      <c r="H18" s="96">
        <v>602000</v>
      </c>
      <c r="I18" s="94">
        <v>4.3460200000000002</v>
      </c>
      <c r="J18" s="95">
        <v>1.2700544057709885E-2</v>
      </c>
      <c r="K18" s="95">
        <f>I18/'סכום נכסי הקרן'!$C$42</f>
        <v>9.0331205099766397E-6</v>
      </c>
      <c r="BD18" s="1" t="s">
        <v>124</v>
      </c>
      <c r="BF18" s="1" t="s">
        <v>154</v>
      </c>
      <c r="BH18" s="1" t="s">
        <v>27</v>
      </c>
    </row>
    <row r="19" spans="2:60">
      <c r="B19" s="83" t="s">
        <v>1236</v>
      </c>
      <c r="C19" s="84" t="s">
        <v>1237</v>
      </c>
      <c r="D19" s="97" t="s">
        <v>27</v>
      </c>
      <c r="E19" s="97" t="s">
        <v>1225</v>
      </c>
      <c r="F19" s="97" t="s">
        <v>174</v>
      </c>
      <c r="G19" s="94">
        <v>4</v>
      </c>
      <c r="H19" s="96">
        <v>181700</v>
      </c>
      <c r="I19" s="94">
        <v>55.182960000000001</v>
      </c>
      <c r="J19" s="95">
        <v>0.16126332016761133</v>
      </c>
      <c r="K19" s="95">
        <f>I19/'סכום נכסי הקרן'!$C$42</f>
        <v>1.14696740414729E-4</v>
      </c>
      <c r="BD19" s="1" t="s">
        <v>137</v>
      </c>
      <c r="BF19" s="1" t="s">
        <v>155</v>
      </c>
    </row>
    <row r="20" spans="2:60">
      <c r="B20" s="105"/>
      <c r="C20" s="84"/>
      <c r="D20" s="84"/>
      <c r="E20" s="84"/>
      <c r="F20" s="84"/>
      <c r="G20" s="94"/>
      <c r="H20" s="96"/>
      <c r="I20" s="84"/>
      <c r="J20" s="95"/>
      <c r="K20" s="84"/>
      <c r="BD20" s="1" t="s">
        <v>142</v>
      </c>
      <c r="BF20" s="1" t="s">
        <v>156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127</v>
      </c>
      <c r="BE21" s="1" t="s">
        <v>143</v>
      </c>
      <c r="BF21" s="1" t="s">
        <v>157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133</v>
      </c>
      <c r="BF22" s="1" t="s">
        <v>158</v>
      </c>
    </row>
    <row r="23" spans="2:60">
      <c r="B23" s="99" t="s">
        <v>253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134</v>
      </c>
      <c r="BF23" s="1" t="s">
        <v>191</v>
      </c>
    </row>
    <row r="24" spans="2:60">
      <c r="B24" s="99" t="s">
        <v>115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194</v>
      </c>
    </row>
    <row r="25" spans="2:60">
      <c r="B25" s="99" t="s">
        <v>236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159</v>
      </c>
    </row>
    <row r="26" spans="2:60">
      <c r="B26" s="99" t="s">
        <v>244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160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193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161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162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192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180</v>
      </c>
      <c r="C1" s="78" t="s" vm="1">
        <v>254</v>
      </c>
    </row>
    <row r="2" spans="2:81">
      <c r="B2" s="57" t="s">
        <v>179</v>
      </c>
      <c r="C2" s="78" t="s">
        <v>255</v>
      </c>
    </row>
    <row r="3" spans="2:81">
      <c r="B3" s="57" t="s">
        <v>181</v>
      </c>
      <c r="C3" s="78" t="s">
        <v>256</v>
      </c>
      <c r="E3" s="2"/>
    </row>
    <row r="4" spans="2:81">
      <c r="B4" s="57" t="s">
        <v>182</v>
      </c>
      <c r="C4" s="78">
        <v>8803</v>
      </c>
    </row>
    <row r="6" spans="2:81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81" ht="26.25" customHeight="1">
      <c r="B7" s="180" t="s">
        <v>98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</row>
    <row r="8" spans="2:81" s="3" customFormat="1" ht="47.25">
      <c r="B8" s="23" t="s">
        <v>119</v>
      </c>
      <c r="C8" s="31" t="s">
        <v>44</v>
      </c>
      <c r="D8" s="14" t="s">
        <v>49</v>
      </c>
      <c r="E8" s="31" t="s">
        <v>15</v>
      </c>
      <c r="F8" s="31" t="s">
        <v>64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60</v>
      </c>
      <c r="O8" s="31" t="s">
        <v>57</v>
      </c>
      <c r="P8" s="31" t="s">
        <v>183</v>
      </c>
      <c r="Q8" s="32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33" t="s">
        <v>241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5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180</v>
      </c>
      <c r="C1" s="78" t="s" vm="1">
        <v>254</v>
      </c>
    </row>
    <row r="2" spans="2:72">
      <c r="B2" s="57" t="s">
        <v>179</v>
      </c>
      <c r="C2" s="78" t="s">
        <v>255</v>
      </c>
    </row>
    <row r="3" spans="2:72">
      <c r="B3" s="57" t="s">
        <v>181</v>
      </c>
      <c r="C3" s="78" t="s">
        <v>256</v>
      </c>
    </row>
    <row r="4" spans="2:72">
      <c r="B4" s="57" t="s">
        <v>182</v>
      </c>
      <c r="C4" s="78">
        <v>8803</v>
      </c>
    </row>
    <row r="6" spans="2:72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72" ht="26.25" customHeight="1">
      <c r="B7" s="180" t="s">
        <v>89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2"/>
    </row>
    <row r="8" spans="2:72" s="3" customFormat="1" ht="78.75">
      <c r="B8" s="23" t="s">
        <v>119</v>
      </c>
      <c r="C8" s="31" t="s">
        <v>44</v>
      </c>
      <c r="D8" s="31" t="s">
        <v>15</v>
      </c>
      <c r="E8" s="31" t="s">
        <v>64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238</v>
      </c>
      <c r="L8" s="31" t="s">
        <v>237</v>
      </c>
      <c r="M8" s="31" t="s">
        <v>113</v>
      </c>
      <c r="N8" s="31" t="s">
        <v>57</v>
      </c>
      <c r="O8" s="31" t="s">
        <v>183</v>
      </c>
      <c r="P8" s="32" t="s">
        <v>185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245</v>
      </c>
      <c r="L9" s="33"/>
      <c r="M9" s="33" t="s">
        <v>241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36" customFormat="1" ht="18" customHeight="1">
      <c r="B11" s="79" t="s">
        <v>26</v>
      </c>
      <c r="C11" s="80"/>
      <c r="D11" s="80"/>
      <c r="E11" s="80"/>
      <c r="F11" s="80"/>
      <c r="G11" s="88">
        <v>10.055251382297552</v>
      </c>
      <c r="H11" s="80"/>
      <c r="I11" s="80"/>
      <c r="J11" s="103">
        <v>4.8552659903377385E-2</v>
      </c>
      <c r="K11" s="88"/>
      <c r="L11" s="80"/>
      <c r="M11" s="88">
        <v>130758.97078</v>
      </c>
      <c r="N11" s="80"/>
      <c r="O11" s="89">
        <v>1</v>
      </c>
      <c r="P11" s="89">
        <f>M11/'סכום נכסי הקרן'!$C$42</f>
        <v>0.27178005182126502</v>
      </c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BT11" s="138"/>
    </row>
    <row r="12" spans="2:72" ht="21.75" customHeight="1">
      <c r="B12" s="81" t="s">
        <v>233</v>
      </c>
      <c r="C12" s="82"/>
      <c r="D12" s="82"/>
      <c r="E12" s="82"/>
      <c r="F12" s="82"/>
      <c r="G12" s="91">
        <v>10.05525138229755</v>
      </c>
      <c r="H12" s="82"/>
      <c r="I12" s="82"/>
      <c r="J12" s="104">
        <v>4.8552659903377392E-2</v>
      </c>
      <c r="K12" s="91"/>
      <c r="L12" s="82"/>
      <c r="M12" s="91">
        <v>130758.97077999999</v>
      </c>
      <c r="N12" s="82"/>
      <c r="O12" s="92">
        <v>0.99999999999999989</v>
      </c>
      <c r="P12" s="92">
        <f>M12/'סכום נכסי הקרן'!$C$42</f>
        <v>0.27178005182126497</v>
      </c>
    </row>
    <row r="13" spans="2:72">
      <c r="B13" s="102" t="s">
        <v>69</v>
      </c>
      <c r="C13" s="82"/>
      <c r="D13" s="82"/>
      <c r="E13" s="82"/>
      <c r="F13" s="82"/>
      <c r="G13" s="91">
        <v>10.05525138229755</v>
      </c>
      <c r="H13" s="82"/>
      <c r="I13" s="82"/>
      <c r="J13" s="104">
        <v>4.8552659903377392E-2</v>
      </c>
      <c r="K13" s="91"/>
      <c r="L13" s="82"/>
      <c r="M13" s="91">
        <v>130758.97077999999</v>
      </c>
      <c r="N13" s="82"/>
      <c r="O13" s="92">
        <v>0.99999999999999989</v>
      </c>
      <c r="P13" s="92">
        <f>M13/'סכום נכסי הקרן'!$C$42</f>
        <v>0.27178005182126497</v>
      </c>
    </row>
    <row r="14" spans="2:72">
      <c r="B14" s="87" t="s">
        <v>1238</v>
      </c>
      <c r="C14" s="84" t="s">
        <v>1239</v>
      </c>
      <c r="D14" s="84" t="s">
        <v>259</v>
      </c>
      <c r="E14" s="84"/>
      <c r="F14" s="106">
        <v>40909</v>
      </c>
      <c r="G14" s="94">
        <v>7.2499999999999991</v>
      </c>
      <c r="H14" s="97" t="s">
        <v>165</v>
      </c>
      <c r="I14" s="98">
        <v>4.8000000000000001E-2</v>
      </c>
      <c r="J14" s="98">
        <v>4.8599999999999997E-2</v>
      </c>
      <c r="K14" s="94">
        <v>28000</v>
      </c>
      <c r="L14" s="107">
        <v>104.8026</v>
      </c>
      <c r="M14" s="94">
        <v>29.33352</v>
      </c>
      <c r="N14" s="84"/>
      <c r="O14" s="95">
        <v>2.2433275380664478E-4</v>
      </c>
      <c r="P14" s="95">
        <f>M14/'סכום נכסי הקרן'!$C$42</f>
        <v>6.0969167454777006E-5</v>
      </c>
    </row>
    <row r="15" spans="2:72">
      <c r="B15" s="87" t="s">
        <v>1240</v>
      </c>
      <c r="C15" s="84">
        <v>8790</v>
      </c>
      <c r="D15" s="84" t="s">
        <v>259</v>
      </c>
      <c r="E15" s="84"/>
      <c r="F15" s="106">
        <v>41030</v>
      </c>
      <c r="G15" s="94">
        <v>7.580000000000001</v>
      </c>
      <c r="H15" s="97" t="s">
        <v>165</v>
      </c>
      <c r="I15" s="98">
        <v>4.8000000000000001E-2</v>
      </c>
      <c r="J15" s="98">
        <v>4.8600000000000004E-2</v>
      </c>
      <c r="K15" s="94">
        <v>1074000</v>
      </c>
      <c r="L15" s="107">
        <v>102.7111</v>
      </c>
      <c r="M15" s="94">
        <v>1103.1341699999998</v>
      </c>
      <c r="N15" s="84"/>
      <c r="O15" s="95">
        <v>8.4363937970726791E-3</v>
      </c>
      <c r="P15" s="95">
        <f>M15/'סכום נכסי הקרן'!$C$42</f>
        <v>2.2928435433530116E-3</v>
      </c>
    </row>
    <row r="16" spans="2:72">
      <c r="B16" s="87" t="s">
        <v>1241</v>
      </c>
      <c r="C16" s="84" t="s">
        <v>1242</v>
      </c>
      <c r="D16" s="84" t="s">
        <v>259</v>
      </c>
      <c r="E16" s="84"/>
      <c r="F16" s="106">
        <v>42218</v>
      </c>
      <c r="G16" s="94">
        <v>9.41</v>
      </c>
      <c r="H16" s="97" t="s">
        <v>165</v>
      </c>
      <c r="I16" s="98">
        <v>4.8000000000000001E-2</v>
      </c>
      <c r="J16" s="98">
        <v>4.8499999999999995E-2</v>
      </c>
      <c r="K16" s="94">
        <v>3000</v>
      </c>
      <c r="L16" s="107">
        <v>101.971</v>
      </c>
      <c r="M16" s="94">
        <v>3.05918</v>
      </c>
      <c r="N16" s="84"/>
      <c r="O16" s="95">
        <v>2.3395564998343587E-5</v>
      </c>
      <c r="P16" s="95">
        <f>M16/'סכום נכסי הקרן'!$C$42</f>
        <v>6.358447867637594E-6</v>
      </c>
    </row>
    <row r="17" spans="2:16">
      <c r="B17" s="87" t="s">
        <v>1243</v>
      </c>
      <c r="C17" s="84" t="s">
        <v>1244</v>
      </c>
      <c r="D17" s="84" t="s">
        <v>259</v>
      </c>
      <c r="E17" s="84"/>
      <c r="F17" s="106">
        <v>42309</v>
      </c>
      <c r="G17" s="94">
        <v>9.66</v>
      </c>
      <c r="H17" s="97" t="s">
        <v>165</v>
      </c>
      <c r="I17" s="98">
        <v>4.8000000000000001E-2</v>
      </c>
      <c r="J17" s="98">
        <v>4.8500000000000008E-2</v>
      </c>
      <c r="K17" s="94">
        <v>180000</v>
      </c>
      <c r="L17" s="107">
        <v>100.78189999999999</v>
      </c>
      <c r="M17" s="94">
        <v>181.40742</v>
      </c>
      <c r="N17" s="84"/>
      <c r="O17" s="95">
        <v>1.3873420608763833E-3</v>
      </c>
      <c r="P17" s="95">
        <f>M17/'סכום נכסי הקרן'!$C$42</f>
        <v>3.7705189719880407E-4</v>
      </c>
    </row>
    <row r="18" spans="2:16">
      <c r="B18" s="87" t="s">
        <v>1245</v>
      </c>
      <c r="C18" s="84" t="s">
        <v>1246</v>
      </c>
      <c r="D18" s="84" t="s">
        <v>259</v>
      </c>
      <c r="E18" s="84"/>
      <c r="F18" s="106">
        <v>42370</v>
      </c>
      <c r="G18" s="94">
        <v>9.6</v>
      </c>
      <c r="H18" s="97" t="s">
        <v>165</v>
      </c>
      <c r="I18" s="98">
        <v>4.8000000000000001E-2</v>
      </c>
      <c r="J18" s="98">
        <v>4.8499999999999995E-2</v>
      </c>
      <c r="K18" s="94">
        <v>107000</v>
      </c>
      <c r="L18" s="107">
        <v>102.38809999999999</v>
      </c>
      <c r="M18" s="94">
        <v>109.55530999999999</v>
      </c>
      <c r="N18" s="84"/>
      <c r="O18" s="95">
        <v>8.3784163600006574E-4</v>
      </c>
      <c r="P18" s="95">
        <f>M18/'סכום נכסי הקרן'!$C$42</f>
        <v>2.2770864325011132E-4</v>
      </c>
    </row>
    <row r="19" spans="2:16">
      <c r="B19" s="87" t="s">
        <v>1247</v>
      </c>
      <c r="C19" s="84" t="s">
        <v>1248</v>
      </c>
      <c r="D19" s="84" t="s">
        <v>259</v>
      </c>
      <c r="E19" s="84"/>
      <c r="F19" s="106">
        <v>42461</v>
      </c>
      <c r="G19" s="94">
        <v>9.8400000000000016</v>
      </c>
      <c r="H19" s="97" t="s">
        <v>165</v>
      </c>
      <c r="I19" s="98">
        <v>4.8000000000000001E-2</v>
      </c>
      <c r="J19" s="98">
        <v>4.8600000000000011E-2</v>
      </c>
      <c r="K19" s="94">
        <v>1612000</v>
      </c>
      <c r="L19" s="107">
        <v>102.10380000000001</v>
      </c>
      <c r="M19" s="94">
        <v>1645.9123999999999</v>
      </c>
      <c r="N19" s="84"/>
      <c r="O19" s="95">
        <v>1.2587376530893798E-2</v>
      </c>
      <c r="P19" s="95">
        <f>M19/'סכום נכסי הקרן'!$C$42</f>
        <v>3.4209978458600914E-3</v>
      </c>
    </row>
    <row r="20" spans="2:16">
      <c r="B20" s="87" t="s">
        <v>1249</v>
      </c>
      <c r="C20" s="84" t="s">
        <v>1250</v>
      </c>
      <c r="D20" s="84" t="s">
        <v>259</v>
      </c>
      <c r="E20" s="84"/>
      <c r="F20" s="106">
        <v>42491</v>
      </c>
      <c r="G20" s="94">
        <v>9.93</v>
      </c>
      <c r="H20" s="97" t="s">
        <v>165</v>
      </c>
      <c r="I20" s="98">
        <v>4.8000000000000001E-2</v>
      </c>
      <c r="J20" s="98">
        <v>4.8599999999999997E-2</v>
      </c>
      <c r="K20" s="94">
        <v>2873000</v>
      </c>
      <c r="L20" s="107">
        <v>101.90819999999999</v>
      </c>
      <c r="M20" s="94">
        <v>2927.8223900000003</v>
      </c>
      <c r="N20" s="84"/>
      <c r="O20" s="95">
        <v>2.2390986809815269E-2</v>
      </c>
      <c r="P20" s="95">
        <f>M20/'סכום נכסי הקרן'!$C$42</f>
        <v>6.0854235555008549E-3</v>
      </c>
    </row>
    <row r="21" spans="2:16">
      <c r="B21" s="87" t="s">
        <v>1251</v>
      </c>
      <c r="C21" s="84" t="s">
        <v>1252</v>
      </c>
      <c r="D21" s="84" t="s">
        <v>259</v>
      </c>
      <c r="E21" s="84"/>
      <c r="F21" s="106">
        <v>42522</v>
      </c>
      <c r="G21" s="94">
        <v>10.010000000000002</v>
      </c>
      <c r="H21" s="97" t="s">
        <v>165</v>
      </c>
      <c r="I21" s="98">
        <v>4.8000000000000001E-2</v>
      </c>
      <c r="J21" s="98">
        <v>4.8599999999999997E-2</v>
      </c>
      <c r="K21" s="94">
        <v>3590000</v>
      </c>
      <c r="L21" s="107">
        <v>101.0939</v>
      </c>
      <c r="M21" s="94">
        <v>3629.2695800000001</v>
      </c>
      <c r="N21" s="84"/>
      <c r="O21" s="95">
        <v>2.7755415619676232E-2</v>
      </c>
      <c r="P21" s="95">
        <f>M21/'סכום נכסי הקרן'!$C$42</f>
        <v>7.5433682954363541E-3</v>
      </c>
    </row>
    <row r="22" spans="2:16">
      <c r="B22" s="87" t="s">
        <v>1253</v>
      </c>
      <c r="C22" s="84" t="s">
        <v>1254</v>
      </c>
      <c r="D22" s="84" t="s">
        <v>259</v>
      </c>
      <c r="E22" s="84"/>
      <c r="F22" s="106">
        <v>42552</v>
      </c>
      <c r="G22" s="94">
        <v>9.8600000000000012</v>
      </c>
      <c r="H22" s="97" t="s">
        <v>165</v>
      </c>
      <c r="I22" s="98">
        <v>4.8000000000000001E-2</v>
      </c>
      <c r="J22" s="98">
        <v>4.8600000000000004E-2</v>
      </c>
      <c r="K22" s="94">
        <v>4923000</v>
      </c>
      <c r="L22" s="107">
        <v>102.79819999999999</v>
      </c>
      <c r="M22" s="94">
        <v>5060.7863899999993</v>
      </c>
      <c r="N22" s="84"/>
      <c r="O22" s="95">
        <v>3.8703167819473708E-2</v>
      </c>
      <c r="P22" s="95">
        <f>M22/'סכום נכסי הקרן'!$C$42</f>
        <v>1.0518748955623681E-2</v>
      </c>
    </row>
    <row r="23" spans="2:16">
      <c r="B23" s="87" t="s">
        <v>1255</v>
      </c>
      <c r="C23" s="84" t="s">
        <v>1256</v>
      </c>
      <c r="D23" s="84" t="s">
        <v>259</v>
      </c>
      <c r="E23" s="84"/>
      <c r="F23" s="106">
        <v>42583</v>
      </c>
      <c r="G23" s="94">
        <v>9.94</v>
      </c>
      <c r="H23" s="97" t="s">
        <v>165</v>
      </c>
      <c r="I23" s="98">
        <v>4.8000000000000001E-2</v>
      </c>
      <c r="J23" s="98">
        <v>4.8499999999999995E-2</v>
      </c>
      <c r="K23" s="94">
        <v>37044000</v>
      </c>
      <c r="L23" s="107">
        <v>102.09569999999999</v>
      </c>
      <c r="M23" s="94">
        <v>37820.321680000001</v>
      </c>
      <c r="N23" s="84"/>
      <c r="O23" s="95">
        <v>0.28923691777623517</v>
      </c>
      <c r="P23" s="95">
        <f>M23/'סכום נכסי הקרן'!$C$42</f>
        <v>7.8608824501848168E-2</v>
      </c>
    </row>
    <row r="24" spans="2:16">
      <c r="B24" s="87" t="s">
        <v>1257</v>
      </c>
      <c r="C24" s="84" t="s">
        <v>1258</v>
      </c>
      <c r="D24" s="84" t="s">
        <v>259</v>
      </c>
      <c r="E24" s="84"/>
      <c r="F24" s="106">
        <v>42614</v>
      </c>
      <c r="G24" s="94">
        <v>10.02</v>
      </c>
      <c r="H24" s="97" t="s">
        <v>165</v>
      </c>
      <c r="I24" s="98">
        <v>4.8000000000000001E-2</v>
      </c>
      <c r="J24" s="98">
        <v>4.8600000000000004E-2</v>
      </c>
      <c r="K24" s="94">
        <v>27007000</v>
      </c>
      <c r="L24" s="107">
        <v>101.5822</v>
      </c>
      <c r="M24" s="94">
        <v>27434.066409999999</v>
      </c>
      <c r="N24" s="84"/>
      <c r="O24" s="95">
        <v>0.20980638075040681</v>
      </c>
      <c r="P24" s="95">
        <f>M24/'סכום נכסי הקרן'!$C$42</f>
        <v>5.7021189032777621E-2</v>
      </c>
    </row>
    <row r="25" spans="2:16">
      <c r="B25" s="87" t="s">
        <v>1259</v>
      </c>
      <c r="C25" s="84" t="s">
        <v>1260</v>
      </c>
      <c r="D25" s="84" t="s">
        <v>259</v>
      </c>
      <c r="E25" s="84"/>
      <c r="F25" s="106">
        <v>42644</v>
      </c>
      <c r="G25" s="94">
        <v>10.11</v>
      </c>
      <c r="H25" s="97" t="s">
        <v>165</v>
      </c>
      <c r="I25" s="98">
        <v>4.8000000000000001E-2</v>
      </c>
      <c r="J25" s="98">
        <v>4.8600000000000004E-2</v>
      </c>
      <c r="K25" s="94">
        <v>4931000</v>
      </c>
      <c r="L25" s="107">
        <v>101.1811</v>
      </c>
      <c r="M25" s="94">
        <v>4989.2097000000003</v>
      </c>
      <c r="N25" s="84"/>
      <c r="O25" s="95">
        <v>3.8155773712797651E-2</v>
      </c>
      <c r="P25" s="95">
        <f>M25/'סכום נכסי הקרן'!$C$42</f>
        <v>1.0369978156944607E-2</v>
      </c>
    </row>
    <row r="26" spans="2:16">
      <c r="B26" s="87" t="s">
        <v>1261</v>
      </c>
      <c r="C26" s="84" t="s">
        <v>1262</v>
      </c>
      <c r="D26" s="84" t="s">
        <v>259</v>
      </c>
      <c r="E26" s="84"/>
      <c r="F26" s="106">
        <v>42675</v>
      </c>
      <c r="G26" s="94">
        <v>10.19</v>
      </c>
      <c r="H26" s="97" t="s">
        <v>165</v>
      </c>
      <c r="I26" s="98">
        <v>4.8000000000000001E-2</v>
      </c>
      <c r="J26" s="98">
        <v>4.8600000000000004E-2</v>
      </c>
      <c r="K26" s="94">
        <v>1958000</v>
      </c>
      <c r="L26" s="107">
        <v>100.87949999999999</v>
      </c>
      <c r="M26" s="94">
        <v>1975.22128</v>
      </c>
      <c r="N26" s="84"/>
      <c r="O26" s="95">
        <v>1.5105818501151098E-2</v>
      </c>
      <c r="P26" s="95">
        <f>M26/'סכום נכסי הקרן'!$C$42</f>
        <v>4.1054601350454696E-3</v>
      </c>
    </row>
    <row r="27" spans="2:16">
      <c r="B27" s="87" t="s">
        <v>1263</v>
      </c>
      <c r="C27" s="84" t="s">
        <v>1264</v>
      </c>
      <c r="D27" s="84" t="s">
        <v>259</v>
      </c>
      <c r="E27" s="84"/>
      <c r="F27" s="106">
        <v>42705</v>
      </c>
      <c r="G27" s="94">
        <v>10.28</v>
      </c>
      <c r="H27" s="97" t="s">
        <v>165</v>
      </c>
      <c r="I27" s="98">
        <v>4.8000000000000001E-2</v>
      </c>
      <c r="J27" s="98">
        <v>4.8599999999999997E-2</v>
      </c>
      <c r="K27" s="94">
        <v>2986000</v>
      </c>
      <c r="L27" s="107">
        <v>100.3835</v>
      </c>
      <c r="M27" s="94">
        <v>2997.4528300000002</v>
      </c>
      <c r="N27" s="84"/>
      <c r="O27" s="95">
        <v>2.2923496660456049E-2</v>
      </c>
      <c r="P27" s="95">
        <f>M27/'סכום נכסי הקרן'!$C$42</f>
        <v>6.2301491103033402E-3</v>
      </c>
    </row>
    <row r="28" spans="2:16">
      <c r="B28" s="87" t="s">
        <v>1265</v>
      </c>
      <c r="C28" s="84" t="s">
        <v>1266</v>
      </c>
      <c r="D28" s="84" t="s">
        <v>259</v>
      </c>
      <c r="E28" s="84"/>
      <c r="F28" s="106">
        <v>42736</v>
      </c>
      <c r="G28" s="94">
        <v>10.119999999999999</v>
      </c>
      <c r="H28" s="97" t="s">
        <v>165</v>
      </c>
      <c r="I28" s="98">
        <v>4.8000000000000001E-2</v>
      </c>
      <c r="J28" s="98">
        <v>4.8499999999999995E-2</v>
      </c>
      <c r="K28" s="94">
        <v>936000</v>
      </c>
      <c r="L28" s="107">
        <v>102.69459999999999</v>
      </c>
      <c r="M28" s="94">
        <v>961.22113000000002</v>
      </c>
      <c r="N28" s="84"/>
      <c r="O28" s="95">
        <v>7.3510912808975844E-3</v>
      </c>
      <c r="P28" s="95">
        <f>M28/'סכום נכסי הקרן'!$C$42</f>
        <v>1.9978799692651947E-3</v>
      </c>
    </row>
    <row r="29" spans="2:16">
      <c r="B29" s="87" t="s">
        <v>1267</v>
      </c>
      <c r="C29" s="84" t="s">
        <v>1268</v>
      </c>
      <c r="D29" s="84" t="s">
        <v>259</v>
      </c>
      <c r="E29" s="84"/>
      <c r="F29" s="106">
        <v>42767</v>
      </c>
      <c r="G29" s="94">
        <v>10.199999999999999</v>
      </c>
      <c r="H29" s="97" t="s">
        <v>165</v>
      </c>
      <c r="I29" s="98">
        <v>4.8000000000000001E-2</v>
      </c>
      <c r="J29" s="98">
        <v>4.8499999999999995E-2</v>
      </c>
      <c r="K29" s="94">
        <v>2040000</v>
      </c>
      <c r="L29" s="107">
        <v>102.2893</v>
      </c>
      <c r="M29" s="94">
        <v>2086.7025400000002</v>
      </c>
      <c r="N29" s="84"/>
      <c r="O29" s="95">
        <v>1.5958389145711814E-2</v>
      </c>
      <c r="P29" s="95">
        <f>M29/'סכום נכסי הקרן'!$C$42</f>
        <v>4.3371718290054692E-3</v>
      </c>
    </row>
    <row r="30" spans="2:16">
      <c r="B30" s="87" t="s">
        <v>1269</v>
      </c>
      <c r="C30" s="84" t="s">
        <v>1270</v>
      </c>
      <c r="D30" s="84" t="s">
        <v>259</v>
      </c>
      <c r="E30" s="84"/>
      <c r="F30" s="106">
        <v>42795</v>
      </c>
      <c r="G30" s="94">
        <v>10.28</v>
      </c>
      <c r="H30" s="97" t="s">
        <v>165</v>
      </c>
      <c r="I30" s="98">
        <v>4.8000000000000001E-2</v>
      </c>
      <c r="J30" s="98">
        <v>4.8599999999999997E-2</v>
      </c>
      <c r="K30" s="94">
        <v>3984000</v>
      </c>
      <c r="L30" s="107">
        <v>102.0899</v>
      </c>
      <c r="M30" s="94">
        <v>4067.2629300000003</v>
      </c>
      <c r="N30" s="84"/>
      <c r="O30" s="95">
        <v>3.1105039338701349E-2</v>
      </c>
      <c r="P30" s="95">
        <f>M30/'סכום נכסי הקרן'!$C$42</f>
        <v>8.453729203374739E-3</v>
      </c>
    </row>
    <row r="31" spans="2:16">
      <c r="B31" s="87" t="s">
        <v>1271</v>
      </c>
      <c r="C31" s="84" t="s">
        <v>1272</v>
      </c>
      <c r="D31" s="84" t="s">
        <v>259</v>
      </c>
      <c r="E31" s="84"/>
      <c r="F31" s="106">
        <v>42826</v>
      </c>
      <c r="G31" s="94">
        <v>10.370000000000001</v>
      </c>
      <c r="H31" s="97" t="s">
        <v>165</v>
      </c>
      <c r="I31" s="98">
        <v>4.8000000000000001E-2</v>
      </c>
      <c r="J31" s="98">
        <v>4.8499999999999995E-2</v>
      </c>
      <c r="K31" s="94">
        <v>4341000</v>
      </c>
      <c r="L31" s="107">
        <v>101.6871</v>
      </c>
      <c r="M31" s="94">
        <v>4414.23657</v>
      </c>
      <c r="N31" s="84"/>
      <c r="O31" s="95">
        <v>3.3758575367091918E-2</v>
      </c>
      <c r="P31" s="95">
        <f>M31/'סכום נכסי הקרן'!$C$42</f>
        <v>9.174907362680321E-3</v>
      </c>
    </row>
    <row r="32" spans="2:16">
      <c r="B32" s="87" t="s">
        <v>1273</v>
      </c>
      <c r="C32" s="84" t="s">
        <v>1274</v>
      </c>
      <c r="D32" s="84" t="s">
        <v>259</v>
      </c>
      <c r="E32" s="84"/>
      <c r="F32" s="106">
        <v>42856</v>
      </c>
      <c r="G32" s="94">
        <v>10.45</v>
      </c>
      <c r="H32" s="97" t="s">
        <v>165</v>
      </c>
      <c r="I32" s="98">
        <v>4.8000000000000001E-2</v>
      </c>
      <c r="J32" s="98">
        <v>4.8599999999999997E-2</v>
      </c>
      <c r="K32" s="94">
        <v>2438000</v>
      </c>
      <c r="L32" s="107">
        <v>100.98220000000001</v>
      </c>
      <c r="M32" s="94">
        <v>2461.9464800000001</v>
      </c>
      <c r="N32" s="84"/>
      <c r="O32" s="95">
        <v>1.8828126784067364E-2</v>
      </c>
      <c r="P32" s="95">
        <f>M32/'סכום נכסי הקרן'!$C$42</f>
        <v>5.1171092730711758E-3</v>
      </c>
    </row>
    <row r="33" spans="2:16">
      <c r="B33" s="87" t="s">
        <v>1275</v>
      </c>
      <c r="C33" s="84" t="s">
        <v>1276</v>
      </c>
      <c r="D33" s="84" t="s">
        <v>259</v>
      </c>
      <c r="E33" s="84"/>
      <c r="F33" s="106">
        <v>42887</v>
      </c>
      <c r="G33" s="94">
        <v>10.54</v>
      </c>
      <c r="H33" s="97" t="s">
        <v>165</v>
      </c>
      <c r="I33" s="98">
        <v>4.8000000000000001E-2</v>
      </c>
      <c r="J33" s="98">
        <v>4.8600000000000004E-2</v>
      </c>
      <c r="K33" s="94">
        <v>4416000</v>
      </c>
      <c r="L33" s="107">
        <v>100.3832</v>
      </c>
      <c r="M33" s="94">
        <v>4432.9236100000007</v>
      </c>
      <c r="N33" s="84"/>
      <c r="O33" s="95">
        <v>3.3901487473913569E-2</v>
      </c>
      <c r="P33" s="95">
        <f>M33/'סכום נכסי הקרן'!$C$42</f>
        <v>9.2137480224781972E-3</v>
      </c>
    </row>
    <row r="34" spans="2:16">
      <c r="B34" s="87" t="s">
        <v>1277</v>
      </c>
      <c r="C34" s="84" t="s">
        <v>1278</v>
      </c>
      <c r="D34" s="84" t="s">
        <v>259</v>
      </c>
      <c r="E34" s="84"/>
      <c r="F34" s="106">
        <v>42949</v>
      </c>
      <c r="G34" s="94">
        <v>10.46</v>
      </c>
      <c r="H34" s="97" t="s">
        <v>165</v>
      </c>
      <c r="I34" s="98">
        <v>4.8000000000000001E-2</v>
      </c>
      <c r="J34" s="98">
        <v>4.8500000000000008E-2</v>
      </c>
      <c r="K34" s="94">
        <v>2609000</v>
      </c>
      <c r="L34" s="107">
        <v>102.28870000000001</v>
      </c>
      <c r="M34" s="94">
        <v>2668.7113199999999</v>
      </c>
      <c r="N34" s="84"/>
      <c r="O34" s="95">
        <v>2.0409393742400025E-2</v>
      </c>
      <c r="P34" s="95">
        <f>M34/'סכום נכסי הקרן'!$C$42</f>
        <v>5.5468660889500809E-3</v>
      </c>
    </row>
    <row r="35" spans="2:16">
      <c r="B35" s="87" t="s">
        <v>1279</v>
      </c>
      <c r="C35" s="84" t="s">
        <v>1280</v>
      </c>
      <c r="D35" s="84" t="s">
        <v>259</v>
      </c>
      <c r="E35" s="84"/>
      <c r="F35" s="106">
        <v>42979</v>
      </c>
      <c r="G35" s="94">
        <v>10.540000000000001</v>
      </c>
      <c r="H35" s="97" t="s">
        <v>165</v>
      </c>
      <c r="I35" s="98">
        <v>4.8000000000000001E-2</v>
      </c>
      <c r="J35" s="98">
        <v>4.8499999999999995E-2</v>
      </c>
      <c r="K35" s="94">
        <v>4767000</v>
      </c>
      <c r="L35" s="107">
        <v>102.00060000000001</v>
      </c>
      <c r="M35" s="94">
        <v>4862.3681900000001</v>
      </c>
      <c r="N35" s="84"/>
      <c r="O35" s="95">
        <v>3.7185733116398272E-2</v>
      </c>
      <c r="P35" s="95">
        <f>M35/'סכום נכסי הקרן'!$C$42</f>
        <v>1.0106340473386453E-2</v>
      </c>
    </row>
    <row r="36" spans="2:16">
      <c r="B36" s="87" t="s">
        <v>1281</v>
      </c>
      <c r="C36" s="84" t="s">
        <v>1282</v>
      </c>
      <c r="D36" s="84" t="s">
        <v>259</v>
      </c>
      <c r="E36" s="84"/>
      <c r="F36" s="106">
        <v>43009</v>
      </c>
      <c r="G36" s="94">
        <v>10.62</v>
      </c>
      <c r="H36" s="97" t="s">
        <v>165</v>
      </c>
      <c r="I36" s="98">
        <v>4.8000000000000001E-2</v>
      </c>
      <c r="J36" s="98">
        <v>4.8499999999999995E-2</v>
      </c>
      <c r="K36" s="94">
        <v>4151000</v>
      </c>
      <c r="L36" s="107">
        <v>101.294</v>
      </c>
      <c r="M36" s="94">
        <v>4204.7119699999994</v>
      </c>
      <c r="N36" s="84"/>
      <c r="O36" s="95">
        <v>3.2156202705773539E-2</v>
      </c>
      <c r="P36" s="95">
        <f>M36/'סכום נכסי הקרן'!$C$42</f>
        <v>8.7394144377502345E-3</v>
      </c>
    </row>
    <row r="37" spans="2:16">
      <c r="B37" s="87" t="s">
        <v>1283</v>
      </c>
      <c r="C37" s="84" t="s">
        <v>1284</v>
      </c>
      <c r="D37" s="84" t="s">
        <v>259</v>
      </c>
      <c r="E37" s="84"/>
      <c r="F37" s="106">
        <v>43040</v>
      </c>
      <c r="G37" s="94">
        <v>10.699999999999998</v>
      </c>
      <c r="H37" s="97" t="s">
        <v>165</v>
      </c>
      <c r="I37" s="98">
        <v>4.8000000000000001E-2</v>
      </c>
      <c r="J37" s="98">
        <v>4.8499999999999995E-2</v>
      </c>
      <c r="K37" s="94">
        <v>2418000</v>
      </c>
      <c r="L37" s="107">
        <v>100.7938</v>
      </c>
      <c r="M37" s="94">
        <v>2437.1950400000001</v>
      </c>
      <c r="N37" s="84"/>
      <c r="O37" s="95">
        <v>1.8638836214920535E-2</v>
      </c>
      <c r="P37" s="95">
        <f>M37/'סכום נכסי הקרן'!$C$42</f>
        <v>5.0656638723791739E-3</v>
      </c>
    </row>
    <row r="38" spans="2:16">
      <c r="B38" s="87" t="s">
        <v>1285</v>
      </c>
      <c r="C38" s="84" t="s">
        <v>1286</v>
      </c>
      <c r="D38" s="84" t="s">
        <v>259</v>
      </c>
      <c r="E38" s="84"/>
      <c r="F38" s="106">
        <v>43070</v>
      </c>
      <c r="G38" s="94">
        <v>10.79</v>
      </c>
      <c r="H38" s="97" t="s">
        <v>165</v>
      </c>
      <c r="I38" s="98">
        <v>4.8000000000000001E-2</v>
      </c>
      <c r="J38" s="98">
        <v>4.8499999999999995E-2</v>
      </c>
      <c r="K38" s="94">
        <v>5183000</v>
      </c>
      <c r="L38" s="107">
        <v>100.39619999999999</v>
      </c>
      <c r="M38" s="94">
        <v>5203.53575</v>
      </c>
      <c r="N38" s="84"/>
      <c r="O38" s="95">
        <v>3.9794866225697591E-2</v>
      </c>
      <c r="P38" s="95">
        <f>M38/'סכום נכסי הקרן'!$C$42</f>
        <v>1.08154508050404E-2</v>
      </c>
    </row>
    <row r="39" spans="2:16">
      <c r="B39" s="87" t="s">
        <v>1287</v>
      </c>
      <c r="C39" s="84" t="s">
        <v>1288</v>
      </c>
      <c r="D39" s="84" t="s">
        <v>259</v>
      </c>
      <c r="E39" s="84"/>
      <c r="F39" s="106">
        <v>40969</v>
      </c>
      <c r="G39" s="94">
        <v>7.41</v>
      </c>
      <c r="H39" s="97" t="s">
        <v>165</v>
      </c>
      <c r="I39" s="98">
        <v>4.8000000000000001E-2</v>
      </c>
      <c r="J39" s="98">
        <v>4.87E-2</v>
      </c>
      <c r="K39" s="94">
        <v>2937000</v>
      </c>
      <c r="L39" s="107">
        <v>103.9593</v>
      </c>
      <c r="M39" s="94">
        <v>3051.6029900000003</v>
      </c>
      <c r="N39" s="84"/>
      <c r="O39" s="95">
        <v>2.3337618610766494E-2</v>
      </c>
      <c r="P39" s="95">
        <f>M39/'סכום נכסי הקרן'!$C$42</f>
        <v>6.3426991954190362E-3</v>
      </c>
    </row>
    <row r="43" spans="2:16">
      <c r="B43" s="99" t="s">
        <v>115</v>
      </c>
    </row>
    <row r="44" spans="2:16">
      <c r="B44" s="99" t="s">
        <v>236</v>
      </c>
    </row>
    <row r="45" spans="2:16">
      <c r="B45" s="99" t="s">
        <v>244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180</v>
      </c>
      <c r="C1" s="78" t="s" vm="1">
        <v>254</v>
      </c>
    </row>
    <row r="2" spans="2:65">
      <c r="B2" s="57" t="s">
        <v>179</v>
      </c>
      <c r="C2" s="78" t="s">
        <v>255</v>
      </c>
    </row>
    <row r="3" spans="2:65">
      <c r="B3" s="57" t="s">
        <v>181</v>
      </c>
      <c r="C3" s="78" t="s">
        <v>256</v>
      </c>
    </row>
    <row r="4" spans="2:65">
      <c r="B4" s="57" t="s">
        <v>182</v>
      </c>
      <c r="C4" s="78">
        <v>8803</v>
      </c>
    </row>
    <row r="6" spans="2:65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2:65" ht="26.25" customHeight="1">
      <c r="B7" s="180" t="s">
        <v>90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2:65" s="3" customFormat="1" ht="78.75">
      <c r="B8" s="23" t="s">
        <v>119</v>
      </c>
      <c r="C8" s="31" t="s">
        <v>44</v>
      </c>
      <c r="D8" s="31" t="s">
        <v>121</v>
      </c>
      <c r="E8" s="31" t="s">
        <v>120</v>
      </c>
      <c r="F8" s="31" t="s">
        <v>63</v>
      </c>
      <c r="G8" s="31" t="s">
        <v>15</v>
      </c>
      <c r="H8" s="31" t="s">
        <v>64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31" t="s">
        <v>238</v>
      </c>
      <c r="O8" s="31" t="s">
        <v>237</v>
      </c>
      <c r="P8" s="31" t="s">
        <v>113</v>
      </c>
      <c r="Q8" s="31" t="s">
        <v>57</v>
      </c>
      <c r="R8" s="31" t="s">
        <v>183</v>
      </c>
      <c r="S8" s="32" t="s">
        <v>185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1" t="s">
        <v>117</v>
      </c>
      <c r="S10" s="21" t="s">
        <v>186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180</v>
      </c>
      <c r="C1" s="78" t="s" vm="1">
        <v>254</v>
      </c>
    </row>
    <row r="2" spans="2:81">
      <c r="B2" s="57" t="s">
        <v>179</v>
      </c>
      <c r="C2" s="78" t="s">
        <v>255</v>
      </c>
    </row>
    <row r="3" spans="2:81">
      <c r="B3" s="57" t="s">
        <v>181</v>
      </c>
      <c r="C3" s="78" t="s">
        <v>256</v>
      </c>
    </row>
    <row r="4" spans="2:81">
      <c r="B4" s="57" t="s">
        <v>182</v>
      </c>
      <c r="C4" s="78">
        <v>8803</v>
      </c>
    </row>
    <row r="6" spans="2:81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2:81" ht="26.25" customHeight="1">
      <c r="B7" s="180" t="s">
        <v>91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2:81" s="3" customFormat="1" ht="78.75">
      <c r="B8" s="23" t="s">
        <v>119</v>
      </c>
      <c r="C8" s="31" t="s">
        <v>44</v>
      </c>
      <c r="D8" s="31" t="s">
        <v>121</v>
      </c>
      <c r="E8" s="31" t="s">
        <v>120</v>
      </c>
      <c r="F8" s="31" t="s">
        <v>63</v>
      </c>
      <c r="G8" s="31" t="s">
        <v>15</v>
      </c>
      <c r="H8" s="31" t="s">
        <v>64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71" t="s">
        <v>238</v>
      </c>
      <c r="O8" s="31" t="s">
        <v>237</v>
      </c>
      <c r="P8" s="31" t="s">
        <v>113</v>
      </c>
      <c r="Q8" s="31" t="s">
        <v>57</v>
      </c>
      <c r="R8" s="31" t="s">
        <v>183</v>
      </c>
      <c r="S8" s="32" t="s">
        <v>185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21" t="s">
        <v>186</v>
      </c>
      <c r="T10" s="5"/>
      <c r="BZ10" s="1"/>
    </row>
    <row r="11" spans="2:81" s="136" customFormat="1" ht="18" customHeight="1">
      <c r="B11" s="129" t="s">
        <v>50</v>
      </c>
      <c r="C11" s="82"/>
      <c r="D11" s="82"/>
      <c r="E11" s="82"/>
      <c r="F11" s="82"/>
      <c r="G11" s="82"/>
      <c r="H11" s="82"/>
      <c r="I11" s="82"/>
      <c r="J11" s="93">
        <v>7.9919468639028945</v>
      </c>
      <c r="K11" s="82"/>
      <c r="L11" s="82"/>
      <c r="M11" s="92">
        <v>2.0349826910130032E-2</v>
      </c>
      <c r="N11" s="91"/>
      <c r="O11" s="93"/>
      <c r="P11" s="91">
        <v>3665.6997900000001</v>
      </c>
      <c r="Q11" s="82"/>
      <c r="R11" s="92">
        <v>1</v>
      </c>
      <c r="S11" s="92">
        <f>P11/'סכום נכסי הקרן'!$C$42</f>
        <v>7.6190877990589233E-3</v>
      </c>
      <c r="T11" s="139"/>
      <c r="BZ11" s="137"/>
      <c r="CC11" s="137"/>
    </row>
    <row r="12" spans="2:81" s="100" customFormat="1" ht="17.25" customHeight="1">
      <c r="B12" s="130" t="s">
        <v>233</v>
      </c>
      <c r="C12" s="82"/>
      <c r="D12" s="82"/>
      <c r="E12" s="82"/>
      <c r="F12" s="82"/>
      <c r="G12" s="82"/>
      <c r="H12" s="82"/>
      <c r="I12" s="82"/>
      <c r="J12" s="93">
        <v>7.9919468639028945</v>
      </c>
      <c r="K12" s="82"/>
      <c r="L12" s="82"/>
      <c r="M12" s="92">
        <v>2.0349826910130032E-2</v>
      </c>
      <c r="N12" s="91"/>
      <c r="O12" s="93"/>
      <c r="P12" s="91">
        <v>3665.6997900000001</v>
      </c>
      <c r="Q12" s="82"/>
      <c r="R12" s="92">
        <v>1</v>
      </c>
      <c r="S12" s="92">
        <f>P12/'סכום נכסי הקרן'!$C$42</f>
        <v>7.6190877990589233E-3</v>
      </c>
    </row>
    <row r="13" spans="2:81">
      <c r="B13" s="108" t="s">
        <v>58</v>
      </c>
      <c r="C13" s="82"/>
      <c r="D13" s="82"/>
      <c r="E13" s="82"/>
      <c r="F13" s="82"/>
      <c r="G13" s="82"/>
      <c r="H13" s="82"/>
      <c r="I13" s="82"/>
      <c r="J13" s="93">
        <v>9.6056343020249741</v>
      </c>
      <c r="K13" s="82"/>
      <c r="L13" s="82"/>
      <c r="M13" s="92">
        <v>1.5675719553051717E-2</v>
      </c>
      <c r="N13" s="91"/>
      <c r="O13" s="93"/>
      <c r="P13" s="91">
        <v>2156.5734400000001</v>
      </c>
      <c r="Q13" s="82"/>
      <c r="R13" s="92">
        <v>0.58831152673307163</v>
      </c>
      <c r="S13" s="92">
        <f>P13/'סכום נכסי הקרן'!$C$42</f>
        <v>4.4823971753776733E-3</v>
      </c>
    </row>
    <row r="14" spans="2:81">
      <c r="B14" s="109" t="s">
        <v>1289</v>
      </c>
      <c r="C14" s="84" t="s">
        <v>1290</v>
      </c>
      <c r="D14" s="97" t="s">
        <v>1291</v>
      </c>
      <c r="E14" s="84" t="s">
        <v>1292</v>
      </c>
      <c r="F14" s="97" t="s">
        <v>383</v>
      </c>
      <c r="G14" s="84" t="s">
        <v>311</v>
      </c>
      <c r="H14" s="84" t="s">
        <v>312</v>
      </c>
      <c r="I14" s="106">
        <v>42639</v>
      </c>
      <c r="J14" s="96">
        <v>9.2799999999999994</v>
      </c>
      <c r="K14" s="97" t="s">
        <v>165</v>
      </c>
      <c r="L14" s="98">
        <v>4.9000000000000002E-2</v>
      </c>
      <c r="M14" s="95">
        <v>1.3100000000000001E-2</v>
      </c>
      <c r="N14" s="94">
        <v>242358</v>
      </c>
      <c r="O14" s="96">
        <v>162.99</v>
      </c>
      <c r="P14" s="94">
        <v>395.01929999999999</v>
      </c>
      <c r="Q14" s="95">
        <v>1.2345703765386773E-4</v>
      </c>
      <c r="R14" s="95">
        <v>0.10776095224099079</v>
      </c>
      <c r="S14" s="95">
        <f>P14/'סכום נכסי הקרן'!$C$42</f>
        <v>8.210401564343043E-4</v>
      </c>
    </row>
    <row r="15" spans="2:81">
      <c r="B15" s="109" t="s">
        <v>1293</v>
      </c>
      <c r="C15" s="84" t="s">
        <v>1294</v>
      </c>
      <c r="D15" s="97" t="s">
        <v>1291</v>
      </c>
      <c r="E15" s="84" t="s">
        <v>1292</v>
      </c>
      <c r="F15" s="97" t="s">
        <v>383</v>
      </c>
      <c r="G15" s="84" t="s">
        <v>311</v>
      </c>
      <c r="H15" s="84" t="s">
        <v>312</v>
      </c>
      <c r="I15" s="106">
        <v>42639</v>
      </c>
      <c r="J15" s="96">
        <v>12.030000000000001</v>
      </c>
      <c r="K15" s="97" t="s">
        <v>165</v>
      </c>
      <c r="L15" s="98">
        <v>4.0999999999999995E-2</v>
      </c>
      <c r="M15" s="95">
        <v>2.0900000000000002E-2</v>
      </c>
      <c r="N15" s="94">
        <v>803706.47</v>
      </c>
      <c r="O15" s="96">
        <v>130.58000000000001</v>
      </c>
      <c r="P15" s="94">
        <v>1049.4799699999999</v>
      </c>
      <c r="Q15" s="95">
        <v>2.1382054042102882E-4</v>
      </c>
      <c r="R15" s="95">
        <v>0.2862973047773778</v>
      </c>
      <c r="S15" s="95">
        <f>P15/'סכום נכסי הקרן'!$C$42</f>
        <v>2.1813243017327734E-3</v>
      </c>
    </row>
    <row r="16" spans="2:81">
      <c r="B16" s="109" t="s">
        <v>1295</v>
      </c>
      <c r="C16" s="84" t="s">
        <v>1296</v>
      </c>
      <c r="D16" s="97" t="s">
        <v>1291</v>
      </c>
      <c r="E16" s="84" t="s">
        <v>1297</v>
      </c>
      <c r="F16" s="97" t="s">
        <v>383</v>
      </c>
      <c r="G16" s="84" t="s">
        <v>311</v>
      </c>
      <c r="H16" s="84" t="s">
        <v>163</v>
      </c>
      <c r="I16" s="106">
        <v>42796</v>
      </c>
      <c r="J16" s="96">
        <v>8.7899999999999991</v>
      </c>
      <c r="K16" s="97" t="s">
        <v>165</v>
      </c>
      <c r="L16" s="98">
        <v>2.1400000000000002E-2</v>
      </c>
      <c r="M16" s="95">
        <v>1.2599999999999998E-2</v>
      </c>
      <c r="N16" s="94">
        <v>318000</v>
      </c>
      <c r="O16" s="96">
        <v>109.13</v>
      </c>
      <c r="P16" s="94">
        <v>347.03340000000003</v>
      </c>
      <c r="Q16" s="95">
        <v>1.2247444597644486E-3</v>
      </c>
      <c r="R16" s="95">
        <v>9.4670436718987297E-2</v>
      </c>
      <c r="S16" s="95">
        <f>P16/'סכום נכסי הקרן'!$C$42</f>
        <v>7.2130236933721603E-4</v>
      </c>
    </row>
    <row r="17" spans="2:19">
      <c r="B17" s="109" t="s">
        <v>1298</v>
      </c>
      <c r="C17" s="84" t="s">
        <v>1299</v>
      </c>
      <c r="D17" s="97" t="s">
        <v>1291</v>
      </c>
      <c r="E17" s="84" t="s">
        <v>382</v>
      </c>
      <c r="F17" s="97" t="s">
        <v>383</v>
      </c>
      <c r="G17" s="84" t="s">
        <v>338</v>
      </c>
      <c r="H17" s="84" t="s">
        <v>312</v>
      </c>
      <c r="I17" s="106">
        <v>42768</v>
      </c>
      <c r="J17" s="96">
        <v>1.97</v>
      </c>
      <c r="K17" s="97" t="s">
        <v>165</v>
      </c>
      <c r="L17" s="98">
        <v>6.8499999999999991E-2</v>
      </c>
      <c r="M17" s="95">
        <v>8.3999999999999995E-3</v>
      </c>
      <c r="N17" s="94">
        <v>25700</v>
      </c>
      <c r="O17" s="96">
        <v>128.51</v>
      </c>
      <c r="P17" s="94">
        <v>33.027080000000005</v>
      </c>
      <c r="Q17" s="95">
        <v>5.0885950131768874E-5</v>
      </c>
      <c r="R17" s="95">
        <v>9.0097612712578424E-3</v>
      </c>
      <c r="S17" s="95">
        <f>P17/'סכום נכסי הקרן'!$C$42</f>
        <v>6.8646162174274233E-5</v>
      </c>
    </row>
    <row r="18" spans="2:19">
      <c r="B18" s="109" t="s">
        <v>1300</v>
      </c>
      <c r="C18" s="84" t="s">
        <v>1301</v>
      </c>
      <c r="D18" s="97" t="s">
        <v>1291</v>
      </c>
      <c r="E18" s="84" t="s">
        <v>382</v>
      </c>
      <c r="F18" s="97" t="s">
        <v>383</v>
      </c>
      <c r="G18" s="84" t="s">
        <v>354</v>
      </c>
      <c r="H18" s="84" t="s">
        <v>163</v>
      </c>
      <c r="I18" s="106">
        <v>42935</v>
      </c>
      <c r="J18" s="96">
        <v>3.42</v>
      </c>
      <c r="K18" s="97" t="s">
        <v>165</v>
      </c>
      <c r="L18" s="98">
        <v>0.06</v>
      </c>
      <c r="M18" s="95">
        <v>6.6E-3</v>
      </c>
      <c r="N18" s="94">
        <v>165000</v>
      </c>
      <c r="O18" s="96">
        <v>128.30000000000001</v>
      </c>
      <c r="P18" s="94">
        <v>211.69499999999999</v>
      </c>
      <c r="Q18" s="95">
        <v>4.4585571583520302E-5</v>
      </c>
      <c r="R18" s="95">
        <v>5.7750228367719113E-2</v>
      </c>
      <c r="S18" s="95">
        <f>P18/'סכום נכסי הקרן'!$C$42</f>
        <v>4.400040603493552E-4</v>
      </c>
    </row>
    <row r="19" spans="2:19">
      <c r="B19" s="109" t="s">
        <v>1302</v>
      </c>
      <c r="C19" s="84" t="s">
        <v>1303</v>
      </c>
      <c r="D19" s="97" t="s">
        <v>1291</v>
      </c>
      <c r="E19" s="84" t="s">
        <v>1304</v>
      </c>
      <c r="F19" s="97" t="s">
        <v>383</v>
      </c>
      <c r="G19" s="84" t="s">
        <v>354</v>
      </c>
      <c r="H19" s="84" t="s">
        <v>312</v>
      </c>
      <c r="I19" s="106">
        <v>42835</v>
      </c>
      <c r="J19" s="96">
        <v>4.8600000000000003</v>
      </c>
      <c r="K19" s="97" t="s">
        <v>165</v>
      </c>
      <c r="L19" s="98">
        <v>5.5999999999999994E-2</v>
      </c>
      <c r="M19" s="95">
        <v>5.4000000000000003E-3</v>
      </c>
      <c r="N19" s="94">
        <v>79518.009999999995</v>
      </c>
      <c r="O19" s="96">
        <v>151.31</v>
      </c>
      <c r="P19" s="94">
        <v>120.31869</v>
      </c>
      <c r="Q19" s="95">
        <v>8.985552241097277E-5</v>
      </c>
      <c r="R19" s="95">
        <v>3.2822843356738712E-2</v>
      </c>
      <c r="S19" s="95">
        <f>P19/'סכום נכסי הקרן'!$C$42</f>
        <v>2.5008012534975018E-4</v>
      </c>
    </row>
    <row r="20" spans="2:19">
      <c r="B20" s="110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8" t="s">
        <v>59</v>
      </c>
      <c r="C21" s="82"/>
      <c r="D21" s="82"/>
      <c r="E21" s="82"/>
      <c r="F21" s="82"/>
      <c r="G21" s="82"/>
      <c r="H21" s="82"/>
      <c r="I21" s="82"/>
      <c r="J21" s="93">
        <v>6.2004053689977159</v>
      </c>
      <c r="K21" s="82"/>
      <c r="L21" s="82"/>
      <c r="M21" s="92">
        <v>2.3236261224940043E-2</v>
      </c>
      <c r="N21" s="91"/>
      <c r="O21" s="93"/>
      <c r="P21" s="91">
        <v>1166.8904199999999</v>
      </c>
      <c r="Q21" s="82"/>
      <c r="R21" s="92">
        <v>0.31832678256502828</v>
      </c>
      <c r="S21" s="92">
        <f>P21/'סכום נכסי הקרן'!$C$42</f>
        <v>2.42535970515489E-3</v>
      </c>
    </row>
    <row r="22" spans="2:19">
      <c r="B22" s="109" t="s">
        <v>1305</v>
      </c>
      <c r="C22" s="84" t="s">
        <v>1306</v>
      </c>
      <c r="D22" s="97" t="s">
        <v>1291</v>
      </c>
      <c r="E22" s="84" t="s">
        <v>1297</v>
      </c>
      <c r="F22" s="97" t="s">
        <v>383</v>
      </c>
      <c r="G22" s="84" t="s">
        <v>311</v>
      </c>
      <c r="H22" s="84" t="s">
        <v>163</v>
      </c>
      <c r="I22" s="106">
        <v>42796</v>
      </c>
      <c r="J22" s="96">
        <v>8.11</v>
      </c>
      <c r="K22" s="97" t="s">
        <v>165</v>
      </c>
      <c r="L22" s="98">
        <v>3.7400000000000003E-2</v>
      </c>
      <c r="M22" s="95">
        <v>2.7599999999999993E-2</v>
      </c>
      <c r="N22" s="94">
        <v>318000</v>
      </c>
      <c r="O22" s="96">
        <v>109.31</v>
      </c>
      <c r="P22" s="94">
        <v>347.60581000000002</v>
      </c>
      <c r="Q22" s="95">
        <v>6.1740619503046262E-4</v>
      </c>
      <c r="R22" s="95">
        <v>9.4826589713720127E-2</v>
      </c>
      <c r="S22" s="95">
        <f>P22/'סכום נכסי הקרן'!$C$42</f>
        <v>7.2249211271417136E-4</v>
      </c>
    </row>
    <row r="23" spans="2:19">
      <c r="B23" s="109" t="s">
        <v>1307</v>
      </c>
      <c r="C23" s="84" t="s">
        <v>1308</v>
      </c>
      <c r="D23" s="97" t="s">
        <v>1291</v>
      </c>
      <c r="E23" s="84" t="s">
        <v>1297</v>
      </c>
      <c r="F23" s="97" t="s">
        <v>383</v>
      </c>
      <c r="G23" s="84" t="s">
        <v>311</v>
      </c>
      <c r="H23" s="84" t="s">
        <v>163</v>
      </c>
      <c r="I23" s="106">
        <v>42796</v>
      </c>
      <c r="J23" s="96">
        <v>4.8499999999999996</v>
      </c>
      <c r="K23" s="97" t="s">
        <v>165</v>
      </c>
      <c r="L23" s="98">
        <v>2.5000000000000001E-2</v>
      </c>
      <c r="M23" s="95">
        <v>2.0499999999999997E-2</v>
      </c>
      <c r="N23" s="94">
        <v>425000</v>
      </c>
      <c r="O23" s="96">
        <v>103</v>
      </c>
      <c r="P23" s="94">
        <v>437.75</v>
      </c>
      <c r="Q23" s="95">
        <v>5.8596766010015223E-4</v>
      </c>
      <c r="R23" s="95">
        <v>0.11941785336436402</v>
      </c>
      <c r="S23" s="95">
        <f>P23/'סכום נכסי הקרן'!$C$42</f>
        <v>9.0985510955823347E-4</v>
      </c>
    </row>
    <row r="24" spans="2:19">
      <c r="B24" s="109" t="s">
        <v>1309</v>
      </c>
      <c r="C24" s="84" t="s">
        <v>1310</v>
      </c>
      <c r="D24" s="97" t="s">
        <v>1291</v>
      </c>
      <c r="E24" s="84" t="s">
        <v>1311</v>
      </c>
      <c r="F24" s="97" t="s">
        <v>344</v>
      </c>
      <c r="G24" s="84" t="s">
        <v>354</v>
      </c>
      <c r="H24" s="84" t="s">
        <v>163</v>
      </c>
      <c r="I24" s="106">
        <v>42598</v>
      </c>
      <c r="J24" s="96">
        <v>6.01</v>
      </c>
      <c r="K24" s="97" t="s">
        <v>165</v>
      </c>
      <c r="L24" s="98">
        <v>3.1E-2</v>
      </c>
      <c r="M24" s="95">
        <v>2.2400000000000003E-2</v>
      </c>
      <c r="N24" s="94">
        <v>362056</v>
      </c>
      <c r="O24" s="96">
        <v>105.38</v>
      </c>
      <c r="P24" s="94">
        <v>381.53460999999999</v>
      </c>
      <c r="Q24" s="95">
        <v>9.5277894736842106E-4</v>
      </c>
      <c r="R24" s="95">
        <v>0.10408233948694418</v>
      </c>
      <c r="S24" s="95">
        <f>P24/'סכום נכסי הקרן'!$C$42</f>
        <v>7.9301248288248514E-4</v>
      </c>
    </row>
    <row r="25" spans="2:19">
      <c r="B25" s="110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</row>
    <row r="26" spans="2:19">
      <c r="B26" s="108" t="s">
        <v>46</v>
      </c>
      <c r="C26" s="82"/>
      <c r="D26" s="82"/>
      <c r="E26" s="82"/>
      <c r="F26" s="82"/>
      <c r="G26" s="82"/>
      <c r="H26" s="82"/>
      <c r="I26" s="82"/>
      <c r="J26" s="93">
        <v>3.9318738549748411</v>
      </c>
      <c r="K26" s="82"/>
      <c r="L26" s="82"/>
      <c r="M26" s="92">
        <v>3.9961745600469244E-2</v>
      </c>
      <c r="N26" s="91"/>
      <c r="O26" s="93"/>
      <c r="P26" s="91">
        <v>342.23593</v>
      </c>
      <c r="Q26" s="82"/>
      <c r="R26" s="92">
        <v>9.3361690701900049E-2</v>
      </c>
      <c r="S26" s="92">
        <f>P26/'סכום נכסי הקרן'!$C$42</f>
        <v>7.1133091852635961E-4</v>
      </c>
    </row>
    <row r="27" spans="2:19">
      <c r="B27" s="109" t="s">
        <v>1312</v>
      </c>
      <c r="C27" s="84" t="s">
        <v>1313</v>
      </c>
      <c r="D27" s="97" t="s">
        <v>1291</v>
      </c>
      <c r="E27" s="84" t="s">
        <v>597</v>
      </c>
      <c r="F27" s="97" t="s">
        <v>598</v>
      </c>
      <c r="G27" s="84" t="s">
        <v>399</v>
      </c>
      <c r="H27" s="84" t="s">
        <v>312</v>
      </c>
      <c r="I27" s="106">
        <v>42954</v>
      </c>
      <c r="J27" s="96">
        <v>2.58</v>
      </c>
      <c r="K27" s="97" t="s">
        <v>164</v>
      </c>
      <c r="L27" s="98">
        <v>3.7000000000000005E-2</v>
      </c>
      <c r="M27" s="95">
        <v>3.3000000000000002E-2</v>
      </c>
      <c r="N27" s="94">
        <v>18403</v>
      </c>
      <c r="O27" s="96">
        <v>102.18</v>
      </c>
      <c r="P27" s="94">
        <v>65.194130000000001</v>
      </c>
      <c r="Q27" s="95">
        <v>2.7383786679364324E-4</v>
      </c>
      <c r="R27" s="95">
        <v>1.7784907039536918E-2</v>
      </c>
      <c r="S27" s="95">
        <f>P27/'סכום נכסי הקרן'!$C$42</f>
        <v>1.3550476823233289E-4</v>
      </c>
    </row>
    <row r="28" spans="2:19">
      <c r="B28" s="109" t="s">
        <v>1314</v>
      </c>
      <c r="C28" s="84" t="s">
        <v>1315</v>
      </c>
      <c r="D28" s="97" t="s">
        <v>1291</v>
      </c>
      <c r="E28" s="84" t="s">
        <v>597</v>
      </c>
      <c r="F28" s="97" t="s">
        <v>598</v>
      </c>
      <c r="G28" s="84" t="s">
        <v>399</v>
      </c>
      <c r="H28" s="84" t="s">
        <v>312</v>
      </c>
      <c r="I28" s="106">
        <v>42625</v>
      </c>
      <c r="J28" s="96">
        <v>4.25</v>
      </c>
      <c r="K28" s="97" t="s">
        <v>164</v>
      </c>
      <c r="L28" s="98">
        <v>4.4500000000000005E-2</v>
      </c>
      <c r="M28" s="95">
        <v>4.1599999999999998E-2</v>
      </c>
      <c r="N28" s="94">
        <v>77815</v>
      </c>
      <c r="O28" s="96">
        <v>102.69</v>
      </c>
      <c r="P28" s="94">
        <v>277.04179999999997</v>
      </c>
      <c r="Q28" s="95">
        <v>5.6746172637834919E-4</v>
      </c>
      <c r="R28" s="95">
        <v>7.5576783662363131E-2</v>
      </c>
      <c r="S28" s="95">
        <f>P28/'סכום נכסי הקרן'!$C$42</f>
        <v>5.7582615029402667E-4</v>
      </c>
    </row>
    <row r="29" spans="2:19">
      <c r="B29" s="111"/>
      <c r="C29" s="112"/>
      <c r="D29" s="112"/>
      <c r="E29" s="112"/>
      <c r="F29" s="112"/>
      <c r="G29" s="112"/>
      <c r="H29" s="112"/>
      <c r="I29" s="112"/>
      <c r="J29" s="113"/>
      <c r="K29" s="112"/>
      <c r="L29" s="112"/>
      <c r="M29" s="114"/>
      <c r="N29" s="115"/>
      <c r="O29" s="113"/>
      <c r="P29" s="112"/>
      <c r="Q29" s="112"/>
      <c r="R29" s="114"/>
      <c r="S29" s="112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99" t="s">
        <v>253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9" t="s">
        <v>115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236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9" t="s">
        <v>244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1 B36:B128">
    <cfRule type="cellIs" dxfId="4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28515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180</v>
      </c>
      <c r="C1" s="78" t="s" vm="1">
        <v>254</v>
      </c>
    </row>
    <row r="2" spans="2:98">
      <c r="B2" s="57" t="s">
        <v>179</v>
      </c>
      <c r="C2" s="78" t="s">
        <v>255</v>
      </c>
    </row>
    <row r="3" spans="2:98">
      <c r="B3" s="57" t="s">
        <v>181</v>
      </c>
      <c r="C3" s="78" t="s">
        <v>256</v>
      </c>
    </row>
    <row r="4" spans="2:98">
      <c r="B4" s="57" t="s">
        <v>182</v>
      </c>
      <c r="C4" s="78">
        <v>8803</v>
      </c>
    </row>
    <row r="6" spans="2:98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2"/>
    </row>
    <row r="7" spans="2:98" ht="26.25" customHeight="1">
      <c r="B7" s="180" t="s">
        <v>92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2"/>
    </row>
    <row r="8" spans="2:98" s="3" customFormat="1" ht="63">
      <c r="B8" s="23" t="s">
        <v>119</v>
      </c>
      <c r="C8" s="31" t="s">
        <v>44</v>
      </c>
      <c r="D8" s="31" t="s">
        <v>121</v>
      </c>
      <c r="E8" s="31" t="s">
        <v>120</v>
      </c>
      <c r="F8" s="31" t="s">
        <v>63</v>
      </c>
      <c r="G8" s="31" t="s">
        <v>104</v>
      </c>
      <c r="H8" s="31" t="s">
        <v>238</v>
      </c>
      <c r="I8" s="31" t="s">
        <v>237</v>
      </c>
      <c r="J8" s="31" t="s">
        <v>113</v>
      </c>
      <c r="K8" s="31" t="s">
        <v>57</v>
      </c>
      <c r="L8" s="31" t="s">
        <v>183</v>
      </c>
      <c r="M8" s="32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245</v>
      </c>
      <c r="I9" s="33"/>
      <c r="J9" s="33" t="s">
        <v>241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6" customFormat="1" ht="18" customHeight="1">
      <c r="B11" s="121" t="s">
        <v>29</v>
      </c>
      <c r="C11" s="122"/>
      <c r="D11" s="122"/>
      <c r="E11" s="122"/>
      <c r="F11" s="122"/>
      <c r="G11" s="122"/>
      <c r="H11" s="123"/>
      <c r="I11" s="123"/>
      <c r="J11" s="123">
        <v>1535.4497599999997</v>
      </c>
      <c r="K11" s="122"/>
      <c r="L11" s="124">
        <v>1</v>
      </c>
      <c r="M11" s="124">
        <f>J11/'סכום נכסי הקרן'!$C$42</f>
        <v>3.1914033343368661E-3</v>
      </c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CT11" s="137"/>
    </row>
    <row r="12" spans="2:98" s="137" customFormat="1">
      <c r="B12" s="125" t="s">
        <v>232</v>
      </c>
      <c r="C12" s="122"/>
      <c r="D12" s="122"/>
      <c r="E12" s="122"/>
      <c r="F12" s="122"/>
      <c r="G12" s="122"/>
      <c r="H12" s="123"/>
      <c r="I12" s="123"/>
      <c r="J12" s="123">
        <v>1535.44876</v>
      </c>
      <c r="K12" s="122"/>
      <c r="L12" s="124">
        <v>0.99999934872502783</v>
      </c>
      <c r="M12" s="124">
        <f>J12/'סכום נכסי הקרן'!$C$42</f>
        <v>3.191401255855748E-3</v>
      </c>
    </row>
    <row r="13" spans="2:98" s="138" customFormat="1">
      <c r="B13" s="102" t="s">
        <v>61</v>
      </c>
      <c r="C13" s="82"/>
      <c r="D13" s="82"/>
      <c r="E13" s="82"/>
      <c r="F13" s="82"/>
      <c r="G13" s="82"/>
      <c r="H13" s="91"/>
      <c r="I13" s="91"/>
      <c r="J13" s="91">
        <v>1535.44876</v>
      </c>
      <c r="K13" s="82"/>
      <c r="L13" s="92">
        <v>0.99999934872502783</v>
      </c>
      <c r="M13" s="92">
        <f>J13/'סכום נכסי הקרן'!$C$42</f>
        <v>3.191401255855748E-3</v>
      </c>
    </row>
    <row r="14" spans="2:98" s="138" customFormat="1">
      <c r="B14" s="87" t="s">
        <v>1316</v>
      </c>
      <c r="C14" s="84" t="s">
        <v>1317</v>
      </c>
      <c r="D14" s="97" t="s">
        <v>27</v>
      </c>
      <c r="E14" s="84"/>
      <c r="F14" s="97" t="s">
        <v>344</v>
      </c>
      <c r="G14" s="97" t="s">
        <v>164</v>
      </c>
      <c r="H14" s="94">
        <v>47629.440000000002</v>
      </c>
      <c r="I14" s="94">
        <v>105.38249999999999</v>
      </c>
      <c r="J14" s="94">
        <v>174.01944</v>
      </c>
      <c r="K14" s="95">
        <v>1.1000000000000001E-3</v>
      </c>
      <c r="L14" s="95">
        <v>0.11333450597563025</v>
      </c>
      <c r="M14" s="95">
        <f>J14/'סכום נכסי הקרן'!$C$42</f>
        <v>3.6169612026604783E-4</v>
      </c>
    </row>
    <row r="15" spans="2:98" s="138" customFormat="1">
      <c r="B15" s="87" t="s">
        <v>1318</v>
      </c>
      <c r="C15" s="84">
        <v>5771</v>
      </c>
      <c r="D15" s="97" t="s">
        <v>27</v>
      </c>
      <c r="E15" s="84"/>
      <c r="F15" s="97" t="s">
        <v>560</v>
      </c>
      <c r="G15" s="97" t="s">
        <v>166</v>
      </c>
      <c r="H15" s="94">
        <v>125725.02</v>
      </c>
      <c r="I15" s="94">
        <v>111.91589999999999</v>
      </c>
      <c r="J15" s="94">
        <v>584.29693999999995</v>
      </c>
      <c r="K15" s="95">
        <v>1.209712935553821E-3</v>
      </c>
      <c r="L15" s="95">
        <v>0.38053797344694629</v>
      </c>
      <c r="M15" s="95">
        <f>J15/'סכום נכסי הקרן'!$C$42</f>
        <v>1.2144501573003782E-3</v>
      </c>
    </row>
    <row r="16" spans="2:98" s="138" customFormat="1">
      <c r="B16" s="87" t="s">
        <v>1319</v>
      </c>
      <c r="C16" s="84">
        <v>5691</v>
      </c>
      <c r="D16" s="97" t="s">
        <v>27</v>
      </c>
      <c r="E16" s="84"/>
      <c r="F16" s="97" t="s">
        <v>560</v>
      </c>
      <c r="G16" s="97" t="s">
        <v>164</v>
      </c>
      <c r="H16" s="94">
        <v>88926</v>
      </c>
      <c r="I16" s="94">
        <v>103.56270000000001</v>
      </c>
      <c r="J16" s="94">
        <v>319.29048999999998</v>
      </c>
      <c r="K16" s="95">
        <v>1.0122954969931091E-3</v>
      </c>
      <c r="L16" s="95">
        <v>0.20794590504869404</v>
      </c>
      <c r="M16" s="95">
        <f>J16/'סכום נכסי הקרן'!$C$42</f>
        <v>6.6363925473409942E-4</v>
      </c>
    </row>
    <row r="17" spans="2:13" s="138" customFormat="1">
      <c r="B17" s="87" t="s">
        <v>1320</v>
      </c>
      <c r="C17" s="84">
        <v>5356</v>
      </c>
      <c r="D17" s="97" t="s">
        <v>27</v>
      </c>
      <c r="E17" s="84"/>
      <c r="F17" s="97" t="s">
        <v>560</v>
      </c>
      <c r="G17" s="97" t="s">
        <v>164</v>
      </c>
      <c r="H17" s="94">
        <v>26121</v>
      </c>
      <c r="I17" s="94">
        <v>278.10739999999998</v>
      </c>
      <c r="J17" s="94">
        <v>251.85824</v>
      </c>
      <c r="K17" s="95">
        <v>1.1022470984673306E-3</v>
      </c>
      <c r="L17" s="95">
        <v>0.1640289682939545</v>
      </c>
      <c r="M17" s="95">
        <f>J17/'סכום נכסי הקרן'!$C$42</f>
        <v>5.2348259634116246E-4</v>
      </c>
    </row>
    <row r="18" spans="2:13" s="138" customFormat="1">
      <c r="B18" s="87" t="s">
        <v>1321</v>
      </c>
      <c r="C18" s="84" t="s">
        <v>1322</v>
      </c>
      <c r="D18" s="97" t="s">
        <v>27</v>
      </c>
      <c r="E18" s="84"/>
      <c r="F18" s="97" t="s">
        <v>560</v>
      </c>
      <c r="G18" s="97" t="s">
        <v>164</v>
      </c>
      <c r="H18" s="94">
        <v>62929</v>
      </c>
      <c r="I18" s="94">
        <v>94.412199999999999</v>
      </c>
      <c r="J18" s="94">
        <v>205.98364999999998</v>
      </c>
      <c r="K18" s="95">
        <v>1.6999999999999999E-3</v>
      </c>
      <c r="L18" s="95">
        <v>0.13415199595980271</v>
      </c>
      <c r="M18" s="95">
        <f>J18/'סכום נכסי הקרן'!$C$42</f>
        <v>4.2813312721406012E-4</v>
      </c>
    </row>
    <row r="19" spans="2:13" s="138" customFormat="1">
      <c r="B19" s="83"/>
      <c r="C19" s="84"/>
      <c r="D19" s="84"/>
      <c r="E19" s="84"/>
      <c r="F19" s="84"/>
      <c r="G19" s="84"/>
      <c r="H19" s="94"/>
      <c r="I19" s="94"/>
      <c r="J19" s="84"/>
      <c r="K19" s="84"/>
      <c r="L19" s="95"/>
      <c r="M19" s="84"/>
    </row>
    <row r="20" spans="2:13" s="138" customFormat="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99" t="s">
        <v>253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99" t="s">
        <v>115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99" t="s">
        <v>236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99" t="s">
        <v>244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2:13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2:13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180</v>
      </c>
      <c r="C1" s="78" t="s" vm="1">
        <v>254</v>
      </c>
    </row>
    <row r="2" spans="2:55">
      <c r="B2" s="57" t="s">
        <v>179</v>
      </c>
      <c r="C2" s="78" t="s">
        <v>255</v>
      </c>
    </row>
    <row r="3" spans="2:55">
      <c r="B3" s="57" t="s">
        <v>181</v>
      </c>
      <c r="C3" s="78" t="s">
        <v>256</v>
      </c>
    </row>
    <row r="4" spans="2:55">
      <c r="B4" s="57" t="s">
        <v>182</v>
      </c>
      <c r="C4" s="78">
        <v>8803</v>
      </c>
    </row>
    <row r="6" spans="2:55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55" ht="26.25" customHeight="1">
      <c r="B7" s="180" t="s">
        <v>99</v>
      </c>
      <c r="C7" s="181"/>
      <c r="D7" s="181"/>
      <c r="E7" s="181"/>
      <c r="F7" s="181"/>
      <c r="G7" s="181"/>
      <c r="H7" s="181"/>
      <c r="I7" s="181"/>
      <c r="J7" s="181"/>
      <c r="K7" s="182"/>
    </row>
    <row r="8" spans="2:55" s="3" customFormat="1" ht="78.75">
      <c r="B8" s="23" t="s">
        <v>119</v>
      </c>
      <c r="C8" s="31" t="s">
        <v>44</v>
      </c>
      <c r="D8" s="31" t="s">
        <v>104</v>
      </c>
      <c r="E8" s="31" t="s">
        <v>105</v>
      </c>
      <c r="F8" s="31" t="s">
        <v>238</v>
      </c>
      <c r="G8" s="31" t="s">
        <v>237</v>
      </c>
      <c r="H8" s="31" t="s">
        <v>113</v>
      </c>
      <c r="I8" s="31" t="s">
        <v>57</v>
      </c>
      <c r="J8" s="31" t="s">
        <v>183</v>
      </c>
      <c r="K8" s="32" t="s">
        <v>185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245</v>
      </c>
      <c r="G9" s="33"/>
      <c r="H9" s="33" t="s">
        <v>241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136" customFormat="1" ht="18" customHeight="1">
      <c r="B11" s="121" t="s">
        <v>1323</v>
      </c>
      <c r="C11" s="122"/>
      <c r="D11" s="122"/>
      <c r="E11" s="122"/>
      <c r="F11" s="123"/>
      <c r="G11" s="127"/>
      <c r="H11" s="123">
        <v>648.63602000000003</v>
      </c>
      <c r="I11" s="122"/>
      <c r="J11" s="124">
        <v>1</v>
      </c>
      <c r="K11" s="124">
        <f>H11/'סכום נכסי הקרן'!$C$42</f>
        <v>1.348177720252465E-3</v>
      </c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BC11" s="137"/>
    </row>
    <row r="12" spans="2:55" s="137" customFormat="1" ht="21" customHeight="1">
      <c r="B12" s="125" t="s">
        <v>1324</v>
      </c>
      <c r="C12" s="122"/>
      <c r="D12" s="122"/>
      <c r="E12" s="122"/>
      <c r="F12" s="123"/>
      <c r="G12" s="127"/>
      <c r="H12" s="123">
        <v>648.63602000000003</v>
      </c>
      <c r="I12" s="122"/>
      <c r="J12" s="124">
        <v>1</v>
      </c>
      <c r="K12" s="124">
        <f>H12/'סכום נכסי הקרן'!$C$42</f>
        <v>1.348177720252465E-3</v>
      </c>
      <c r="L12" s="140"/>
      <c r="M12" s="140"/>
      <c r="N12" s="140"/>
      <c r="O12" s="140"/>
      <c r="P12" s="140"/>
      <c r="Q12" s="140"/>
      <c r="R12" s="140"/>
      <c r="S12" s="140"/>
      <c r="T12" s="140"/>
      <c r="U12" s="140"/>
    </row>
    <row r="13" spans="2:55" s="138" customFormat="1">
      <c r="B13" s="102" t="s">
        <v>228</v>
      </c>
      <c r="C13" s="82"/>
      <c r="D13" s="82"/>
      <c r="E13" s="82"/>
      <c r="F13" s="91"/>
      <c r="G13" s="93"/>
      <c r="H13" s="91">
        <v>34.343059999999994</v>
      </c>
      <c r="I13" s="82"/>
      <c r="J13" s="92">
        <v>5.2946581659156076E-2</v>
      </c>
      <c r="K13" s="92">
        <f>H13/'סכום נכסי הקרן'!$C$42</f>
        <v>7.1381401756402018E-5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</row>
    <row r="14" spans="2:55" s="138" customFormat="1">
      <c r="B14" s="87" t="s">
        <v>1325</v>
      </c>
      <c r="C14" s="84">
        <v>5295</v>
      </c>
      <c r="D14" s="97" t="s">
        <v>164</v>
      </c>
      <c r="E14" s="106">
        <v>43003</v>
      </c>
      <c r="F14" s="94">
        <v>4304.57</v>
      </c>
      <c r="G14" s="96">
        <v>100</v>
      </c>
      <c r="H14" s="94">
        <v>14.92394</v>
      </c>
      <c r="I14" s="95">
        <v>9.6289611530461713E-3</v>
      </c>
      <c r="J14" s="95">
        <v>2.3008188783595458E-2</v>
      </c>
      <c r="K14" s="95">
        <f>H14/'סכום נכסי הקרן'!$C$42</f>
        <v>3.1019127501406062E-5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</row>
    <row r="15" spans="2:55" s="138" customFormat="1">
      <c r="B15" s="87" t="s">
        <v>1326</v>
      </c>
      <c r="C15" s="84">
        <v>5301</v>
      </c>
      <c r="D15" s="97" t="s">
        <v>164</v>
      </c>
      <c r="E15" s="106">
        <v>42983</v>
      </c>
      <c r="F15" s="94">
        <v>3816.98</v>
      </c>
      <c r="G15" s="96">
        <v>87.919799999999995</v>
      </c>
      <c r="H15" s="94">
        <v>11.634840000000001</v>
      </c>
      <c r="I15" s="95">
        <v>6.1043024968734448E-2</v>
      </c>
      <c r="J15" s="95">
        <v>1.7937394226117755E-2</v>
      </c>
      <c r="K15" s="95">
        <f>H15/'סכום נכסי הקרן'!$C$42</f>
        <v>2.4182795255037163E-5</v>
      </c>
      <c r="L15" s="140"/>
      <c r="M15" s="140"/>
      <c r="N15" s="140"/>
      <c r="O15" s="140"/>
      <c r="P15" s="140"/>
      <c r="Q15" s="140"/>
      <c r="R15" s="140"/>
      <c r="S15" s="140"/>
      <c r="T15" s="140"/>
      <c r="U15" s="140"/>
    </row>
    <row r="16" spans="2:55" s="138" customFormat="1">
      <c r="B16" s="87" t="s">
        <v>1327</v>
      </c>
      <c r="C16" s="84">
        <v>5288</v>
      </c>
      <c r="D16" s="97" t="s">
        <v>164</v>
      </c>
      <c r="E16" s="106">
        <v>42768</v>
      </c>
      <c r="F16" s="94">
        <v>2543.04</v>
      </c>
      <c r="G16" s="96">
        <v>88.29</v>
      </c>
      <c r="H16" s="94">
        <v>7.7842799999999999</v>
      </c>
      <c r="I16" s="95">
        <v>2.5554605547066411E-2</v>
      </c>
      <c r="J16" s="95">
        <v>1.2000998649442872E-2</v>
      </c>
      <c r="K16" s="95">
        <f>H16/'סכום נכסי הקרן'!$C$42</f>
        <v>1.6179478999958803E-5</v>
      </c>
      <c r="L16" s="140"/>
      <c r="M16" s="140"/>
      <c r="N16" s="140"/>
      <c r="O16" s="140"/>
      <c r="P16" s="140"/>
      <c r="Q16" s="140"/>
      <c r="R16" s="140"/>
      <c r="S16" s="140"/>
      <c r="T16" s="140"/>
      <c r="U16" s="140"/>
    </row>
    <row r="17" spans="2:22" s="138" customFormat="1">
      <c r="B17" s="83"/>
      <c r="C17" s="84"/>
      <c r="D17" s="84"/>
      <c r="E17" s="84"/>
      <c r="F17" s="94"/>
      <c r="G17" s="96"/>
      <c r="H17" s="84"/>
      <c r="I17" s="84"/>
      <c r="J17" s="95"/>
      <c r="K17" s="84"/>
      <c r="L17" s="140"/>
      <c r="M17" s="140"/>
      <c r="N17" s="140"/>
      <c r="O17" s="140"/>
      <c r="P17" s="140"/>
      <c r="Q17" s="140"/>
      <c r="R17" s="140"/>
      <c r="S17" s="140"/>
      <c r="T17" s="140"/>
      <c r="U17" s="140"/>
    </row>
    <row r="18" spans="2:22" s="138" customFormat="1">
      <c r="B18" s="102" t="s">
        <v>230</v>
      </c>
      <c r="C18" s="82"/>
      <c r="D18" s="82"/>
      <c r="E18" s="82"/>
      <c r="F18" s="91"/>
      <c r="G18" s="93"/>
      <c r="H18" s="91">
        <v>14.37453</v>
      </c>
      <c r="I18" s="82"/>
      <c r="J18" s="92">
        <v>2.2161165209418989E-2</v>
      </c>
      <c r="K18" s="92">
        <f>H18/'סכום נכסי הקרן'!$C$42</f>
        <v>2.9877189190172733E-5</v>
      </c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2:22" s="138" customFormat="1">
      <c r="B19" s="87" t="s">
        <v>1328</v>
      </c>
      <c r="C19" s="84">
        <v>5299</v>
      </c>
      <c r="D19" s="97" t="s">
        <v>164</v>
      </c>
      <c r="E19" s="106">
        <v>43002</v>
      </c>
      <c r="F19" s="94">
        <v>4146.1000000000004</v>
      </c>
      <c r="G19" s="96">
        <v>100</v>
      </c>
      <c r="H19" s="94">
        <v>14.37453</v>
      </c>
      <c r="I19" s="95">
        <v>2.2723119999999999E-2</v>
      </c>
      <c r="J19" s="95">
        <v>2.2161165209418989E-2</v>
      </c>
      <c r="K19" s="95">
        <f>H19/'סכום נכסי הקרן'!$C$42</f>
        <v>2.9877189190172733E-5</v>
      </c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2:22" s="138" customFormat="1">
      <c r="B20" s="83"/>
      <c r="C20" s="84"/>
      <c r="D20" s="84"/>
      <c r="E20" s="84"/>
      <c r="F20" s="94"/>
      <c r="G20" s="96"/>
      <c r="H20" s="84"/>
      <c r="I20" s="84"/>
      <c r="J20" s="95"/>
      <c r="K20" s="84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2:22" s="138" customFormat="1">
      <c r="B21" s="102" t="s">
        <v>231</v>
      </c>
      <c r="C21" s="82"/>
      <c r="D21" s="82"/>
      <c r="E21" s="82"/>
      <c r="F21" s="91"/>
      <c r="G21" s="93"/>
      <c r="H21" s="91">
        <v>599.91843000000006</v>
      </c>
      <c r="I21" s="82"/>
      <c r="J21" s="92">
        <v>0.92489225313142498</v>
      </c>
      <c r="K21" s="92">
        <f>H21/'סכום נכסי הקרן'!$C$42</f>
        <v>1.2469191293058904E-3</v>
      </c>
      <c r="L21" s="140"/>
      <c r="M21" s="140"/>
      <c r="N21" s="140"/>
      <c r="O21" s="140"/>
      <c r="P21" s="140"/>
      <c r="Q21" s="140"/>
      <c r="R21" s="140"/>
      <c r="S21" s="140"/>
      <c r="T21" s="140"/>
      <c r="U21" s="140"/>
    </row>
    <row r="22" spans="2:22" s="138" customFormat="1" ht="16.5" customHeight="1">
      <c r="B22" s="87" t="s">
        <v>1329</v>
      </c>
      <c r="C22" s="84">
        <v>5291</v>
      </c>
      <c r="D22" s="97" t="s">
        <v>164</v>
      </c>
      <c r="E22" s="106">
        <v>42908</v>
      </c>
      <c r="F22" s="94">
        <v>28881.16</v>
      </c>
      <c r="G22" s="96">
        <v>102.1451</v>
      </c>
      <c r="H22" s="94">
        <v>102.27889</v>
      </c>
      <c r="I22" s="95">
        <v>1.2025129484341099E-2</v>
      </c>
      <c r="J22" s="95">
        <v>0.15768302537376816</v>
      </c>
      <c r="K22" s="95">
        <f>H22/'סכום נכסי הקרן'!$C$42</f>
        <v>2.1258474167091838E-4</v>
      </c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  <row r="23" spans="2:22" s="138" customFormat="1" ht="16.5" customHeight="1">
      <c r="B23" s="87" t="s">
        <v>1330</v>
      </c>
      <c r="C23" s="84">
        <v>5294</v>
      </c>
      <c r="D23" s="97" t="s">
        <v>167</v>
      </c>
      <c r="E23" s="106">
        <v>43002</v>
      </c>
      <c r="F23" s="94">
        <v>5031.6400000000003</v>
      </c>
      <c r="G23" s="96">
        <v>100</v>
      </c>
      <c r="H23" s="94">
        <v>23.557639999999999</v>
      </c>
      <c r="I23" s="95">
        <v>6.2846333627311138E-2</v>
      </c>
      <c r="J23" s="95">
        <v>3.6318735428846519E-2</v>
      </c>
      <c r="K23" s="95">
        <f>H23/'סכום נכסי הקרן'!$C$42</f>
        <v>4.8964109932914728E-5</v>
      </c>
      <c r="L23" s="140"/>
      <c r="M23" s="140"/>
      <c r="N23" s="140"/>
      <c r="O23" s="140"/>
      <c r="P23" s="140"/>
      <c r="Q23" s="140"/>
      <c r="R23" s="140"/>
      <c r="S23" s="140"/>
      <c r="T23" s="140"/>
      <c r="U23" s="140"/>
    </row>
    <row r="24" spans="2:22" s="138" customFormat="1" ht="16.5" customHeight="1">
      <c r="B24" s="87" t="s">
        <v>1331</v>
      </c>
      <c r="C24" s="84">
        <v>5290</v>
      </c>
      <c r="D24" s="97" t="s">
        <v>164</v>
      </c>
      <c r="E24" s="106">
        <v>42779</v>
      </c>
      <c r="F24" s="94">
        <v>43048.27</v>
      </c>
      <c r="G24" s="96">
        <v>94.412999999999997</v>
      </c>
      <c r="H24" s="94">
        <v>140.90983</v>
      </c>
      <c r="I24" s="95">
        <v>5.1480744931631803E-3</v>
      </c>
      <c r="J24" s="95">
        <v>0.21724021740266597</v>
      </c>
      <c r="K24" s="95">
        <f>H24/'סכום נכסי הקרן'!$C$42</f>
        <v>2.9287842104507608E-4</v>
      </c>
      <c r="L24" s="140"/>
      <c r="M24" s="140"/>
      <c r="N24" s="140"/>
      <c r="O24" s="140"/>
      <c r="P24" s="140"/>
      <c r="Q24" s="140"/>
      <c r="R24" s="140"/>
      <c r="S24" s="140"/>
      <c r="T24" s="140"/>
      <c r="U24" s="140"/>
    </row>
    <row r="25" spans="2:22" s="138" customFormat="1">
      <c r="B25" s="87" t="s">
        <v>1332</v>
      </c>
      <c r="C25" s="84">
        <v>5297</v>
      </c>
      <c r="D25" s="97" t="s">
        <v>164</v>
      </c>
      <c r="E25" s="106">
        <v>42916</v>
      </c>
      <c r="F25" s="94">
        <v>47796.05</v>
      </c>
      <c r="G25" s="96">
        <v>91.649699999999996</v>
      </c>
      <c r="H25" s="94">
        <v>151.87173000000001</v>
      </c>
      <c r="I25" s="95">
        <v>7.3672381679708845E-3</v>
      </c>
      <c r="J25" s="95">
        <v>0.23414014226345309</v>
      </c>
      <c r="K25" s="95">
        <f>H25/'סכום נכסי הקרן'!$C$42</f>
        <v>3.1566252321633004E-4</v>
      </c>
      <c r="L25" s="140"/>
      <c r="M25" s="140"/>
      <c r="N25" s="140"/>
      <c r="O25" s="140"/>
      <c r="P25" s="140"/>
      <c r="Q25" s="140"/>
      <c r="R25" s="140"/>
      <c r="S25" s="140"/>
      <c r="T25" s="140"/>
      <c r="U25" s="140"/>
    </row>
    <row r="26" spans="2:22" s="138" customFormat="1">
      <c r="B26" s="87" t="s">
        <v>1333</v>
      </c>
      <c r="C26" s="84">
        <v>5313</v>
      </c>
      <c r="D26" s="97" t="s">
        <v>164</v>
      </c>
      <c r="E26" s="106">
        <v>43098</v>
      </c>
      <c r="F26" s="94">
        <v>176.81</v>
      </c>
      <c r="G26" s="96">
        <v>1E-4</v>
      </c>
      <c r="H26" s="94">
        <v>7.0000000000000007E-5</v>
      </c>
      <c r="I26" s="95">
        <v>1.9100247102146737E-3</v>
      </c>
      <c r="J26" s="95">
        <v>0</v>
      </c>
      <c r="K26" s="95">
        <f>H26/'סכום נכסי הקרן'!$C$42</f>
        <v>1.4549367828458332E-10</v>
      </c>
      <c r="L26" s="140"/>
      <c r="M26" s="140"/>
      <c r="N26" s="140"/>
      <c r="O26" s="140"/>
      <c r="P26" s="140"/>
      <c r="Q26" s="140"/>
      <c r="R26" s="140"/>
      <c r="S26" s="140"/>
      <c r="T26" s="140"/>
      <c r="U26" s="140"/>
    </row>
    <row r="27" spans="2:22" s="138" customFormat="1">
      <c r="B27" s="87" t="s">
        <v>1334</v>
      </c>
      <c r="C27" s="84">
        <v>5303</v>
      </c>
      <c r="D27" s="97" t="s">
        <v>166</v>
      </c>
      <c r="E27" s="106">
        <v>43034</v>
      </c>
      <c r="F27" s="94">
        <v>25675.35</v>
      </c>
      <c r="G27" s="96">
        <v>100</v>
      </c>
      <c r="H27" s="94">
        <v>106.61946</v>
      </c>
      <c r="I27" s="95">
        <v>2.6200695953757226E-2</v>
      </c>
      <c r="J27" s="95">
        <v>0.16437486774169588</v>
      </c>
      <c r="K27" s="95">
        <f>H27/'סכום נכסי הקרן'!$C$42</f>
        <v>2.216065344588E-4</v>
      </c>
      <c r="L27" s="140"/>
      <c r="M27" s="140"/>
      <c r="N27" s="140"/>
      <c r="O27" s="140"/>
      <c r="P27" s="140"/>
      <c r="Q27" s="140"/>
      <c r="R27" s="140"/>
      <c r="S27" s="140"/>
      <c r="T27" s="140"/>
      <c r="U27" s="140"/>
    </row>
    <row r="28" spans="2:22" s="138" customFormat="1">
      <c r="B28" s="87" t="s">
        <v>1335</v>
      </c>
      <c r="C28" s="84">
        <v>5287</v>
      </c>
      <c r="D28" s="97" t="s">
        <v>166</v>
      </c>
      <c r="E28" s="106">
        <v>42809</v>
      </c>
      <c r="F28" s="94">
        <v>13258.42</v>
      </c>
      <c r="G28" s="96">
        <v>100.6962</v>
      </c>
      <c r="H28" s="94">
        <v>55.440239999999996</v>
      </c>
      <c r="I28" s="95">
        <v>1.117512997939092E-2</v>
      </c>
      <c r="J28" s="95">
        <v>8.5472034069276628E-2</v>
      </c>
      <c r="K28" s="95">
        <f>H28/'סכום נכסי הקרן'!$C$42</f>
        <v>1.1523149203685838E-4</v>
      </c>
      <c r="L28" s="140"/>
      <c r="M28" s="140"/>
      <c r="N28" s="140"/>
      <c r="O28" s="140"/>
      <c r="P28" s="140"/>
      <c r="Q28" s="140"/>
      <c r="R28" s="140"/>
      <c r="S28" s="140"/>
      <c r="T28" s="140"/>
      <c r="U28" s="140"/>
    </row>
    <row r="29" spans="2:22" s="138" customFormat="1">
      <c r="B29" s="87" t="s">
        <v>1336</v>
      </c>
      <c r="C29" s="84">
        <v>5286</v>
      </c>
      <c r="D29" s="97" t="s">
        <v>164</v>
      </c>
      <c r="E29" s="106">
        <v>42727</v>
      </c>
      <c r="F29" s="94">
        <v>5581.8</v>
      </c>
      <c r="G29" s="96">
        <v>99.424000000000007</v>
      </c>
      <c r="H29" s="94">
        <v>19.240639999999999</v>
      </c>
      <c r="I29" s="95">
        <v>6.318782595639171E-3</v>
      </c>
      <c r="J29" s="95">
        <v>2.9663230851718653E-2</v>
      </c>
      <c r="K29" s="95">
        <f>H29/'סכום נכסי הקרן'!$C$42</f>
        <v>3.9991306944992641E-5</v>
      </c>
      <c r="L29" s="140"/>
      <c r="M29" s="140"/>
      <c r="N29" s="140"/>
      <c r="O29" s="140"/>
      <c r="P29" s="140"/>
      <c r="Q29" s="140"/>
      <c r="R29" s="140"/>
      <c r="S29" s="140"/>
      <c r="T29" s="140"/>
      <c r="U29" s="140"/>
    </row>
    <row r="30" spans="2:22" s="138" customFormat="1">
      <c r="B30" s="83"/>
      <c r="C30" s="84"/>
      <c r="D30" s="84"/>
      <c r="E30" s="84"/>
      <c r="F30" s="94"/>
      <c r="G30" s="96"/>
      <c r="H30" s="84"/>
      <c r="I30" s="84"/>
      <c r="J30" s="95"/>
      <c r="K30" s="84"/>
      <c r="L30" s="140"/>
      <c r="M30" s="140"/>
      <c r="N30" s="140"/>
      <c r="O30" s="140"/>
      <c r="P30" s="140"/>
      <c r="Q30" s="140"/>
      <c r="R30" s="140"/>
      <c r="S30" s="140"/>
      <c r="T30" s="140"/>
      <c r="U30" s="140"/>
    </row>
    <row r="31" spans="2:22" s="138" customFormat="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40"/>
      <c r="M31" s="140"/>
      <c r="N31" s="140"/>
      <c r="O31" s="140"/>
      <c r="P31" s="140"/>
      <c r="Q31" s="140"/>
      <c r="R31" s="140"/>
      <c r="S31" s="140"/>
      <c r="T31" s="140"/>
      <c r="U31" s="140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99" t="s">
        <v>115</v>
      </c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99" t="s">
        <v>236</v>
      </c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99" t="s">
        <v>244</v>
      </c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C130" s="1"/>
    </row>
    <row r="131" spans="2:11">
      <c r="C131" s="1"/>
    </row>
    <row r="132" spans="2:11">
      <c r="C132" s="1"/>
    </row>
    <row r="133" spans="2:11">
      <c r="C133" s="1"/>
    </row>
    <row r="134" spans="2:11">
      <c r="C134" s="1"/>
    </row>
    <row r="135" spans="2:11">
      <c r="C135" s="1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1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180</v>
      </c>
      <c r="C1" s="78" t="s" vm="1">
        <v>254</v>
      </c>
    </row>
    <row r="2" spans="2:59">
      <c r="B2" s="57" t="s">
        <v>179</v>
      </c>
      <c r="C2" s="78" t="s">
        <v>255</v>
      </c>
    </row>
    <row r="3" spans="2:59">
      <c r="B3" s="57" t="s">
        <v>181</v>
      </c>
      <c r="C3" s="78" t="s">
        <v>256</v>
      </c>
    </row>
    <row r="4" spans="2:59">
      <c r="B4" s="57" t="s">
        <v>182</v>
      </c>
      <c r="C4" s="78">
        <v>8803</v>
      </c>
    </row>
    <row r="6" spans="2:59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59" ht="26.25" customHeight="1">
      <c r="B7" s="180" t="s">
        <v>100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</row>
    <row r="8" spans="2:59" s="3" customFormat="1" ht="78.75">
      <c r="B8" s="23" t="s">
        <v>119</v>
      </c>
      <c r="C8" s="31" t="s">
        <v>44</v>
      </c>
      <c r="D8" s="31" t="s">
        <v>63</v>
      </c>
      <c r="E8" s="31" t="s">
        <v>104</v>
      </c>
      <c r="F8" s="31" t="s">
        <v>105</v>
      </c>
      <c r="G8" s="31" t="s">
        <v>238</v>
      </c>
      <c r="H8" s="31" t="s">
        <v>237</v>
      </c>
      <c r="I8" s="31" t="s">
        <v>113</v>
      </c>
      <c r="J8" s="31" t="s">
        <v>57</v>
      </c>
      <c r="K8" s="31" t="s">
        <v>183</v>
      </c>
      <c r="L8" s="32" t="s">
        <v>185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36" customFormat="1" ht="18" customHeight="1">
      <c r="B11" s="121" t="s">
        <v>47</v>
      </c>
      <c r="C11" s="122"/>
      <c r="D11" s="122"/>
      <c r="E11" s="122"/>
      <c r="F11" s="122"/>
      <c r="G11" s="123"/>
      <c r="H11" s="127"/>
      <c r="I11" s="123">
        <v>0.30395</v>
      </c>
      <c r="J11" s="122"/>
      <c r="K11" s="124">
        <v>1</v>
      </c>
      <c r="L11" s="124">
        <f>I11/'סכום נכסי הקרן'!$C$42</f>
        <v>6.3175433592284428E-7</v>
      </c>
      <c r="M11" s="137"/>
      <c r="N11" s="137"/>
      <c r="O11" s="137"/>
      <c r="P11" s="137"/>
      <c r="BG11" s="137"/>
    </row>
    <row r="12" spans="2:59" s="100" customFormat="1" ht="21" customHeight="1">
      <c r="B12" s="125" t="s">
        <v>234</v>
      </c>
      <c r="C12" s="122"/>
      <c r="D12" s="122"/>
      <c r="E12" s="122"/>
      <c r="F12" s="122"/>
      <c r="G12" s="123"/>
      <c r="H12" s="127"/>
      <c r="I12" s="123">
        <v>0.30395</v>
      </c>
      <c r="J12" s="122"/>
      <c r="K12" s="124">
        <v>1</v>
      </c>
      <c r="L12" s="124">
        <f>I12/'סכום נכסי הקרן'!$C$42</f>
        <v>6.3175433592284428E-7</v>
      </c>
    </row>
    <row r="13" spans="2:59">
      <c r="B13" s="83" t="s">
        <v>1337</v>
      </c>
      <c r="C13" s="84" t="s">
        <v>1338</v>
      </c>
      <c r="D13" s="97" t="s">
        <v>781</v>
      </c>
      <c r="E13" s="97" t="s">
        <v>164</v>
      </c>
      <c r="F13" s="106">
        <v>42731</v>
      </c>
      <c r="G13" s="94">
        <v>282</v>
      </c>
      <c r="H13" s="96">
        <v>31.090299999999999</v>
      </c>
      <c r="I13" s="94">
        <v>0.30395</v>
      </c>
      <c r="J13" s="95">
        <v>1.3922776971924375E-5</v>
      </c>
      <c r="K13" s="95">
        <v>1</v>
      </c>
      <c r="L13" s="95">
        <f>I13/'סכום נכסי הקרן'!$C$42</f>
        <v>6.3175433592284428E-7</v>
      </c>
    </row>
    <row r="14" spans="2:59">
      <c r="B14" s="101"/>
      <c r="C14" s="84"/>
      <c r="D14" s="84"/>
      <c r="E14" s="84"/>
      <c r="F14" s="84"/>
      <c r="G14" s="94"/>
      <c r="H14" s="96"/>
      <c r="I14" s="84"/>
      <c r="J14" s="84"/>
      <c r="K14" s="95"/>
      <c r="L14" s="84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16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16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6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87</v>
      </c>
      <c r="C6" s="14" t="s">
        <v>44</v>
      </c>
      <c r="E6" s="14" t="s">
        <v>120</v>
      </c>
      <c r="I6" s="14" t="s">
        <v>15</v>
      </c>
      <c r="J6" s="14" t="s">
        <v>64</v>
      </c>
      <c r="M6" s="14" t="s">
        <v>104</v>
      </c>
      <c r="Q6" s="14" t="s">
        <v>17</v>
      </c>
      <c r="R6" s="14" t="s">
        <v>19</v>
      </c>
      <c r="U6" s="14" t="s">
        <v>60</v>
      </c>
      <c r="W6" s="15" t="s">
        <v>56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89</v>
      </c>
      <c r="C8" s="31" t="s">
        <v>44</v>
      </c>
      <c r="D8" s="31" t="s">
        <v>122</v>
      </c>
      <c r="I8" s="31" t="s">
        <v>15</v>
      </c>
      <c r="J8" s="31" t="s">
        <v>64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60</v>
      </c>
      <c r="V8" s="31" t="s">
        <v>57</v>
      </c>
      <c r="W8" s="32" t="s">
        <v>114</v>
      </c>
    </row>
    <row r="9" spans="2:25" ht="31.5">
      <c r="B9" s="49" t="str">
        <f>'תעודות חוב מסחריות '!B7:T7</f>
        <v>2. תעודות חוב מסחריות</v>
      </c>
      <c r="C9" s="14" t="s">
        <v>44</v>
      </c>
      <c r="D9" s="14" t="s">
        <v>122</v>
      </c>
      <c r="E9" s="42" t="s">
        <v>120</v>
      </c>
      <c r="G9" s="14" t="s">
        <v>63</v>
      </c>
      <c r="I9" s="14" t="s">
        <v>15</v>
      </c>
      <c r="J9" s="14" t="s">
        <v>64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60</v>
      </c>
      <c r="V9" s="14" t="s">
        <v>57</v>
      </c>
      <c r="W9" s="39" t="s">
        <v>114</v>
      </c>
    </row>
    <row r="10" spans="2:25" ht="31.5">
      <c r="B10" s="49" t="str">
        <f>'אג"ח קונצרני'!B7:U7</f>
        <v>3. אג"ח קונצרני</v>
      </c>
      <c r="C10" s="31" t="s">
        <v>44</v>
      </c>
      <c r="D10" s="14" t="s">
        <v>122</v>
      </c>
      <c r="E10" s="42" t="s">
        <v>120</v>
      </c>
      <c r="G10" s="31" t="s">
        <v>63</v>
      </c>
      <c r="I10" s="31" t="s">
        <v>15</v>
      </c>
      <c r="J10" s="31" t="s">
        <v>64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60</v>
      </c>
      <c r="V10" s="14" t="s">
        <v>57</v>
      </c>
      <c r="W10" s="32" t="s">
        <v>114</v>
      </c>
    </row>
    <row r="11" spans="2:25" ht="31.5">
      <c r="B11" s="49" t="str">
        <f>מניות!B7</f>
        <v>4. מניות</v>
      </c>
      <c r="C11" s="31" t="s">
        <v>44</v>
      </c>
      <c r="D11" s="14" t="s">
        <v>122</v>
      </c>
      <c r="E11" s="42" t="s">
        <v>120</v>
      </c>
      <c r="H11" s="31" t="s">
        <v>104</v>
      </c>
      <c r="S11" s="31" t="s">
        <v>0</v>
      </c>
      <c r="T11" s="14" t="s">
        <v>108</v>
      </c>
      <c r="U11" s="14" t="s">
        <v>60</v>
      </c>
      <c r="V11" s="14" t="s">
        <v>57</v>
      </c>
      <c r="W11" s="15" t="s">
        <v>114</v>
      </c>
    </row>
    <row r="12" spans="2:25" ht="31.5">
      <c r="B12" s="49" t="str">
        <f>'תעודות סל'!B7:N7</f>
        <v>5. תעודות סל</v>
      </c>
      <c r="C12" s="31" t="s">
        <v>44</v>
      </c>
      <c r="D12" s="14" t="s">
        <v>122</v>
      </c>
      <c r="E12" s="42" t="s">
        <v>120</v>
      </c>
      <c r="H12" s="31" t="s">
        <v>104</v>
      </c>
      <c r="S12" s="31" t="s">
        <v>0</v>
      </c>
      <c r="T12" s="31" t="s">
        <v>108</v>
      </c>
      <c r="U12" s="31" t="s">
        <v>60</v>
      </c>
      <c r="V12" s="31" t="s">
        <v>57</v>
      </c>
      <c r="W12" s="32" t="s">
        <v>114</v>
      </c>
    </row>
    <row r="13" spans="2:25" ht="31.5">
      <c r="B13" s="49" t="str">
        <f>'קרנות נאמנות'!B7:O7</f>
        <v>6. קרנות נאמנות</v>
      </c>
      <c r="C13" s="31" t="s">
        <v>44</v>
      </c>
      <c r="D13" s="31" t="s">
        <v>122</v>
      </c>
      <c r="G13" s="31" t="s">
        <v>63</v>
      </c>
      <c r="H13" s="31" t="s">
        <v>104</v>
      </c>
      <c r="S13" s="31" t="s">
        <v>0</v>
      </c>
      <c r="T13" s="31" t="s">
        <v>108</v>
      </c>
      <c r="U13" s="31" t="s">
        <v>60</v>
      </c>
      <c r="V13" s="31" t="s">
        <v>57</v>
      </c>
      <c r="W13" s="32" t="s">
        <v>114</v>
      </c>
    </row>
    <row r="14" spans="2:25" ht="31.5">
      <c r="B14" s="49" t="str">
        <f>'כתבי אופציה'!B7:L7</f>
        <v>7. כתבי אופציה</v>
      </c>
      <c r="C14" s="31" t="s">
        <v>44</v>
      </c>
      <c r="D14" s="31" t="s">
        <v>122</v>
      </c>
      <c r="G14" s="31" t="s">
        <v>63</v>
      </c>
      <c r="H14" s="31" t="s">
        <v>104</v>
      </c>
      <c r="S14" s="31" t="s">
        <v>0</v>
      </c>
      <c r="T14" s="31" t="s">
        <v>108</v>
      </c>
      <c r="U14" s="31" t="s">
        <v>60</v>
      </c>
      <c r="V14" s="31" t="s">
        <v>57</v>
      </c>
      <c r="W14" s="32" t="s">
        <v>114</v>
      </c>
    </row>
    <row r="15" spans="2:25" ht="31.5">
      <c r="B15" s="49" t="str">
        <f>אופציות!B7</f>
        <v>8. אופציות</v>
      </c>
      <c r="C15" s="31" t="s">
        <v>44</v>
      </c>
      <c r="D15" s="31" t="s">
        <v>122</v>
      </c>
      <c r="G15" s="31" t="s">
        <v>63</v>
      </c>
      <c r="H15" s="31" t="s">
        <v>104</v>
      </c>
      <c r="S15" s="31" t="s">
        <v>0</v>
      </c>
      <c r="T15" s="31" t="s">
        <v>108</v>
      </c>
      <c r="U15" s="31" t="s">
        <v>60</v>
      </c>
      <c r="V15" s="31" t="s">
        <v>57</v>
      </c>
      <c r="W15" s="32" t="s">
        <v>114</v>
      </c>
    </row>
    <row r="16" spans="2:25" ht="31.5">
      <c r="B16" s="49" t="str">
        <f>'חוזים עתידיים'!B7:I7</f>
        <v>9. חוזים עתידיים</v>
      </c>
      <c r="C16" s="31" t="s">
        <v>44</v>
      </c>
      <c r="D16" s="31" t="s">
        <v>122</v>
      </c>
      <c r="G16" s="31" t="s">
        <v>63</v>
      </c>
      <c r="H16" s="31" t="s">
        <v>104</v>
      </c>
      <c r="S16" s="31" t="s">
        <v>0</v>
      </c>
      <c r="T16" s="32" t="s">
        <v>108</v>
      </c>
    </row>
    <row r="17" spans="2:25" ht="31.5">
      <c r="B17" s="49" t="str">
        <f>'מוצרים מובנים'!B7:Q7</f>
        <v>10. מוצרים מובנים</v>
      </c>
      <c r="C17" s="31" t="s">
        <v>44</v>
      </c>
      <c r="F17" s="14" t="s">
        <v>49</v>
      </c>
      <c r="I17" s="31" t="s">
        <v>15</v>
      </c>
      <c r="J17" s="31" t="s">
        <v>64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60</v>
      </c>
      <c r="V17" s="31" t="s">
        <v>57</v>
      </c>
      <c r="W17" s="32" t="s">
        <v>114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64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57</v>
      </c>
      <c r="W19" s="32" t="s">
        <v>114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44</v>
      </c>
      <c r="D20" s="42" t="s">
        <v>121</v>
      </c>
      <c r="E20" s="42" t="s">
        <v>120</v>
      </c>
      <c r="G20" s="31" t="s">
        <v>63</v>
      </c>
      <c r="I20" s="31" t="s">
        <v>15</v>
      </c>
      <c r="J20" s="31" t="s">
        <v>64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57</v>
      </c>
      <c r="W20" s="32" t="s">
        <v>114</v>
      </c>
    </row>
    <row r="21" spans="2:25" ht="31.5">
      <c r="B21" s="49" t="str">
        <f>'לא סחיר - אג"ח קונצרני'!B7:S7</f>
        <v>3. אג"ח קונצרני</v>
      </c>
      <c r="C21" s="31" t="s">
        <v>44</v>
      </c>
      <c r="D21" s="42" t="s">
        <v>121</v>
      </c>
      <c r="E21" s="42" t="s">
        <v>120</v>
      </c>
      <c r="G21" s="31" t="s">
        <v>63</v>
      </c>
      <c r="I21" s="31" t="s">
        <v>15</v>
      </c>
      <c r="J21" s="31" t="s">
        <v>64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57</v>
      </c>
      <c r="W21" s="32" t="s">
        <v>114</v>
      </c>
    </row>
    <row r="22" spans="2:25" ht="31.5">
      <c r="B22" s="49" t="str">
        <f>'לא סחיר - מניות'!B7:M7</f>
        <v>4. מניות</v>
      </c>
      <c r="C22" s="31" t="s">
        <v>44</v>
      </c>
      <c r="D22" s="42" t="s">
        <v>121</v>
      </c>
      <c r="E22" s="42" t="s">
        <v>120</v>
      </c>
      <c r="G22" s="31" t="s">
        <v>63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57</v>
      </c>
      <c r="W22" s="32" t="s">
        <v>114</v>
      </c>
    </row>
    <row r="23" spans="2:25" ht="31.5">
      <c r="B23" s="49" t="str">
        <f>'לא סחיר - קרנות השקעה'!B7:K7</f>
        <v>5. קרנות השקעה</v>
      </c>
      <c r="C23" s="31" t="s">
        <v>44</v>
      </c>
      <c r="G23" s="31" t="s">
        <v>63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57</v>
      </c>
      <c r="W23" s="32" t="s">
        <v>114</v>
      </c>
    </row>
    <row r="24" spans="2:25" ht="31.5">
      <c r="B24" s="49" t="str">
        <f>'לא סחיר - כתבי אופציה'!B7:L7</f>
        <v>6. כתבי אופציה</v>
      </c>
      <c r="C24" s="31" t="s">
        <v>44</v>
      </c>
      <c r="G24" s="31" t="s">
        <v>63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57</v>
      </c>
      <c r="W24" s="32" t="s">
        <v>114</v>
      </c>
    </row>
    <row r="25" spans="2:25" ht="31.5">
      <c r="B25" s="49" t="str">
        <f>'לא סחיר - אופציות'!B7:L7</f>
        <v>7. אופציות</v>
      </c>
      <c r="C25" s="31" t="s">
        <v>44</v>
      </c>
      <c r="G25" s="31" t="s">
        <v>63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57</v>
      </c>
      <c r="W25" s="32" t="s">
        <v>114</v>
      </c>
    </row>
    <row r="26" spans="2:25" ht="31.5">
      <c r="B26" s="49" t="str">
        <f>'לא סחיר - חוזים עתידיים'!B7:K7</f>
        <v>8. חוזים עתידיים</v>
      </c>
      <c r="C26" s="31" t="s">
        <v>44</v>
      </c>
      <c r="G26" s="31" t="s">
        <v>63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114</v>
      </c>
    </row>
    <row r="27" spans="2:25" ht="31.5">
      <c r="B27" s="49" t="str">
        <f>'לא סחיר - מוצרים מובנים'!B7:Q7</f>
        <v>9. מוצרים מובנים</v>
      </c>
      <c r="C27" s="31" t="s">
        <v>44</v>
      </c>
      <c r="F27" s="31" t="s">
        <v>49</v>
      </c>
      <c r="I27" s="31" t="s">
        <v>15</v>
      </c>
      <c r="J27" s="31" t="s">
        <v>64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57</v>
      </c>
      <c r="W27" s="32" t="s">
        <v>114</v>
      </c>
    </row>
    <row r="28" spans="2:25" ht="31.5">
      <c r="B28" s="53" t="str">
        <f>הלוואות!B6</f>
        <v>1.ד. הלוואות:</v>
      </c>
      <c r="C28" s="31" t="s">
        <v>44</v>
      </c>
      <c r="I28" s="31" t="s">
        <v>15</v>
      </c>
      <c r="J28" s="31" t="s">
        <v>64</v>
      </c>
      <c r="L28" s="31" t="s">
        <v>18</v>
      </c>
      <c r="M28" s="31" t="s">
        <v>104</v>
      </c>
      <c r="Q28" s="14" t="s">
        <v>35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114</v>
      </c>
    </row>
    <row r="29" spans="2:25" ht="47.25">
      <c r="B29" s="53" t="str">
        <f>'פקדונות מעל 3 חודשים'!B6:O6</f>
        <v>1.ה. פקדונות מעל 3 חודשים:</v>
      </c>
      <c r="C29" s="31" t="s">
        <v>44</v>
      </c>
      <c r="E29" s="31" t="s">
        <v>120</v>
      </c>
      <c r="I29" s="31" t="s">
        <v>15</v>
      </c>
      <c r="J29" s="31" t="s">
        <v>64</v>
      </c>
      <c r="L29" s="31" t="s">
        <v>18</v>
      </c>
      <c r="M29" s="31" t="s">
        <v>104</v>
      </c>
      <c r="O29" s="50" t="s">
        <v>51</v>
      </c>
      <c r="P29" s="51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114</v>
      </c>
    </row>
    <row r="30" spans="2:25" ht="63">
      <c r="B30" s="53" t="str">
        <f>'זכויות מקרקעין'!B6</f>
        <v>1. ו. זכויות במקרקעין:</v>
      </c>
      <c r="C30" s="14" t="s">
        <v>53</v>
      </c>
      <c r="N30" s="50" t="s">
        <v>88</v>
      </c>
      <c r="P30" s="51" t="s">
        <v>54</v>
      </c>
      <c r="U30" s="31" t="s">
        <v>113</v>
      </c>
      <c r="V30" s="15" t="s">
        <v>56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55</v>
      </c>
      <c r="R31" s="14" t="s">
        <v>52</v>
      </c>
      <c r="U31" s="31" t="s">
        <v>113</v>
      </c>
      <c r="V31" s="15" t="s">
        <v>56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180</v>
      </c>
      <c r="C1" s="78" t="s" vm="1">
        <v>254</v>
      </c>
    </row>
    <row r="2" spans="2:54">
      <c r="B2" s="57" t="s">
        <v>179</v>
      </c>
      <c r="C2" s="78" t="s">
        <v>255</v>
      </c>
    </row>
    <row r="3" spans="2:54">
      <c r="B3" s="57" t="s">
        <v>181</v>
      </c>
      <c r="C3" s="78" t="s">
        <v>256</v>
      </c>
    </row>
    <row r="4" spans="2:54">
      <c r="B4" s="57" t="s">
        <v>182</v>
      </c>
      <c r="C4" s="78">
        <v>8803</v>
      </c>
    </row>
    <row r="6" spans="2:54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2"/>
    </row>
    <row r="7" spans="2:54" ht="26.25" customHeight="1">
      <c r="B7" s="180" t="s">
        <v>101</v>
      </c>
      <c r="C7" s="181"/>
      <c r="D7" s="181"/>
      <c r="E7" s="181"/>
      <c r="F7" s="181"/>
      <c r="G7" s="181"/>
      <c r="H7" s="181"/>
      <c r="I7" s="181"/>
      <c r="J7" s="181"/>
      <c r="K7" s="181"/>
      <c r="L7" s="182"/>
    </row>
    <row r="8" spans="2:54" s="3" customFormat="1" ht="78.75">
      <c r="B8" s="23" t="s">
        <v>119</v>
      </c>
      <c r="C8" s="31" t="s">
        <v>44</v>
      </c>
      <c r="D8" s="31" t="s">
        <v>63</v>
      </c>
      <c r="E8" s="31" t="s">
        <v>104</v>
      </c>
      <c r="F8" s="31" t="s">
        <v>105</v>
      </c>
      <c r="G8" s="31" t="s">
        <v>238</v>
      </c>
      <c r="H8" s="31" t="s">
        <v>237</v>
      </c>
      <c r="I8" s="31" t="s">
        <v>113</v>
      </c>
      <c r="J8" s="31" t="s">
        <v>57</v>
      </c>
      <c r="K8" s="31" t="s">
        <v>183</v>
      </c>
      <c r="L8" s="32" t="s">
        <v>185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180</v>
      </c>
      <c r="C1" s="78" t="s" vm="1">
        <v>254</v>
      </c>
    </row>
    <row r="2" spans="2:51">
      <c r="B2" s="57" t="s">
        <v>179</v>
      </c>
      <c r="C2" s="78" t="s">
        <v>255</v>
      </c>
    </row>
    <row r="3" spans="2:51">
      <c r="B3" s="57" t="s">
        <v>181</v>
      </c>
      <c r="C3" s="78" t="s">
        <v>256</v>
      </c>
    </row>
    <row r="4" spans="2:51">
      <c r="B4" s="57" t="s">
        <v>182</v>
      </c>
      <c r="C4" s="78">
        <v>8803</v>
      </c>
    </row>
    <row r="6" spans="2:51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51" ht="26.25" customHeight="1">
      <c r="B7" s="180" t="s">
        <v>102</v>
      </c>
      <c r="C7" s="181"/>
      <c r="D7" s="181"/>
      <c r="E7" s="181"/>
      <c r="F7" s="181"/>
      <c r="G7" s="181"/>
      <c r="H7" s="181"/>
      <c r="I7" s="181"/>
      <c r="J7" s="181"/>
      <c r="K7" s="182"/>
    </row>
    <row r="8" spans="2:51" s="3" customFormat="1" ht="63">
      <c r="B8" s="23" t="s">
        <v>119</v>
      </c>
      <c r="C8" s="31" t="s">
        <v>44</v>
      </c>
      <c r="D8" s="31" t="s">
        <v>63</v>
      </c>
      <c r="E8" s="31" t="s">
        <v>104</v>
      </c>
      <c r="F8" s="31" t="s">
        <v>105</v>
      </c>
      <c r="G8" s="31" t="s">
        <v>238</v>
      </c>
      <c r="H8" s="31" t="s">
        <v>237</v>
      </c>
      <c r="I8" s="31" t="s">
        <v>113</v>
      </c>
      <c r="J8" s="31" t="s">
        <v>183</v>
      </c>
      <c r="K8" s="32" t="s">
        <v>185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6" customFormat="1" ht="18" customHeight="1">
      <c r="B11" s="121" t="s">
        <v>48</v>
      </c>
      <c r="C11" s="122"/>
      <c r="D11" s="122"/>
      <c r="E11" s="122"/>
      <c r="F11" s="122"/>
      <c r="G11" s="123"/>
      <c r="H11" s="127"/>
      <c r="I11" s="123">
        <v>75.643480000000025</v>
      </c>
      <c r="J11" s="124">
        <v>1</v>
      </c>
      <c r="K11" s="124">
        <f>I11/'סכום נכסי הקרן'!$C$42</f>
        <v>1.5722354490637594E-4</v>
      </c>
      <c r="AW11" s="137"/>
    </row>
    <row r="12" spans="2:51" s="100" customFormat="1" ht="19.5" customHeight="1">
      <c r="B12" s="125" t="s">
        <v>34</v>
      </c>
      <c r="C12" s="122"/>
      <c r="D12" s="122"/>
      <c r="E12" s="122"/>
      <c r="F12" s="122"/>
      <c r="G12" s="123"/>
      <c r="H12" s="127"/>
      <c r="I12" s="123">
        <v>75.643480000000011</v>
      </c>
      <c r="J12" s="124">
        <v>0.99999999999999978</v>
      </c>
      <c r="K12" s="124">
        <f>I12/'סכום נכסי הקרן'!$C$42</f>
        <v>1.5722354490637592E-4</v>
      </c>
    </row>
    <row r="13" spans="2:51">
      <c r="B13" s="102" t="s">
        <v>1339</v>
      </c>
      <c r="C13" s="82"/>
      <c r="D13" s="82"/>
      <c r="E13" s="82"/>
      <c r="F13" s="82"/>
      <c r="G13" s="91"/>
      <c r="H13" s="93"/>
      <c r="I13" s="91">
        <v>134.03858000000002</v>
      </c>
      <c r="J13" s="92">
        <v>1.7719779682267391</v>
      </c>
      <c r="K13" s="92">
        <f>I13/'סכום נכסי הקרן'!$C$42</f>
        <v>2.7859665766060554E-4</v>
      </c>
    </row>
    <row r="14" spans="2:51">
      <c r="B14" s="87" t="s">
        <v>1340</v>
      </c>
      <c r="C14" s="84" t="s">
        <v>1341</v>
      </c>
      <c r="D14" s="97" t="s">
        <v>1225</v>
      </c>
      <c r="E14" s="97" t="s">
        <v>164</v>
      </c>
      <c r="F14" s="106">
        <v>43067</v>
      </c>
      <c r="G14" s="94">
        <v>37994771.100000001</v>
      </c>
      <c r="H14" s="96">
        <v>0.85670000000000002</v>
      </c>
      <c r="I14" s="94">
        <v>325.51463000000001</v>
      </c>
      <c r="J14" s="95">
        <v>4.3032741222376325</v>
      </c>
      <c r="K14" s="95">
        <f>I14/'סכום נכסי הקרן'!$C$42</f>
        <v>6.765760122020739E-4</v>
      </c>
    </row>
    <row r="15" spans="2:51">
      <c r="B15" s="87" t="s">
        <v>1342</v>
      </c>
      <c r="C15" s="84" t="s">
        <v>1343</v>
      </c>
      <c r="D15" s="97" t="s">
        <v>1225</v>
      </c>
      <c r="E15" s="97" t="s">
        <v>164</v>
      </c>
      <c r="F15" s="106">
        <v>43096</v>
      </c>
      <c r="G15" s="94">
        <v>866750</v>
      </c>
      <c r="H15" s="96">
        <v>-0.2681</v>
      </c>
      <c r="I15" s="94">
        <v>-2.3240500000000002</v>
      </c>
      <c r="J15" s="95">
        <v>-3.0723731906570129E-2</v>
      </c>
      <c r="K15" s="95">
        <f>I15/'סכום נכסי הקרן'!$C$42</f>
        <v>-4.8304940431040837E-6</v>
      </c>
    </row>
    <row r="16" spans="2:51" s="7" customFormat="1">
      <c r="B16" s="87" t="s">
        <v>1344</v>
      </c>
      <c r="C16" s="84" t="s">
        <v>1345</v>
      </c>
      <c r="D16" s="97" t="s">
        <v>1225</v>
      </c>
      <c r="E16" s="97" t="s">
        <v>164</v>
      </c>
      <c r="F16" s="106">
        <v>43095</v>
      </c>
      <c r="G16" s="94">
        <v>1040100</v>
      </c>
      <c r="H16" s="96">
        <v>-0.61419999999999997</v>
      </c>
      <c r="I16" s="94">
        <v>-6.3883400000000004</v>
      </c>
      <c r="J16" s="95">
        <v>-8.4453280044757301E-2</v>
      </c>
      <c r="K16" s="95">
        <f>I16/'סכום נכסי הקרן'!$C$42</f>
        <v>-1.3278044067607643E-5</v>
      </c>
      <c r="AW16" s="1"/>
      <c r="AY16" s="1"/>
    </row>
    <row r="17" spans="2:51" s="7" customFormat="1">
      <c r="B17" s="87" t="s">
        <v>1346</v>
      </c>
      <c r="C17" s="84" t="s">
        <v>1347</v>
      </c>
      <c r="D17" s="97" t="s">
        <v>1225</v>
      </c>
      <c r="E17" s="97" t="s">
        <v>164</v>
      </c>
      <c r="F17" s="106">
        <v>43075</v>
      </c>
      <c r="G17" s="94">
        <v>13868000</v>
      </c>
      <c r="H17" s="96">
        <v>-1.3179000000000001</v>
      </c>
      <c r="I17" s="94">
        <v>-182.76366000000002</v>
      </c>
      <c r="J17" s="95">
        <v>-2.416119142059566</v>
      </c>
      <c r="K17" s="95">
        <f>I17/'סכום נכסי הקרן'!$C$42</f>
        <v>-3.7987081643075669E-4</v>
      </c>
      <c r="AW17" s="1"/>
      <c r="AY17" s="1"/>
    </row>
    <row r="18" spans="2:51" s="7" customFormat="1">
      <c r="B18" s="83"/>
      <c r="C18" s="84"/>
      <c r="D18" s="84"/>
      <c r="E18" s="84"/>
      <c r="F18" s="84"/>
      <c r="G18" s="94"/>
      <c r="H18" s="96"/>
      <c r="I18" s="84"/>
      <c r="J18" s="95"/>
      <c r="K18" s="84"/>
      <c r="AW18" s="1"/>
      <c r="AY18" s="1"/>
    </row>
    <row r="19" spans="2:51">
      <c r="B19" s="102" t="s">
        <v>229</v>
      </c>
      <c r="C19" s="82"/>
      <c r="D19" s="82"/>
      <c r="E19" s="82"/>
      <c r="F19" s="82"/>
      <c r="G19" s="91"/>
      <c r="H19" s="93"/>
      <c r="I19" s="91">
        <v>-58.395100000000021</v>
      </c>
      <c r="J19" s="92">
        <v>-0.77197796822673947</v>
      </c>
      <c r="K19" s="92">
        <f>I19/'סכום נכסי הקרן'!$C$42</f>
        <v>-1.2137311275422962E-4</v>
      </c>
    </row>
    <row r="20" spans="2:51">
      <c r="B20" s="87" t="s">
        <v>1348</v>
      </c>
      <c r="C20" s="84" t="s">
        <v>1349</v>
      </c>
      <c r="D20" s="97" t="s">
        <v>1225</v>
      </c>
      <c r="E20" s="97" t="s">
        <v>166</v>
      </c>
      <c r="F20" s="106">
        <v>43096</v>
      </c>
      <c r="G20" s="94">
        <v>1453410</v>
      </c>
      <c r="H20" s="96">
        <v>0.43580000000000002</v>
      </c>
      <c r="I20" s="94">
        <v>6.3342700000000001</v>
      </c>
      <c r="J20" s="95">
        <v>8.3738479509403829E-2</v>
      </c>
      <c r="K20" s="95">
        <f>I20/'סכום נכסי הקרן'!$C$42</f>
        <v>1.3165660593538394E-5</v>
      </c>
    </row>
    <row r="21" spans="2:51">
      <c r="B21" s="87" t="s">
        <v>1350</v>
      </c>
      <c r="C21" s="84" t="s">
        <v>1351</v>
      </c>
      <c r="D21" s="97" t="s">
        <v>1225</v>
      </c>
      <c r="E21" s="97" t="s">
        <v>166</v>
      </c>
      <c r="F21" s="106">
        <v>43097</v>
      </c>
      <c r="G21" s="94">
        <v>124578</v>
      </c>
      <c r="H21" s="96">
        <v>0.24440000000000001</v>
      </c>
      <c r="I21" s="94">
        <v>0.30451</v>
      </c>
      <c r="J21" s="95">
        <v>4.0255948034120049E-3</v>
      </c>
      <c r="K21" s="95">
        <f>I21/'סכום נכסי הקרן'!$C$42</f>
        <v>6.3291828534912089E-7</v>
      </c>
    </row>
    <row r="22" spans="2:51">
      <c r="B22" s="87" t="s">
        <v>1352</v>
      </c>
      <c r="C22" s="84" t="s">
        <v>1353</v>
      </c>
      <c r="D22" s="97" t="s">
        <v>1225</v>
      </c>
      <c r="E22" s="97" t="s">
        <v>167</v>
      </c>
      <c r="F22" s="106">
        <v>43067</v>
      </c>
      <c r="G22" s="94">
        <v>842742</v>
      </c>
      <c r="H22" s="96">
        <v>1.3731</v>
      </c>
      <c r="I22" s="94">
        <v>11.571530000000001</v>
      </c>
      <c r="J22" s="95">
        <v>0.15297458551616078</v>
      </c>
      <c r="K22" s="95">
        <f>I22/'סכום נכסי הקרן'!$C$42</f>
        <v>2.405120661543435E-5</v>
      </c>
    </row>
    <row r="23" spans="2:51">
      <c r="B23" s="87" t="s">
        <v>1354</v>
      </c>
      <c r="C23" s="84" t="s">
        <v>1355</v>
      </c>
      <c r="D23" s="97" t="s">
        <v>1225</v>
      </c>
      <c r="E23" s="97" t="s">
        <v>164</v>
      </c>
      <c r="F23" s="106">
        <v>43067</v>
      </c>
      <c r="G23" s="94">
        <v>150920</v>
      </c>
      <c r="H23" s="96">
        <v>-1.357</v>
      </c>
      <c r="I23" s="94">
        <v>-2.0479600000000002</v>
      </c>
      <c r="J23" s="95">
        <v>-2.7073846946227217E-2</v>
      </c>
      <c r="K23" s="95">
        <f>I23/'סכום נכסי הקרן'!$C$42</f>
        <v>-4.2566461911385039E-6</v>
      </c>
    </row>
    <row r="24" spans="2:51">
      <c r="B24" s="87" t="s">
        <v>1356</v>
      </c>
      <c r="C24" s="84" t="s">
        <v>1357</v>
      </c>
      <c r="D24" s="97" t="s">
        <v>1225</v>
      </c>
      <c r="E24" s="97" t="s">
        <v>164</v>
      </c>
      <c r="F24" s="106">
        <v>43069</v>
      </c>
      <c r="G24" s="94">
        <v>2162160</v>
      </c>
      <c r="H24" s="96">
        <v>-0.38019999999999998</v>
      </c>
      <c r="I24" s="94">
        <v>-8.2208299999999994</v>
      </c>
      <c r="J24" s="95">
        <v>-0.10867863297669537</v>
      </c>
      <c r="K24" s="95">
        <f>I24/'סכום נכסי הקרן'!$C$42</f>
        <v>-1.7086839932175012E-5</v>
      </c>
    </row>
    <row r="25" spans="2:51">
      <c r="B25" s="87" t="s">
        <v>1358</v>
      </c>
      <c r="C25" s="84" t="s">
        <v>1359</v>
      </c>
      <c r="D25" s="97" t="s">
        <v>1225</v>
      </c>
      <c r="E25" s="97" t="s">
        <v>164</v>
      </c>
      <c r="F25" s="106">
        <v>43060</v>
      </c>
      <c r="G25" s="94">
        <v>207236.57</v>
      </c>
      <c r="H25" s="96">
        <v>-0.3256</v>
      </c>
      <c r="I25" s="94">
        <v>-0.67476999999999998</v>
      </c>
      <c r="J25" s="95">
        <v>-8.9203986913346626E-3</v>
      </c>
      <c r="K25" s="95">
        <f>I25/'סכום נכסי הקרן'!$C$42</f>
        <v>-1.4024967042298325E-6</v>
      </c>
    </row>
    <row r="26" spans="2:51">
      <c r="B26" s="87" t="s">
        <v>1360</v>
      </c>
      <c r="C26" s="84" t="s">
        <v>1361</v>
      </c>
      <c r="D26" s="97" t="s">
        <v>1225</v>
      </c>
      <c r="E26" s="97" t="s">
        <v>164</v>
      </c>
      <c r="F26" s="106">
        <v>43097</v>
      </c>
      <c r="G26" s="94">
        <v>86922.99</v>
      </c>
      <c r="H26" s="96">
        <v>0.33750000000000002</v>
      </c>
      <c r="I26" s="94">
        <v>0.29332999999999998</v>
      </c>
      <c r="J26" s="95">
        <v>3.8777962092701166E-3</v>
      </c>
      <c r="K26" s="95">
        <f>I26/'סכום נכסי הקרן'!$C$42</f>
        <v>6.096808664459546E-7</v>
      </c>
    </row>
    <row r="27" spans="2:51">
      <c r="B27" s="87" t="s">
        <v>1362</v>
      </c>
      <c r="C27" s="84" t="s">
        <v>1363</v>
      </c>
      <c r="D27" s="97" t="s">
        <v>1225</v>
      </c>
      <c r="E27" s="97" t="s">
        <v>166</v>
      </c>
      <c r="F27" s="106">
        <v>43089</v>
      </c>
      <c r="G27" s="94">
        <v>4910441.66</v>
      </c>
      <c r="H27" s="96">
        <v>-0.97809999999999997</v>
      </c>
      <c r="I27" s="94">
        <v>-48.030209999999997</v>
      </c>
      <c r="J27" s="95">
        <v>-0.63495505494987781</v>
      </c>
      <c r="K27" s="95">
        <f>I27/'סכום נכסי הקרן'!$C$42</f>
        <v>-9.9829884595442506E-5</v>
      </c>
    </row>
    <row r="28" spans="2:51">
      <c r="B28" s="87" t="s">
        <v>1364</v>
      </c>
      <c r="C28" s="84" t="s">
        <v>1365</v>
      </c>
      <c r="D28" s="97" t="s">
        <v>1225</v>
      </c>
      <c r="E28" s="97" t="s">
        <v>166</v>
      </c>
      <c r="F28" s="106">
        <v>43089</v>
      </c>
      <c r="G28" s="94">
        <v>640347.97</v>
      </c>
      <c r="H28" s="96">
        <v>-0.91900000000000004</v>
      </c>
      <c r="I28" s="94">
        <v>-5.8848100000000008</v>
      </c>
      <c r="J28" s="95">
        <v>-7.7796658747059211E-2</v>
      </c>
      <c r="K28" s="95">
        <f>I28/'סכום נכסי הקרן'!$C$42</f>
        <v>-1.223146647008427E-5</v>
      </c>
    </row>
    <row r="29" spans="2:51">
      <c r="B29" s="87" t="s">
        <v>1366</v>
      </c>
      <c r="C29" s="84" t="s">
        <v>1367</v>
      </c>
      <c r="D29" s="97" t="s">
        <v>1225</v>
      </c>
      <c r="E29" s="97" t="s">
        <v>167</v>
      </c>
      <c r="F29" s="106">
        <v>43047</v>
      </c>
      <c r="G29" s="94">
        <v>820670.1</v>
      </c>
      <c r="H29" s="96">
        <v>-2.8178999999999998</v>
      </c>
      <c r="I29" s="94">
        <v>-23.125889999999998</v>
      </c>
      <c r="J29" s="95">
        <v>-0.30572218517709643</v>
      </c>
      <c r="K29" s="95">
        <f>I29/'סכום נכסי הקרן'!$C$42</f>
        <v>-4.8066725710066602E-5</v>
      </c>
    </row>
    <row r="30" spans="2:51">
      <c r="B30" s="87" t="s">
        <v>1368</v>
      </c>
      <c r="C30" s="84" t="s">
        <v>1369</v>
      </c>
      <c r="D30" s="97" t="s">
        <v>1225</v>
      </c>
      <c r="E30" s="97" t="s">
        <v>167</v>
      </c>
      <c r="F30" s="106">
        <v>43096</v>
      </c>
      <c r="G30" s="94">
        <v>93182.56</v>
      </c>
      <c r="H30" s="96">
        <v>-0.61850000000000005</v>
      </c>
      <c r="I30" s="94">
        <v>-0.57634000000000007</v>
      </c>
      <c r="J30" s="95">
        <v>-7.6191629470246458E-3</v>
      </c>
      <c r="K30" s="95">
        <f>I30/'סכום נכסי הקרן'!$C$42</f>
        <v>-1.1979118077505251E-6</v>
      </c>
    </row>
    <row r="31" spans="2:51">
      <c r="B31" s="87" t="s">
        <v>1370</v>
      </c>
      <c r="C31" s="84" t="s">
        <v>1371</v>
      </c>
      <c r="D31" s="97" t="s">
        <v>1225</v>
      </c>
      <c r="E31" s="97" t="s">
        <v>164</v>
      </c>
      <c r="F31" s="106">
        <v>43075</v>
      </c>
      <c r="G31" s="94">
        <v>117956.84</v>
      </c>
      <c r="H31" s="96">
        <v>0.50700000000000001</v>
      </c>
      <c r="I31" s="94">
        <v>0.59802</v>
      </c>
      <c r="J31" s="95">
        <v>7.9057705964876261E-3</v>
      </c>
      <c r="K31" s="95">
        <f>I31/'סכום נכסי הקרן'!$C$42</f>
        <v>1.2429732783963786E-6</v>
      </c>
    </row>
    <row r="32" spans="2:51">
      <c r="B32" s="87" t="s">
        <v>1372</v>
      </c>
      <c r="C32" s="84" t="s">
        <v>1373</v>
      </c>
      <c r="D32" s="97" t="s">
        <v>1225</v>
      </c>
      <c r="E32" s="97" t="s">
        <v>164</v>
      </c>
      <c r="F32" s="106">
        <v>43027</v>
      </c>
      <c r="G32" s="94">
        <v>797410</v>
      </c>
      <c r="H32" s="96">
        <v>0.46160000000000001</v>
      </c>
      <c r="I32" s="94">
        <v>3.6812300000000002</v>
      </c>
      <c r="J32" s="95">
        <v>4.8665529401873089E-2</v>
      </c>
      <c r="K32" s="95">
        <f>I32/'סכום נכסי הקרן'!$C$42</f>
        <v>7.6513670473079529E-6</v>
      </c>
    </row>
    <row r="33" spans="2:11">
      <c r="B33" s="87" t="s">
        <v>1374</v>
      </c>
      <c r="C33" s="84" t="s">
        <v>1375</v>
      </c>
      <c r="D33" s="97" t="s">
        <v>1225</v>
      </c>
      <c r="E33" s="97" t="s">
        <v>164</v>
      </c>
      <c r="F33" s="106">
        <v>43005</v>
      </c>
      <c r="G33" s="94">
        <v>3250225.58</v>
      </c>
      <c r="H33" s="96">
        <v>0.29060000000000002</v>
      </c>
      <c r="I33" s="94">
        <v>9.4457199999999997</v>
      </c>
      <c r="J33" s="95">
        <v>0.12487156857405286</v>
      </c>
      <c r="K33" s="95">
        <f>I33/'סכום נכסי הקרן'!$C$42</f>
        <v>1.9632750669232203E-5</v>
      </c>
    </row>
    <row r="34" spans="2:11">
      <c r="B34" s="87" t="s">
        <v>1376</v>
      </c>
      <c r="C34" s="84" t="s">
        <v>1377</v>
      </c>
      <c r="D34" s="97" t="s">
        <v>1225</v>
      </c>
      <c r="E34" s="97" t="s">
        <v>164</v>
      </c>
      <c r="F34" s="106">
        <v>43074</v>
      </c>
      <c r="G34" s="94">
        <v>126499.08</v>
      </c>
      <c r="H34" s="96">
        <v>0.12089999999999999</v>
      </c>
      <c r="I34" s="94">
        <v>0.15296999999999999</v>
      </c>
      <c r="J34" s="95">
        <v>2.0222496373778673E-3</v>
      </c>
      <c r="K34" s="95">
        <f>I34/'סכום נכסי הקרן'!$C$42</f>
        <v>3.1794525667418154E-7</v>
      </c>
    </row>
    <row r="35" spans="2:11">
      <c r="B35" s="87" t="s">
        <v>1378</v>
      </c>
      <c r="C35" s="84" t="s">
        <v>1379</v>
      </c>
      <c r="D35" s="97" t="s">
        <v>1225</v>
      </c>
      <c r="E35" s="97" t="s">
        <v>164</v>
      </c>
      <c r="F35" s="106">
        <v>43082</v>
      </c>
      <c r="G35" s="94">
        <v>169487.24</v>
      </c>
      <c r="H35" s="96">
        <v>-0.21890000000000001</v>
      </c>
      <c r="I35" s="94">
        <v>-0.37104999999999999</v>
      </c>
      <c r="J35" s="95">
        <v>-4.9052476168468173E-3</v>
      </c>
      <c r="K35" s="95">
        <f>I35/'סכום נכסי הקרן'!$C$42</f>
        <v>-7.7122041896420913E-7</v>
      </c>
    </row>
    <row r="36" spans="2:11">
      <c r="B36" s="87" t="s">
        <v>1380</v>
      </c>
      <c r="C36" s="84" t="s">
        <v>1381</v>
      </c>
      <c r="D36" s="97" t="s">
        <v>1225</v>
      </c>
      <c r="E36" s="97" t="s">
        <v>164</v>
      </c>
      <c r="F36" s="106">
        <v>43039</v>
      </c>
      <c r="G36" s="94">
        <v>346700</v>
      </c>
      <c r="H36" s="96">
        <v>-0.53210000000000002</v>
      </c>
      <c r="I36" s="94">
        <v>-1.8448199999999999</v>
      </c>
      <c r="J36" s="95">
        <v>-2.4388354422615131E-2</v>
      </c>
      <c r="K36" s="95">
        <f>I36/'סכום נכסי הקרן'!$C$42</f>
        <v>-3.8344235367566426E-6</v>
      </c>
    </row>
    <row r="37" spans="2:11">
      <c r="B37" s="83"/>
      <c r="C37" s="84"/>
      <c r="D37" s="84"/>
      <c r="E37" s="84"/>
      <c r="F37" s="84"/>
      <c r="G37" s="94"/>
      <c r="H37" s="96"/>
      <c r="I37" s="84"/>
      <c r="J37" s="95"/>
      <c r="K37" s="84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99" t="s">
        <v>253</v>
      </c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99" t="s">
        <v>115</v>
      </c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99" t="s">
        <v>236</v>
      </c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99" t="s">
        <v>244</v>
      </c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</row>
    <row r="132" spans="2:11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</row>
    <row r="133" spans="2:11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</row>
    <row r="134" spans="2:11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</row>
    <row r="135" spans="2:11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</row>
    <row r="136" spans="2:11"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180</v>
      </c>
      <c r="C1" s="78" t="s" vm="1">
        <v>254</v>
      </c>
    </row>
    <row r="2" spans="2:78">
      <c r="B2" s="57" t="s">
        <v>179</v>
      </c>
      <c r="C2" s="78" t="s">
        <v>255</v>
      </c>
    </row>
    <row r="3" spans="2:78">
      <c r="B3" s="57" t="s">
        <v>181</v>
      </c>
      <c r="C3" s="78" t="s">
        <v>256</v>
      </c>
    </row>
    <row r="4" spans="2:78">
      <c r="B4" s="57" t="s">
        <v>182</v>
      </c>
      <c r="C4" s="78">
        <v>8803</v>
      </c>
    </row>
    <row r="6" spans="2:78" ht="26.25" customHeight="1">
      <c r="B6" s="180" t="s">
        <v>211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78" ht="26.25" customHeight="1">
      <c r="B7" s="180" t="s">
        <v>103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</row>
    <row r="8" spans="2:78" s="3" customFormat="1" ht="47.25">
      <c r="B8" s="23" t="s">
        <v>119</v>
      </c>
      <c r="C8" s="31" t="s">
        <v>44</v>
      </c>
      <c r="D8" s="31" t="s">
        <v>49</v>
      </c>
      <c r="E8" s="31" t="s">
        <v>15</v>
      </c>
      <c r="F8" s="31" t="s">
        <v>64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113</v>
      </c>
      <c r="O8" s="31" t="s">
        <v>57</v>
      </c>
      <c r="P8" s="31" t="s">
        <v>183</v>
      </c>
      <c r="Q8" s="32" t="s">
        <v>185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245</v>
      </c>
      <c r="M9" s="17"/>
      <c r="N9" s="17" t="s">
        <v>241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116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55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26" width="5.7109375" style="1" customWidth="1"/>
    <col min="27" max="16384" width="9.140625" style="1"/>
  </cols>
  <sheetData>
    <row r="1" spans="2:17">
      <c r="B1" s="57" t="s">
        <v>180</v>
      </c>
      <c r="C1" s="78" t="s" vm="1">
        <v>254</v>
      </c>
    </row>
    <row r="2" spans="2:17">
      <c r="B2" s="57" t="s">
        <v>179</v>
      </c>
      <c r="C2" s="78" t="s">
        <v>255</v>
      </c>
    </row>
    <row r="3" spans="2:17">
      <c r="B3" s="57" t="s">
        <v>181</v>
      </c>
      <c r="C3" s="78" t="s">
        <v>256</v>
      </c>
    </row>
    <row r="4" spans="2:17">
      <c r="B4" s="57" t="s">
        <v>182</v>
      </c>
      <c r="C4" s="78">
        <v>8803</v>
      </c>
    </row>
    <row r="6" spans="2:17" ht="26.25" customHeight="1">
      <c r="B6" s="180" t="s">
        <v>212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2"/>
    </row>
    <row r="7" spans="2:17" s="3" customFormat="1" ht="63">
      <c r="B7" s="23" t="s">
        <v>119</v>
      </c>
      <c r="C7" s="31" t="s">
        <v>224</v>
      </c>
      <c r="D7" s="31" t="s">
        <v>44</v>
      </c>
      <c r="E7" s="31" t="s">
        <v>120</v>
      </c>
      <c r="F7" s="31" t="s">
        <v>15</v>
      </c>
      <c r="G7" s="31" t="s">
        <v>105</v>
      </c>
      <c r="H7" s="31" t="s">
        <v>64</v>
      </c>
      <c r="I7" s="31" t="s">
        <v>18</v>
      </c>
      <c r="J7" s="31" t="s">
        <v>104</v>
      </c>
      <c r="K7" s="14" t="s">
        <v>35</v>
      </c>
      <c r="L7" s="71" t="s">
        <v>19</v>
      </c>
      <c r="M7" s="31" t="s">
        <v>238</v>
      </c>
      <c r="N7" s="31" t="s">
        <v>237</v>
      </c>
      <c r="O7" s="31" t="s">
        <v>113</v>
      </c>
      <c r="P7" s="31" t="s">
        <v>183</v>
      </c>
      <c r="Q7" s="32" t="s">
        <v>185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245</v>
      </c>
      <c r="N8" s="17"/>
      <c r="O8" s="17" t="s">
        <v>241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116</v>
      </c>
    </row>
    <row r="10" spans="2:17" s="136" customFormat="1" ht="18" customHeight="1">
      <c r="B10" s="79" t="s">
        <v>39</v>
      </c>
      <c r="C10" s="80"/>
      <c r="D10" s="80"/>
      <c r="E10" s="80"/>
      <c r="F10" s="80"/>
      <c r="G10" s="80"/>
      <c r="H10" s="80"/>
      <c r="I10" s="88">
        <v>4.87932529156756</v>
      </c>
      <c r="J10" s="80"/>
      <c r="K10" s="80"/>
      <c r="L10" s="103">
        <v>2.7960106781043367E-2</v>
      </c>
      <c r="M10" s="88"/>
      <c r="N10" s="90"/>
      <c r="O10" s="88">
        <f>O11</f>
        <v>4935.7910673720207</v>
      </c>
      <c r="P10" s="89">
        <f>O10/$O$10</f>
        <v>1</v>
      </c>
      <c r="Q10" s="89">
        <f>O10/'סכום נכסי הקרן'!$C$42</f>
        <v>1.0258948537659213E-2</v>
      </c>
    </row>
    <row r="11" spans="2:17" s="138" customFormat="1" ht="21.75" customHeight="1">
      <c r="B11" s="81" t="s">
        <v>38</v>
      </c>
      <c r="C11" s="82"/>
      <c r="D11" s="82"/>
      <c r="E11" s="82"/>
      <c r="F11" s="82"/>
      <c r="G11" s="82"/>
      <c r="H11" s="82"/>
      <c r="I11" s="91">
        <v>4.87932529156756</v>
      </c>
      <c r="J11" s="82"/>
      <c r="K11" s="82"/>
      <c r="L11" s="104">
        <v>2.7960106781043367E-2</v>
      </c>
      <c r="M11" s="91"/>
      <c r="N11" s="93"/>
      <c r="O11" s="91">
        <f>O12+O23</f>
        <v>4935.7910673720207</v>
      </c>
      <c r="P11" s="92">
        <f t="shared" ref="P11:P16" si="0">O11/$O$10</f>
        <v>1</v>
      </c>
      <c r="Q11" s="92">
        <f>O11/'סכום נכסי הקרן'!$C$42</f>
        <v>1.0258948537659213E-2</v>
      </c>
    </row>
    <row r="12" spans="2:17" s="138" customFormat="1">
      <c r="B12" s="102" t="s">
        <v>36</v>
      </c>
      <c r="C12" s="82"/>
      <c r="D12" s="82"/>
      <c r="E12" s="82"/>
      <c r="F12" s="82"/>
      <c r="G12" s="82"/>
      <c r="H12" s="82"/>
      <c r="I12" s="91">
        <v>7.7940500276741904</v>
      </c>
      <c r="J12" s="82"/>
      <c r="K12" s="82"/>
      <c r="L12" s="104">
        <v>2.9086805318923235E-2</v>
      </c>
      <c r="M12" s="91"/>
      <c r="N12" s="93"/>
      <c r="O12" s="91">
        <f>SUM(O13:O21)</f>
        <v>3959.6087273720204</v>
      </c>
      <c r="P12" s="92">
        <f t="shared" si="0"/>
        <v>0.8022237313785342</v>
      </c>
      <c r="Q12" s="92">
        <f>O12/'סכום נכסי הקרן'!$C$42</f>
        <v>8.2299719759013294E-3</v>
      </c>
    </row>
    <row r="13" spans="2:17" s="138" customFormat="1">
      <c r="B13" s="145" t="s">
        <v>1452</v>
      </c>
      <c r="C13" s="97" t="s">
        <v>1398</v>
      </c>
      <c r="D13" s="84">
        <v>5212</v>
      </c>
      <c r="E13" s="84"/>
      <c r="F13" s="84" t="s">
        <v>1194</v>
      </c>
      <c r="G13" s="106">
        <v>42643</v>
      </c>
      <c r="H13" s="84"/>
      <c r="I13" s="94">
        <v>8.9300000000000015</v>
      </c>
      <c r="J13" s="97" t="s">
        <v>165</v>
      </c>
      <c r="K13" s="98">
        <v>3.0099999999999998E-2</v>
      </c>
      <c r="L13" s="98">
        <v>3.0099999999999998E-2</v>
      </c>
      <c r="M13" s="94">
        <v>71539.22</v>
      </c>
      <c r="N13" s="96">
        <v>97.66</v>
      </c>
      <c r="O13" s="94">
        <f>69.8652-0.01</f>
        <v>69.855199999999996</v>
      </c>
      <c r="P13" s="95">
        <f t="shared" si="0"/>
        <v>1.4152787070298992E-2</v>
      </c>
      <c r="Q13" s="95">
        <f>O13/'סכום נכסי הקרן'!$C$42</f>
        <v>1.4519271421864605E-4</v>
      </c>
    </row>
    <row r="14" spans="2:17" s="138" customFormat="1">
      <c r="B14" s="145" t="s">
        <v>1452</v>
      </c>
      <c r="C14" s="97" t="s">
        <v>1398</v>
      </c>
      <c r="D14" s="84">
        <v>5211</v>
      </c>
      <c r="E14" s="84"/>
      <c r="F14" s="84" t="s">
        <v>1194</v>
      </c>
      <c r="G14" s="106">
        <v>42643</v>
      </c>
      <c r="H14" s="84"/>
      <c r="I14" s="94">
        <v>6.1700000000000008</v>
      </c>
      <c r="J14" s="97" t="s">
        <v>165</v>
      </c>
      <c r="K14" s="98">
        <v>3.5400000000000001E-2</v>
      </c>
      <c r="L14" s="98">
        <v>3.5400000000000001E-2</v>
      </c>
      <c r="M14" s="94">
        <v>75582.73</v>
      </c>
      <c r="N14" s="96">
        <v>101.85</v>
      </c>
      <c r="O14" s="94">
        <v>76.981009999999998</v>
      </c>
      <c r="P14" s="95">
        <f t="shared" si="0"/>
        <v>1.5596488779454607E-2</v>
      </c>
      <c r="Q14" s="95">
        <f>O14/'סכום נכסי הקרן'!$C$42</f>
        <v>1.6000357575660416E-4</v>
      </c>
    </row>
    <row r="15" spans="2:17" s="138" customFormat="1">
      <c r="B15" s="145" t="s">
        <v>1452</v>
      </c>
      <c r="C15" s="97" t="s">
        <v>1398</v>
      </c>
      <c r="D15" s="84">
        <v>5210</v>
      </c>
      <c r="E15" s="84"/>
      <c r="F15" s="84" t="s">
        <v>1194</v>
      </c>
      <c r="G15" s="106">
        <v>42643</v>
      </c>
      <c r="H15" s="84"/>
      <c r="I15" s="94">
        <v>9.1999999999999993</v>
      </c>
      <c r="J15" s="97" t="s">
        <v>165</v>
      </c>
      <c r="K15" s="98">
        <v>2.1600000000000001E-2</v>
      </c>
      <c r="L15" s="98">
        <v>2.1600000000000001E-2</v>
      </c>
      <c r="M15" s="94">
        <v>52597.32</v>
      </c>
      <c r="N15" s="96">
        <v>103.84</v>
      </c>
      <c r="O15" s="94">
        <v>54.617040000000003</v>
      </c>
      <c r="P15" s="95">
        <f t="shared" si="0"/>
        <v>1.1065508903131091E-2</v>
      </c>
      <c r="Q15" s="95">
        <f>O15/'סכום נכסי הקרן'!$C$42</f>
        <v>1.1352048638023169E-4</v>
      </c>
    </row>
    <row r="16" spans="2:17" s="138" customFormat="1">
      <c r="B16" s="145" t="s">
        <v>1452</v>
      </c>
      <c r="C16" s="97" t="s">
        <v>1398</v>
      </c>
      <c r="D16" s="84">
        <v>5209</v>
      </c>
      <c r="E16" s="84"/>
      <c r="F16" s="84" t="s">
        <v>1194</v>
      </c>
      <c r="G16" s="106">
        <v>42643</v>
      </c>
      <c r="H16" s="84"/>
      <c r="I16" s="94">
        <v>7.0600000000000005</v>
      </c>
      <c r="J16" s="97" t="s">
        <v>165</v>
      </c>
      <c r="K16" s="98">
        <v>2.5600000000000001E-2</v>
      </c>
      <c r="L16" s="98">
        <v>2.5600000000000001E-2</v>
      </c>
      <c r="M16" s="94">
        <v>42614.71</v>
      </c>
      <c r="N16" s="96">
        <v>99.52</v>
      </c>
      <c r="O16" s="94">
        <f>42.41017-0.01</f>
        <v>42.400170000000003</v>
      </c>
      <c r="P16" s="95">
        <f t="shared" si="0"/>
        <v>8.5903494336066512E-3</v>
      </c>
      <c r="Q16" s="95">
        <f>O16/'סכום נכסי הקרן'!$C$42</f>
        <v>8.8127952759880585E-5</v>
      </c>
    </row>
    <row r="17" spans="2:17" s="138" customFormat="1">
      <c r="B17" s="145" t="s">
        <v>1452</v>
      </c>
      <c r="C17" s="97" t="s">
        <v>1398</v>
      </c>
      <c r="D17" s="84">
        <v>6024</v>
      </c>
      <c r="E17" s="84"/>
      <c r="F17" s="84" t="s">
        <v>1194</v>
      </c>
      <c r="G17" s="106">
        <v>43100</v>
      </c>
      <c r="H17" s="84"/>
      <c r="I17" s="94">
        <v>9.1666666666666661</v>
      </c>
      <c r="J17" s="97" t="s">
        <v>165</v>
      </c>
      <c r="K17" s="98">
        <v>2.18E-2</v>
      </c>
      <c r="L17" s="98">
        <v>2.18E-2</v>
      </c>
      <c r="M17" s="94">
        <v>441749.04751949391</v>
      </c>
      <c r="N17" s="96">
        <v>104.46666852428139</v>
      </c>
      <c r="O17" s="94">
        <v>461.48051318136004</v>
      </c>
      <c r="P17" s="95">
        <f t="shared" ref="P17:P21" si="1">O17/$O$10</f>
        <v>9.349676817399559E-2</v>
      </c>
      <c r="Q17" s="95">
        <f>O17/'סכום נכסי הקרן'!$C$42</f>
        <v>9.5917853313447438E-4</v>
      </c>
    </row>
    <row r="18" spans="2:17" s="138" customFormat="1">
      <c r="B18" s="145" t="s">
        <v>1452</v>
      </c>
      <c r="C18" s="97" t="s">
        <v>1398</v>
      </c>
      <c r="D18" s="84">
        <v>6025</v>
      </c>
      <c r="E18" s="84"/>
      <c r="F18" s="84" t="s">
        <v>1194</v>
      </c>
      <c r="G18" s="106">
        <v>43100</v>
      </c>
      <c r="H18" s="84"/>
      <c r="I18" s="94">
        <v>5</v>
      </c>
      <c r="J18" s="97" t="s">
        <v>165</v>
      </c>
      <c r="K18" s="98">
        <v>1.6299999999999999E-2</v>
      </c>
      <c r="L18" s="98">
        <v>1.6299999999999999E-2</v>
      </c>
      <c r="M18" s="94">
        <v>557528.31266934704</v>
      </c>
      <c r="N18" s="96">
        <v>104.9404411656792</v>
      </c>
      <c r="O18" s="94">
        <v>585.07267093878011</v>
      </c>
      <c r="P18" s="95">
        <f t="shared" si="1"/>
        <v>0.11853675792851018</v>
      </c>
      <c r="Q18" s="95">
        <f>O18/'סכום נכסי הקרן'!$C$42</f>
        <v>1.2160624994095536E-3</v>
      </c>
    </row>
    <row r="19" spans="2:17" s="138" customFormat="1">
      <c r="B19" s="145" t="s">
        <v>1452</v>
      </c>
      <c r="C19" s="97" t="s">
        <v>1398</v>
      </c>
      <c r="D19" s="84">
        <v>6026</v>
      </c>
      <c r="E19" s="84"/>
      <c r="F19" s="84" t="s">
        <v>1194</v>
      </c>
      <c r="G19" s="106">
        <v>43100</v>
      </c>
      <c r="H19" s="84"/>
      <c r="I19" s="94">
        <v>8.0833333333333339</v>
      </c>
      <c r="J19" s="97" t="s">
        <v>165</v>
      </c>
      <c r="K19" s="98">
        <v>3.4299999999999997E-2</v>
      </c>
      <c r="L19" s="98">
        <v>3.4299999999999997E-2</v>
      </c>
      <c r="M19" s="94">
        <v>1385959.4330556858</v>
      </c>
      <c r="N19" s="96">
        <v>102.17501909929445</v>
      </c>
      <c r="O19" s="94">
        <v>1416.1043154331201</v>
      </c>
      <c r="P19" s="95">
        <f t="shared" si="1"/>
        <v>0.28690523891788255</v>
      </c>
      <c r="Q19" s="95">
        <f>O19/'סכום נכסי הקרן'!$C$42</f>
        <v>2.9433460812433778E-3</v>
      </c>
    </row>
    <row r="20" spans="2:17" s="138" customFormat="1">
      <c r="B20" s="145" t="s">
        <v>1452</v>
      </c>
      <c r="C20" s="97" t="s">
        <v>1398</v>
      </c>
      <c r="D20" s="84">
        <v>6027</v>
      </c>
      <c r="E20" s="84"/>
      <c r="F20" s="84" t="s">
        <v>1194</v>
      </c>
      <c r="G20" s="106">
        <v>43100</v>
      </c>
      <c r="H20" s="84"/>
      <c r="I20" s="94">
        <v>11.5</v>
      </c>
      <c r="J20" s="97" t="s">
        <v>165</v>
      </c>
      <c r="K20" s="98">
        <v>8.3999999999999995E-3</v>
      </c>
      <c r="L20" s="98">
        <v>8.3999999999999995E-3</v>
      </c>
      <c r="M20" s="94">
        <v>984042.7534639088</v>
      </c>
      <c r="N20" s="96">
        <v>100.05146617532913</v>
      </c>
      <c r="O20" s="94">
        <v>984.54920263272004</v>
      </c>
      <c r="P20" s="95">
        <f t="shared" si="1"/>
        <v>0.19947140978901418</v>
      </c>
      <c r="Q20" s="95">
        <f>O20/'סכום נכסי הקרן'!$C$42</f>
        <v>2.0463669277598286E-3</v>
      </c>
    </row>
    <row r="21" spans="2:17" s="138" customFormat="1">
      <c r="B21" s="145" t="s">
        <v>1452</v>
      </c>
      <c r="C21" s="97" t="s">
        <v>1398</v>
      </c>
      <c r="D21" s="84">
        <v>6028</v>
      </c>
      <c r="E21" s="84"/>
      <c r="F21" s="84" t="s">
        <v>1194</v>
      </c>
      <c r="G21" s="106">
        <v>43100</v>
      </c>
      <c r="H21" s="84"/>
      <c r="I21" s="94">
        <v>5</v>
      </c>
      <c r="J21" s="97" t="s">
        <v>165</v>
      </c>
      <c r="K21" s="98">
        <v>2.7300000000000001E-2</v>
      </c>
      <c r="L21" s="98">
        <v>2.7300000000000001E-2</v>
      </c>
      <c r="M21" s="94">
        <v>262465.67786710954</v>
      </c>
      <c r="N21" s="96">
        <v>102.31760867491799</v>
      </c>
      <c r="O21" s="94">
        <v>268.54860518603999</v>
      </c>
      <c r="P21" s="95">
        <f t="shared" si="1"/>
        <v>5.440842238264032E-2</v>
      </c>
      <c r="Q21" s="95">
        <f>O21/'סכום נכסי הקרן'!$C$42</f>
        <v>5.5817320523873261E-4</v>
      </c>
    </row>
    <row r="22" spans="2:17" s="138" customFormat="1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94"/>
      <c r="N22" s="96"/>
      <c r="O22" s="84"/>
      <c r="P22" s="95"/>
      <c r="Q22" s="84"/>
    </row>
    <row r="23" spans="2:17" s="138" customFormat="1">
      <c r="B23" s="102" t="s">
        <v>37</v>
      </c>
      <c r="C23" s="82"/>
      <c r="D23" s="82"/>
      <c r="E23" s="82"/>
      <c r="F23" s="82"/>
      <c r="G23" s="82"/>
      <c r="H23" s="82"/>
      <c r="I23" s="91">
        <v>4.1511455508109929</v>
      </c>
      <c r="J23" s="82"/>
      <c r="K23" s="82"/>
      <c r="L23" s="104">
        <v>2.7678625923810048E-2</v>
      </c>
      <c r="M23" s="91"/>
      <c r="N23" s="93"/>
      <c r="O23" s="91">
        <f>SUM(O24:O48)</f>
        <v>976.18234000000007</v>
      </c>
      <c r="P23" s="92">
        <f t="shared" ref="P23:P48" si="2">O23/$O$10</f>
        <v>0.19777626862146577</v>
      </c>
      <c r="Q23" s="92">
        <f>O23/'סכום נכסי הקרן'!$C$42</f>
        <v>2.028976561757882E-3</v>
      </c>
    </row>
    <row r="24" spans="2:17" s="138" customFormat="1">
      <c r="B24" s="145" t="s">
        <v>1453</v>
      </c>
      <c r="C24" s="97" t="s">
        <v>1398</v>
      </c>
      <c r="D24" s="84" t="s">
        <v>1399</v>
      </c>
      <c r="E24" s="84"/>
      <c r="F24" s="84" t="s">
        <v>1400</v>
      </c>
      <c r="G24" s="106">
        <v>42723</v>
      </c>
      <c r="H24" s="84" t="s">
        <v>1397</v>
      </c>
      <c r="I24" s="94">
        <v>1</v>
      </c>
      <c r="J24" s="97" t="s">
        <v>165</v>
      </c>
      <c r="K24" s="98">
        <v>2.0119999999999999E-2</v>
      </c>
      <c r="L24" s="98">
        <v>1.2399999999999998E-2</v>
      </c>
      <c r="M24" s="94">
        <v>148938.79999999999</v>
      </c>
      <c r="N24" s="96">
        <v>100.84</v>
      </c>
      <c r="O24" s="94">
        <v>150.18989000000002</v>
      </c>
      <c r="P24" s="95">
        <f t="shared" si="2"/>
        <v>3.0428737349282919E-2</v>
      </c>
      <c r="Q24" s="95">
        <f>O24/'סכום נכסי הקרן'!$C$42</f>
        <v>3.121668505322423E-4</v>
      </c>
    </row>
    <row r="25" spans="2:17" s="138" customFormat="1">
      <c r="B25" s="145" t="s">
        <v>1454</v>
      </c>
      <c r="C25" s="97" t="s">
        <v>1401</v>
      </c>
      <c r="D25" s="84" t="s">
        <v>1402</v>
      </c>
      <c r="E25" s="84"/>
      <c r="F25" s="84" t="s">
        <v>1403</v>
      </c>
      <c r="G25" s="106">
        <v>42680</v>
      </c>
      <c r="H25" s="84" t="s">
        <v>1397</v>
      </c>
      <c r="I25" s="94">
        <v>4.58</v>
      </c>
      <c r="J25" s="97" t="s">
        <v>165</v>
      </c>
      <c r="K25" s="98">
        <v>2.3E-2</v>
      </c>
      <c r="L25" s="98">
        <v>1.8800000000000001E-2</v>
      </c>
      <c r="M25" s="94">
        <v>7396.04</v>
      </c>
      <c r="N25" s="96">
        <v>102.82</v>
      </c>
      <c r="O25" s="94">
        <v>7.6046100000000001</v>
      </c>
      <c r="P25" s="95">
        <f t="shared" si="2"/>
        <v>1.5407074359913998E-3</v>
      </c>
      <c r="Q25" s="95">
        <f>O25/'סכום נכסי הקרן'!$C$42</f>
        <v>1.5806038297424643E-5</v>
      </c>
    </row>
    <row r="26" spans="2:17" s="138" customFormat="1">
      <c r="B26" s="146" t="s">
        <v>1455</v>
      </c>
      <c r="C26" s="97" t="s">
        <v>1398</v>
      </c>
      <c r="D26" s="84" t="s">
        <v>1404</v>
      </c>
      <c r="E26" s="84"/>
      <c r="F26" s="84" t="s">
        <v>1403</v>
      </c>
      <c r="G26" s="106">
        <v>42978</v>
      </c>
      <c r="H26" s="84" t="s">
        <v>1397</v>
      </c>
      <c r="I26" s="94">
        <v>3.74</v>
      </c>
      <c r="J26" s="97" t="s">
        <v>165</v>
      </c>
      <c r="K26" s="98">
        <v>2.3E-2</v>
      </c>
      <c r="L26" s="98">
        <v>1.67E-2</v>
      </c>
      <c r="M26" s="94">
        <v>36604.04</v>
      </c>
      <c r="N26" s="96">
        <v>103.18</v>
      </c>
      <c r="O26" s="94">
        <v>37.768039999999999</v>
      </c>
      <c r="P26" s="95">
        <f t="shared" si="2"/>
        <v>7.6518717029302784E-3</v>
      </c>
      <c r="Q26" s="95">
        <f>O26/'סכום נכסי הקרן'!$C$42</f>
        <v>7.8500158017132484E-5</v>
      </c>
    </row>
    <row r="27" spans="2:17" s="138" customFormat="1">
      <c r="B27" s="146" t="s">
        <v>1455</v>
      </c>
      <c r="C27" s="97" t="s">
        <v>1398</v>
      </c>
      <c r="D27" s="84" t="s">
        <v>1405</v>
      </c>
      <c r="E27" s="84"/>
      <c r="F27" s="84" t="s">
        <v>1403</v>
      </c>
      <c r="G27" s="106">
        <v>42978</v>
      </c>
      <c r="H27" s="84" t="s">
        <v>1397</v>
      </c>
      <c r="I27" s="94">
        <v>3.6799999999999997</v>
      </c>
      <c r="J27" s="97" t="s">
        <v>165</v>
      </c>
      <c r="K27" s="98">
        <v>2.76E-2</v>
      </c>
      <c r="L27" s="98">
        <v>2.4500000000000001E-2</v>
      </c>
      <c r="M27" s="94">
        <v>85409.43</v>
      </c>
      <c r="N27" s="96">
        <v>102.11</v>
      </c>
      <c r="O27" s="94">
        <v>87.211570000000009</v>
      </c>
      <c r="P27" s="95">
        <f t="shared" si="2"/>
        <v>1.7669218329866291E-2</v>
      </c>
      <c r="Q27" s="95">
        <f>O27/'סכום נכסי הקרן'!$C$42</f>
        <v>1.8126760154676312E-4</v>
      </c>
    </row>
    <row r="28" spans="2:17" s="138" customFormat="1">
      <c r="B28" s="145" t="s">
        <v>1454</v>
      </c>
      <c r="C28" s="97" t="s">
        <v>1401</v>
      </c>
      <c r="D28" s="84" t="s">
        <v>1406</v>
      </c>
      <c r="E28" s="84"/>
      <c r="F28" s="84" t="s">
        <v>1403</v>
      </c>
      <c r="G28" s="106">
        <v>42680</v>
      </c>
      <c r="H28" s="84" t="s">
        <v>1397</v>
      </c>
      <c r="I28" s="94">
        <v>3.37</v>
      </c>
      <c r="J28" s="97" t="s">
        <v>165</v>
      </c>
      <c r="K28" s="98">
        <v>2.2000000000000002E-2</v>
      </c>
      <c r="L28" s="98">
        <v>1.4400000000000001E-2</v>
      </c>
      <c r="M28" s="94">
        <v>16387.25</v>
      </c>
      <c r="N28" s="96">
        <v>102.72</v>
      </c>
      <c r="O28" s="94">
        <v>16.832979999999999</v>
      </c>
      <c r="P28" s="95">
        <f t="shared" si="2"/>
        <v>3.4103915198668319E-3</v>
      </c>
      <c r="Q28" s="95">
        <f>O28/'סכום נכסי הקרן'!$C$42</f>
        <v>3.4987031095583217E-5</v>
      </c>
    </row>
    <row r="29" spans="2:17" s="138" customFormat="1">
      <c r="B29" s="145" t="s">
        <v>1454</v>
      </c>
      <c r="C29" s="97" t="s">
        <v>1401</v>
      </c>
      <c r="D29" s="84" t="s">
        <v>1407</v>
      </c>
      <c r="E29" s="84"/>
      <c r="F29" s="84" t="s">
        <v>1403</v>
      </c>
      <c r="G29" s="106">
        <v>42680</v>
      </c>
      <c r="H29" s="84" t="s">
        <v>1397</v>
      </c>
      <c r="I29" s="94">
        <v>4.51</v>
      </c>
      <c r="J29" s="97" t="s">
        <v>165</v>
      </c>
      <c r="K29" s="98">
        <v>3.3700000000000001E-2</v>
      </c>
      <c r="L29" s="98">
        <v>2.9100000000000001E-2</v>
      </c>
      <c r="M29" s="94">
        <v>3734.73</v>
      </c>
      <c r="N29" s="96">
        <v>102.42</v>
      </c>
      <c r="O29" s="94">
        <v>3.82511</v>
      </c>
      <c r="P29" s="95">
        <f t="shared" si="2"/>
        <v>7.7497405133005674E-4</v>
      </c>
      <c r="Q29" s="95">
        <f>O29/'סכום נכסי הקרן'!$C$42</f>
        <v>7.950418910616321E-6</v>
      </c>
    </row>
    <row r="30" spans="2:17" s="138" customFormat="1">
      <c r="B30" s="145" t="s">
        <v>1454</v>
      </c>
      <c r="C30" s="97" t="s">
        <v>1401</v>
      </c>
      <c r="D30" s="84" t="s">
        <v>1408</v>
      </c>
      <c r="E30" s="84"/>
      <c r="F30" s="84" t="s">
        <v>1403</v>
      </c>
      <c r="G30" s="106">
        <v>42717</v>
      </c>
      <c r="H30" s="84" t="s">
        <v>1397</v>
      </c>
      <c r="I30" s="94">
        <v>4.03</v>
      </c>
      <c r="J30" s="97" t="s">
        <v>165</v>
      </c>
      <c r="K30" s="98">
        <v>3.85E-2</v>
      </c>
      <c r="L30" s="98">
        <v>3.7200000000000004E-2</v>
      </c>
      <c r="M30" s="94">
        <v>1046.6500000000001</v>
      </c>
      <c r="N30" s="96">
        <v>100.94</v>
      </c>
      <c r="O30" s="94">
        <v>1.0564899999999999</v>
      </c>
      <c r="P30" s="95">
        <f t="shared" si="2"/>
        <v>2.1404674257464272E-4</v>
      </c>
      <c r="Q30" s="95">
        <f>O30/'סכום נכסי הקרן'!$C$42</f>
        <v>2.1958945167268487E-6</v>
      </c>
    </row>
    <row r="31" spans="2:17" s="138" customFormat="1">
      <c r="B31" s="145" t="s">
        <v>1454</v>
      </c>
      <c r="C31" s="97" t="s">
        <v>1401</v>
      </c>
      <c r="D31" s="84" t="s">
        <v>1409</v>
      </c>
      <c r="E31" s="84"/>
      <c r="F31" s="84" t="s">
        <v>1403</v>
      </c>
      <c r="G31" s="106">
        <v>42710</v>
      </c>
      <c r="H31" s="84" t="s">
        <v>1397</v>
      </c>
      <c r="I31" s="94">
        <v>4.04</v>
      </c>
      <c r="J31" s="97" t="s">
        <v>165</v>
      </c>
      <c r="K31" s="98">
        <v>3.8399999999999997E-2</v>
      </c>
      <c r="L31" s="98">
        <v>3.5799999999999998E-2</v>
      </c>
      <c r="M31" s="94">
        <v>3129.19</v>
      </c>
      <c r="N31" s="96">
        <v>101.44</v>
      </c>
      <c r="O31" s="94">
        <v>3.1742499999999998</v>
      </c>
      <c r="P31" s="95">
        <f t="shared" si="2"/>
        <v>6.4310866417813673E-4</v>
      </c>
      <c r="Q31" s="95">
        <f>O31/'סכום נכסי הקרן'!$C$42</f>
        <v>6.5976186899262649E-6</v>
      </c>
    </row>
    <row r="32" spans="2:17" s="138" customFormat="1">
      <c r="B32" s="145" t="s">
        <v>1454</v>
      </c>
      <c r="C32" s="97" t="s">
        <v>1401</v>
      </c>
      <c r="D32" s="84" t="s">
        <v>1410</v>
      </c>
      <c r="E32" s="84"/>
      <c r="F32" s="84" t="s">
        <v>1403</v>
      </c>
      <c r="G32" s="106">
        <v>42680</v>
      </c>
      <c r="H32" s="84" t="s">
        <v>1397</v>
      </c>
      <c r="I32" s="94">
        <v>5.47</v>
      </c>
      <c r="J32" s="97" t="s">
        <v>165</v>
      </c>
      <c r="K32" s="98">
        <v>3.6699999999999997E-2</v>
      </c>
      <c r="L32" s="98">
        <v>3.3100000000000004E-2</v>
      </c>
      <c r="M32" s="94">
        <v>11985.87</v>
      </c>
      <c r="N32" s="96">
        <v>102.39</v>
      </c>
      <c r="O32" s="94">
        <v>12.27233</v>
      </c>
      <c r="P32" s="95">
        <f t="shared" si="2"/>
        <v>2.486395763614483E-3</v>
      </c>
      <c r="Q32" s="95">
        <f>O32/'סכום נכסי הקרן'!$C$42</f>
        <v>2.5507806183174862E-5</v>
      </c>
    </row>
    <row r="33" spans="2:17" s="138" customFormat="1">
      <c r="B33" s="145" t="s">
        <v>1454</v>
      </c>
      <c r="C33" s="97" t="s">
        <v>1401</v>
      </c>
      <c r="D33" s="84" t="s">
        <v>1411</v>
      </c>
      <c r="E33" s="84"/>
      <c r="F33" s="84" t="s">
        <v>1403</v>
      </c>
      <c r="G33" s="106">
        <v>42680</v>
      </c>
      <c r="H33" s="84" t="s">
        <v>1397</v>
      </c>
      <c r="I33" s="94">
        <v>3.32</v>
      </c>
      <c r="J33" s="97" t="s">
        <v>165</v>
      </c>
      <c r="K33" s="98">
        <v>3.1800000000000002E-2</v>
      </c>
      <c r="L33" s="98">
        <v>2.7599999999999993E-2</v>
      </c>
      <c r="M33" s="94">
        <v>16544.18</v>
      </c>
      <c r="N33" s="96">
        <v>101.66</v>
      </c>
      <c r="O33" s="94">
        <v>16.818810000000003</v>
      </c>
      <c r="P33" s="95">
        <f t="shared" si="2"/>
        <v>3.4075206528048799E-3</v>
      </c>
      <c r="Q33" s="95">
        <f>O33/'סכום נכסי הקרן'!$C$42</f>
        <v>3.495757901813619E-5</v>
      </c>
    </row>
    <row r="34" spans="2:17" s="138" customFormat="1">
      <c r="B34" s="145" t="s">
        <v>1456</v>
      </c>
      <c r="C34" s="97" t="s">
        <v>1398</v>
      </c>
      <c r="D34" s="84" t="s">
        <v>1412</v>
      </c>
      <c r="E34" s="84"/>
      <c r="F34" s="84" t="s">
        <v>1403</v>
      </c>
      <c r="G34" s="106">
        <v>42884</v>
      </c>
      <c r="H34" s="84" t="s">
        <v>1397</v>
      </c>
      <c r="I34" s="94">
        <v>1.7499999999999998</v>
      </c>
      <c r="J34" s="97" t="s">
        <v>165</v>
      </c>
      <c r="K34" s="98">
        <v>2.2099999999999998E-2</v>
      </c>
      <c r="L34" s="98">
        <v>1.7599999999999994E-2</v>
      </c>
      <c r="M34" s="94">
        <v>16290.09</v>
      </c>
      <c r="N34" s="96">
        <v>101</v>
      </c>
      <c r="O34" s="94">
        <v>16.452990000000003</v>
      </c>
      <c r="P34" s="95">
        <f t="shared" si="2"/>
        <v>3.3334048737926262E-3</v>
      </c>
      <c r="Q34" s="95">
        <f>O34/'סכום נכסי הקרן'!$C$42</f>
        <v>3.4197229055420957E-5</v>
      </c>
    </row>
    <row r="35" spans="2:17" s="138" customFormat="1">
      <c r="B35" s="145" t="s">
        <v>1456</v>
      </c>
      <c r="C35" s="97" t="s">
        <v>1398</v>
      </c>
      <c r="D35" s="84" t="s">
        <v>1413</v>
      </c>
      <c r="E35" s="84"/>
      <c r="F35" s="84" t="s">
        <v>1403</v>
      </c>
      <c r="G35" s="106">
        <v>43006</v>
      </c>
      <c r="H35" s="84" t="s">
        <v>1397</v>
      </c>
      <c r="I35" s="94">
        <v>1.94</v>
      </c>
      <c r="J35" s="97" t="s">
        <v>165</v>
      </c>
      <c r="K35" s="98">
        <v>2.0799999999999999E-2</v>
      </c>
      <c r="L35" s="98">
        <v>2.0099999999999996E-2</v>
      </c>
      <c r="M35" s="94">
        <v>17453.669999999998</v>
      </c>
      <c r="N35" s="96">
        <v>100.18</v>
      </c>
      <c r="O35" s="94">
        <v>17.48509</v>
      </c>
      <c r="P35" s="95">
        <f t="shared" si="2"/>
        <v>3.5425101592295809E-3</v>
      </c>
      <c r="Q35" s="95">
        <f>O35/'סכום נכסי הקרן'!$C$42</f>
        <v>3.6342429417671213E-5</v>
      </c>
    </row>
    <row r="36" spans="2:17" s="138" customFormat="1">
      <c r="B36" s="145" t="s">
        <v>1456</v>
      </c>
      <c r="C36" s="97" t="s">
        <v>1398</v>
      </c>
      <c r="D36" s="84" t="s">
        <v>1414</v>
      </c>
      <c r="E36" s="84"/>
      <c r="F36" s="84" t="s">
        <v>1403</v>
      </c>
      <c r="G36" s="106">
        <v>42828</v>
      </c>
      <c r="H36" s="84" t="s">
        <v>1397</v>
      </c>
      <c r="I36" s="94">
        <v>1.5899999999999999</v>
      </c>
      <c r="J36" s="97" t="s">
        <v>165</v>
      </c>
      <c r="K36" s="98">
        <v>2.2700000000000001E-2</v>
      </c>
      <c r="L36" s="98">
        <v>1.6899999999999998E-2</v>
      </c>
      <c r="M36" s="94">
        <v>16290.09</v>
      </c>
      <c r="N36" s="96">
        <v>101.49</v>
      </c>
      <c r="O36" s="94">
        <v>16.532810000000001</v>
      </c>
      <c r="P36" s="95">
        <f t="shared" si="2"/>
        <v>3.3495765469672969E-3</v>
      </c>
      <c r="Q36" s="95">
        <f>O36/'סכום נכסי הקרן'!$C$42</f>
        <v>3.4363133418287746E-5</v>
      </c>
    </row>
    <row r="37" spans="2:17" s="138" customFormat="1">
      <c r="B37" s="145" t="s">
        <v>1456</v>
      </c>
      <c r="C37" s="97" t="s">
        <v>1398</v>
      </c>
      <c r="D37" s="84" t="s">
        <v>1415</v>
      </c>
      <c r="E37" s="84"/>
      <c r="F37" s="84" t="s">
        <v>1403</v>
      </c>
      <c r="G37" s="106">
        <v>42859</v>
      </c>
      <c r="H37" s="84" t="s">
        <v>1397</v>
      </c>
      <c r="I37" s="94">
        <v>1.6799999999999997</v>
      </c>
      <c r="J37" s="97" t="s">
        <v>165</v>
      </c>
      <c r="K37" s="98">
        <v>2.2799999999999997E-2</v>
      </c>
      <c r="L37" s="98">
        <v>1.7000000000000001E-2</v>
      </c>
      <c r="M37" s="94">
        <v>16290.09</v>
      </c>
      <c r="N37" s="96">
        <v>101.34</v>
      </c>
      <c r="O37" s="94">
        <v>16.508380000000002</v>
      </c>
      <c r="P37" s="95">
        <f t="shared" si="2"/>
        <v>3.3446269857588628E-3</v>
      </c>
      <c r="Q37" s="95">
        <f>O37/'סכום נכסי הקרן'!$C$42</f>
        <v>3.4312356124566427E-5</v>
      </c>
    </row>
    <row r="38" spans="2:17" s="138" customFormat="1">
      <c r="B38" s="87" t="s">
        <v>1457</v>
      </c>
      <c r="C38" s="97" t="s">
        <v>1401</v>
      </c>
      <c r="D38" s="84" t="s">
        <v>1416</v>
      </c>
      <c r="E38" s="84"/>
      <c r="F38" s="84" t="s">
        <v>1403</v>
      </c>
      <c r="G38" s="106">
        <v>43009</v>
      </c>
      <c r="H38" s="84" t="s">
        <v>1397</v>
      </c>
      <c r="I38" s="94">
        <v>4.49</v>
      </c>
      <c r="J38" s="97" t="s">
        <v>165</v>
      </c>
      <c r="K38" s="98">
        <v>0</v>
      </c>
      <c r="L38" s="98">
        <v>0</v>
      </c>
      <c r="M38" s="94">
        <v>0.2</v>
      </c>
      <c r="N38" s="96">
        <v>100</v>
      </c>
      <c r="O38" s="94">
        <v>2.0000000000000001E-4</v>
      </c>
      <c r="P38" s="95">
        <f t="shared" si="2"/>
        <v>4.0520353732575369E-8</v>
      </c>
      <c r="Q38" s="95">
        <f>O38/'סכום נכסי הקרן'!$C$42</f>
        <v>4.1569622367023805E-10</v>
      </c>
    </row>
    <row r="39" spans="2:17" s="138" customFormat="1">
      <c r="B39" s="145" t="s">
        <v>1458</v>
      </c>
      <c r="C39" s="97" t="s">
        <v>1398</v>
      </c>
      <c r="D39" s="84" t="s">
        <v>1417</v>
      </c>
      <c r="E39" s="84"/>
      <c r="F39" s="84" t="s">
        <v>449</v>
      </c>
      <c r="G39" s="106">
        <v>42759</v>
      </c>
      <c r="H39" s="84" t="s">
        <v>312</v>
      </c>
      <c r="I39" s="94">
        <v>5.1099999999999994</v>
      </c>
      <c r="J39" s="97" t="s">
        <v>165</v>
      </c>
      <c r="K39" s="98">
        <v>2.4E-2</v>
      </c>
      <c r="L39" s="98">
        <v>1.24E-2</v>
      </c>
      <c r="M39" s="94">
        <v>89644.51</v>
      </c>
      <c r="N39" s="96">
        <v>107.15</v>
      </c>
      <c r="O39" s="94">
        <v>96.054100000000005</v>
      </c>
      <c r="P39" s="95">
        <f t="shared" si="2"/>
        <v>1.9460730547320837E-2</v>
      </c>
      <c r="Q39" s="95">
        <f>O39/'סכום נכסי הקרן'!$C$42</f>
        <v>1.9964663319021707E-4</v>
      </c>
    </row>
    <row r="40" spans="2:17" s="138" customFormat="1">
      <c r="B40" s="145" t="s">
        <v>1458</v>
      </c>
      <c r="C40" s="97" t="s">
        <v>1398</v>
      </c>
      <c r="D40" s="84" t="s">
        <v>1418</v>
      </c>
      <c r="E40" s="84"/>
      <c r="F40" s="84" t="s">
        <v>449</v>
      </c>
      <c r="G40" s="106">
        <v>42759</v>
      </c>
      <c r="H40" s="84" t="s">
        <v>312</v>
      </c>
      <c r="I40" s="94">
        <v>4.88</v>
      </c>
      <c r="J40" s="97" t="s">
        <v>165</v>
      </c>
      <c r="K40" s="98">
        <v>3.8800000000000001E-2</v>
      </c>
      <c r="L40" s="98">
        <v>2.5700000000000004E-2</v>
      </c>
      <c r="M40" s="94">
        <v>89644.51</v>
      </c>
      <c r="N40" s="96">
        <v>108.33</v>
      </c>
      <c r="O40" s="94">
        <v>97.111899999999991</v>
      </c>
      <c r="P40" s="95">
        <f t="shared" si="2"/>
        <v>1.9675042698212426E-2</v>
      </c>
      <c r="Q40" s="95">
        <f>O40/'סכום נכסי הקרן'!$C$42</f>
        <v>2.0184525051720892E-4</v>
      </c>
    </row>
    <row r="41" spans="2:17" s="138" customFormat="1">
      <c r="B41" s="87" t="s">
        <v>1459</v>
      </c>
      <c r="C41" s="97" t="s">
        <v>1401</v>
      </c>
      <c r="D41" s="84" t="s">
        <v>1419</v>
      </c>
      <c r="E41" s="84"/>
      <c r="F41" s="84" t="s">
        <v>1420</v>
      </c>
      <c r="G41" s="106">
        <v>43100</v>
      </c>
      <c r="H41" s="84" t="s">
        <v>1397</v>
      </c>
      <c r="I41" s="94">
        <v>5.32</v>
      </c>
      <c r="J41" s="97" t="s">
        <v>165</v>
      </c>
      <c r="K41" s="98">
        <v>2.6089999999999999E-2</v>
      </c>
      <c r="L41" s="98">
        <v>2.5400000000000006E-2</v>
      </c>
      <c r="M41" s="94">
        <v>94753</v>
      </c>
      <c r="N41" s="96">
        <v>100.4</v>
      </c>
      <c r="O41" s="94">
        <v>95.132009999999994</v>
      </c>
      <c r="P41" s="95">
        <f t="shared" si="2"/>
        <v>1.9273913482454483E-2</v>
      </c>
      <c r="Q41" s="95">
        <f>O41/'סכום נכסי הקרן'!$C$42</f>
        <v>1.9773008653579659E-4</v>
      </c>
    </row>
    <row r="42" spans="2:17" s="138" customFormat="1">
      <c r="B42" s="145" t="s">
        <v>1460</v>
      </c>
      <c r="C42" s="97" t="s">
        <v>1401</v>
      </c>
      <c r="D42" s="84" t="s">
        <v>1421</v>
      </c>
      <c r="E42" s="84"/>
      <c r="F42" s="84" t="s">
        <v>472</v>
      </c>
      <c r="G42" s="106">
        <v>43027</v>
      </c>
      <c r="H42" s="84" t="s">
        <v>312</v>
      </c>
      <c r="I42" s="94">
        <v>2.89</v>
      </c>
      <c r="J42" s="97" t="s">
        <v>164</v>
      </c>
      <c r="K42" s="98">
        <v>4.6073000000000003E-2</v>
      </c>
      <c r="L42" s="98">
        <v>5.6700000000000007E-2</v>
      </c>
      <c r="M42" s="94">
        <v>38625.269999999997</v>
      </c>
      <c r="N42" s="96">
        <v>101.02</v>
      </c>
      <c r="O42" s="94">
        <v>135.27974</v>
      </c>
      <c r="P42" s="95">
        <f t="shared" si="2"/>
        <v>2.7407914588254124E-2</v>
      </c>
      <c r="Q42" s="95">
        <f>O42/'סכום נכסי הקרן'!$C$42</f>
        <v>2.8117638528545822E-4</v>
      </c>
    </row>
    <row r="43" spans="2:17" s="138" customFormat="1">
      <c r="B43" s="145" t="s">
        <v>1460</v>
      </c>
      <c r="C43" s="97" t="s">
        <v>1401</v>
      </c>
      <c r="D43" s="84" t="s">
        <v>1422</v>
      </c>
      <c r="E43" s="84"/>
      <c r="F43" s="84" t="s">
        <v>472</v>
      </c>
      <c r="G43" s="106">
        <v>43096</v>
      </c>
      <c r="H43" s="84" t="s">
        <v>312</v>
      </c>
      <c r="I43" s="94">
        <v>2.9099999999999997</v>
      </c>
      <c r="J43" s="97" t="s">
        <v>164</v>
      </c>
      <c r="K43" s="98">
        <v>4.7725999999999998E-2</v>
      </c>
      <c r="L43" s="98">
        <v>5.6900000000000006E-2</v>
      </c>
      <c r="M43" s="94">
        <v>7439.47</v>
      </c>
      <c r="N43" s="96">
        <v>100.1</v>
      </c>
      <c r="O43" s="94">
        <v>25.818429999999999</v>
      </c>
      <c r="P43" s="95">
        <f t="shared" si="2"/>
        <v>5.2308595820986783E-3</v>
      </c>
      <c r="Q43" s="95">
        <f>O43/'סכום נכסי הקרן'!$C$42</f>
        <v>5.3663119260471918E-5</v>
      </c>
    </row>
    <row r="44" spans="2:17" s="138" customFormat="1">
      <c r="B44" s="145" t="s">
        <v>1460</v>
      </c>
      <c r="C44" s="97" t="s">
        <v>1401</v>
      </c>
      <c r="D44" s="84" t="s">
        <v>1423</v>
      </c>
      <c r="E44" s="84"/>
      <c r="F44" s="84" t="s">
        <v>472</v>
      </c>
      <c r="G44" s="106">
        <v>43027</v>
      </c>
      <c r="H44" s="84" t="s">
        <v>312</v>
      </c>
      <c r="I44" s="94">
        <v>2.8899999999999997</v>
      </c>
      <c r="J44" s="97" t="s">
        <v>164</v>
      </c>
      <c r="K44" s="98">
        <v>4.6073000000000003E-2</v>
      </c>
      <c r="L44" s="98">
        <v>5.6500000000000002E-2</v>
      </c>
      <c r="M44" s="94">
        <v>930.86</v>
      </c>
      <c r="N44" s="96">
        <v>101.06</v>
      </c>
      <c r="O44" s="94">
        <v>3.2615100000000004</v>
      </c>
      <c r="P44" s="95">
        <f t="shared" si="2"/>
        <v>6.6078769451165947E-4</v>
      </c>
      <c r="Q44" s="95">
        <f>O44/'סכום נכסי הקרן'!$C$42</f>
        <v>6.778986952313591E-6</v>
      </c>
    </row>
    <row r="45" spans="2:17" s="138" customFormat="1">
      <c r="B45" s="145" t="s">
        <v>1460</v>
      </c>
      <c r="C45" s="97" t="s">
        <v>1401</v>
      </c>
      <c r="D45" s="84" t="s">
        <v>1424</v>
      </c>
      <c r="E45" s="84"/>
      <c r="F45" s="84" t="s">
        <v>472</v>
      </c>
      <c r="G45" s="106">
        <v>43045</v>
      </c>
      <c r="H45" s="84" t="s">
        <v>312</v>
      </c>
      <c r="I45" s="94">
        <v>2.9000000000000004</v>
      </c>
      <c r="J45" s="97" t="s">
        <v>164</v>
      </c>
      <c r="K45" s="98">
        <v>4.6049E-2</v>
      </c>
      <c r="L45" s="98">
        <v>5.6699999999999993E-2</v>
      </c>
      <c r="M45" s="94">
        <v>5227.84</v>
      </c>
      <c r="N45" s="96">
        <v>100.78</v>
      </c>
      <c r="O45" s="94">
        <v>18.266310000000001</v>
      </c>
      <c r="P45" s="95">
        <f t="shared" si="2"/>
        <v>3.7007867129443938E-3</v>
      </c>
      <c r="Q45" s="95">
        <f>O45/'סכום נכסי הקרן'!$C$42</f>
        <v>3.796618043694953E-5</v>
      </c>
    </row>
    <row r="46" spans="2:17" s="138" customFormat="1">
      <c r="B46" s="145" t="s">
        <v>1461</v>
      </c>
      <c r="C46" s="97" t="s">
        <v>1401</v>
      </c>
      <c r="D46" s="84" t="s">
        <v>1425</v>
      </c>
      <c r="E46" s="84"/>
      <c r="F46" s="84" t="s">
        <v>1194</v>
      </c>
      <c r="G46" s="106">
        <v>43011</v>
      </c>
      <c r="H46" s="84"/>
      <c r="I46" s="94">
        <v>0.01</v>
      </c>
      <c r="J46" s="97" t="s">
        <v>165</v>
      </c>
      <c r="K46" s="98">
        <v>3.1E-2</v>
      </c>
      <c r="L46" s="98">
        <v>2.3E-2</v>
      </c>
      <c r="M46" s="94">
        <v>9825.7099999999991</v>
      </c>
      <c r="N46" s="96">
        <v>100.06</v>
      </c>
      <c r="O46" s="94">
        <v>9.8315999999999999</v>
      </c>
      <c r="P46" s="95">
        <f t="shared" si="2"/>
        <v>1.9918995487859395E-3</v>
      </c>
      <c r="Q46" s="95">
        <f>O46/'סכום נכסי הקרן'!$C$42</f>
        <v>2.0434794963181561E-5</v>
      </c>
    </row>
    <row r="47" spans="2:17" s="138" customFormat="1">
      <c r="B47" s="145" t="s">
        <v>1461</v>
      </c>
      <c r="C47" s="97" t="s">
        <v>1401</v>
      </c>
      <c r="D47" s="84" t="s">
        <v>1426</v>
      </c>
      <c r="E47" s="84"/>
      <c r="F47" s="84" t="s">
        <v>1194</v>
      </c>
      <c r="G47" s="106">
        <v>43011</v>
      </c>
      <c r="H47" s="84"/>
      <c r="I47" s="94">
        <v>10.4</v>
      </c>
      <c r="J47" s="97" t="s">
        <v>165</v>
      </c>
      <c r="K47" s="98">
        <v>4.0800000000000003E-2</v>
      </c>
      <c r="L47" s="98">
        <v>3.5800000000000005E-2</v>
      </c>
      <c r="M47" s="94">
        <v>14873.21</v>
      </c>
      <c r="N47" s="96">
        <v>105.97</v>
      </c>
      <c r="O47" s="94">
        <v>15.761139999999999</v>
      </c>
      <c r="P47" s="95">
        <f t="shared" si="2"/>
        <v>3.1932348401432142E-3</v>
      </c>
      <c r="Q47" s="95">
        <f>O47/'סכום נכסי הקרן'!$C$42</f>
        <v>3.2759231893689678E-5</v>
      </c>
    </row>
    <row r="48" spans="2:17" s="138" customFormat="1">
      <c r="B48" s="145" t="s">
        <v>1461</v>
      </c>
      <c r="C48" s="97" t="s">
        <v>1401</v>
      </c>
      <c r="D48" s="84" t="s">
        <v>1427</v>
      </c>
      <c r="E48" s="84"/>
      <c r="F48" s="84" t="s">
        <v>1194</v>
      </c>
      <c r="G48" s="106">
        <v>42935</v>
      </c>
      <c r="H48" s="84"/>
      <c r="I48" s="94">
        <v>11.989999999999997</v>
      </c>
      <c r="J48" s="97" t="s">
        <v>165</v>
      </c>
      <c r="K48" s="98">
        <v>4.0800000000000003E-2</v>
      </c>
      <c r="L48" s="98">
        <v>3.1799999999999995E-2</v>
      </c>
      <c r="M48" s="94">
        <v>69420.42</v>
      </c>
      <c r="N48" s="96">
        <v>109.38</v>
      </c>
      <c r="O48" s="94">
        <v>75.932050000000004</v>
      </c>
      <c r="P48" s="95">
        <f t="shared" si="2"/>
        <v>1.5383967628197997E-2</v>
      </c>
      <c r="Q48" s="95">
        <f>O48/'סכום נכסי הקרן'!$C$42</f>
        <v>1.5782333220269851E-4</v>
      </c>
    </row>
    <row r="49" spans="2:5" s="138" customFormat="1">
      <c r="B49" s="141"/>
      <c r="C49" s="141"/>
      <c r="D49" s="141"/>
      <c r="E49" s="141"/>
    </row>
    <row r="50" spans="2:5" s="138" customFormat="1">
      <c r="B50" s="141"/>
      <c r="C50" s="141"/>
      <c r="D50" s="141"/>
      <c r="E50" s="141"/>
    </row>
    <row r="51" spans="2:5" s="138" customFormat="1">
      <c r="B51" s="141"/>
      <c r="C51" s="141"/>
      <c r="D51" s="141"/>
      <c r="E51" s="141"/>
    </row>
    <row r="52" spans="2:5" s="138" customFormat="1">
      <c r="B52" s="142" t="s">
        <v>253</v>
      </c>
      <c r="C52" s="141"/>
      <c r="D52" s="141"/>
      <c r="E52" s="141"/>
    </row>
    <row r="53" spans="2:5" s="138" customFormat="1">
      <c r="B53" s="142" t="s">
        <v>115</v>
      </c>
      <c r="C53" s="141"/>
      <c r="D53" s="141"/>
      <c r="E53" s="141"/>
    </row>
    <row r="54" spans="2:5">
      <c r="B54" s="99" t="s">
        <v>236</v>
      </c>
    </row>
    <row r="55" spans="2:5">
      <c r="B55" s="99" t="s">
        <v>244</v>
      </c>
    </row>
  </sheetData>
  <sheetProtection sheet="1" objects="1" scenarios="1"/>
  <mergeCells count="1">
    <mergeCell ref="B6:Q6"/>
  </mergeCells>
  <phoneticPr fontId="3" type="noConversion"/>
  <conditionalFormatting sqref="B11:B12 B22:B23">
    <cfRule type="cellIs" dxfId="38" priority="44" operator="equal">
      <formula>"NR3"</formula>
    </cfRule>
  </conditionalFormatting>
  <conditionalFormatting sqref="B13:B21">
    <cfRule type="cellIs" dxfId="37" priority="38" operator="equal">
      <formula>"NR3"</formula>
    </cfRule>
  </conditionalFormatting>
  <conditionalFormatting sqref="B24">
    <cfRule type="cellIs" dxfId="36" priority="37" operator="equal">
      <formula>"NR3"</formula>
    </cfRule>
  </conditionalFormatting>
  <conditionalFormatting sqref="B25">
    <cfRule type="cellIs" dxfId="35" priority="34" operator="equal">
      <formula>2958465</formula>
    </cfRule>
    <cfRule type="cellIs" dxfId="34" priority="35" operator="equal">
      <formula>"NR3"</formula>
    </cfRule>
    <cfRule type="cellIs" dxfId="33" priority="36" operator="equal">
      <formula>"דירוג פנימי"</formula>
    </cfRule>
  </conditionalFormatting>
  <conditionalFormatting sqref="B25">
    <cfRule type="cellIs" dxfId="32" priority="33" operator="equal">
      <formula>2958465</formula>
    </cfRule>
  </conditionalFormatting>
  <conditionalFormatting sqref="B26:B27">
    <cfRule type="cellIs" dxfId="31" priority="30" operator="equal">
      <formula>2958465</formula>
    </cfRule>
    <cfRule type="cellIs" dxfId="30" priority="31" operator="equal">
      <formula>"NR3"</formula>
    </cfRule>
    <cfRule type="cellIs" dxfId="29" priority="32" operator="equal">
      <formula>"דירוג פנימי"</formula>
    </cfRule>
  </conditionalFormatting>
  <conditionalFormatting sqref="B26:B27">
    <cfRule type="cellIs" dxfId="28" priority="29" operator="equal">
      <formula>2958465</formula>
    </cfRule>
  </conditionalFormatting>
  <conditionalFormatting sqref="B28:B33">
    <cfRule type="cellIs" dxfId="27" priority="26" operator="equal">
      <formula>2958465</formula>
    </cfRule>
    <cfRule type="cellIs" dxfId="26" priority="27" operator="equal">
      <formula>"NR3"</formula>
    </cfRule>
    <cfRule type="cellIs" dxfId="25" priority="28" operator="equal">
      <formula>"דירוג פנימי"</formula>
    </cfRule>
  </conditionalFormatting>
  <conditionalFormatting sqref="B28:B33">
    <cfRule type="cellIs" dxfId="24" priority="25" operator="equal">
      <formula>2958465</formula>
    </cfRule>
  </conditionalFormatting>
  <conditionalFormatting sqref="B34:B37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34:B37">
    <cfRule type="cellIs" dxfId="20" priority="21" operator="equal">
      <formula>2958465</formula>
    </cfRule>
  </conditionalFormatting>
  <conditionalFormatting sqref="B38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38">
    <cfRule type="cellIs" dxfId="16" priority="17" operator="equal">
      <formula>2958465</formula>
    </cfRule>
  </conditionalFormatting>
  <conditionalFormatting sqref="B39:B40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39:B40">
    <cfRule type="cellIs" dxfId="12" priority="13" operator="equal">
      <formula>2958465</formula>
    </cfRule>
  </conditionalFormatting>
  <conditionalFormatting sqref="B41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41">
    <cfRule type="cellIs" dxfId="8" priority="9" operator="equal">
      <formula>2958465</formula>
    </cfRule>
  </conditionalFormatting>
  <conditionalFormatting sqref="B42:B45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42:B45">
    <cfRule type="cellIs" dxfId="4" priority="5" operator="equal">
      <formula>2958465</formula>
    </cfRule>
  </conditionalFormatting>
  <conditionalFormatting sqref="B46:B48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46:B48">
    <cfRule type="cellIs" dxfId="0" priority="1" operator="equal">
      <formula>2958465</formula>
    </cfRule>
  </conditionalFormatting>
  <dataValidations count="1">
    <dataValidation allowBlank="1" showInputMessage="1" showErrorMessage="1" sqref="D1:Q9 C5:C9 B1:B9 A1:A1048576 B49:XFD1048576 R1:XFD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4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180</v>
      </c>
      <c r="C1" s="78" t="s" vm="1">
        <v>254</v>
      </c>
    </row>
    <row r="2" spans="2:64">
      <c r="B2" s="57" t="s">
        <v>179</v>
      </c>
      <c r="C2" s="78" t="s">
        <v>255</v>
      </c>
    </row>
    <row r="3" spans="2:64">
      <c r="B3" s="57" t="s">
        <v>181</v>
      </c>
      <c r="C3" s="78" t="s">
        <v>256</v>
      </c>
    </row>
    <row r="4" spans="2:64">
      <c r="B4" s="57" t="s">
        <v>182</v>
      </c>
      <c r="C4" s="78">
        <v>8803</v>
      </c>
    </row>
    <row r="6" spans="2:64" ht="26.25" customHeight="1">
      <c r="B6" s="180" t="s">
        <v>213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</row>
    <row r="7" spans="2:64" s="3" customFormat="1" ht="63">
      <c r="B7" s="60" t="s">
        <v>119</v>
      </c>
      <c r="C7" s="61" t="s">
        <v>44</v>
      </c>
      <c r="D7" s="61" t="s">
        <v>120</v>
      </c>
      <c r="E7" s="61" t="s">
        <v>15</v>
      </c>
      <c r="F7" s="61" t="s">
        <v>64</v>
      </c>
      <c r="G7" s="61" t="s">
        <v>18</v>
      </c>
      <c r="H7" s="61" t="s">
        <v>104</v>
      </c>
      <c r="I7" s="61" t="s">
        <v>51</v>
      </c>
      <c r="J7" s="61" t="s">
        <v>19</v>
      </c>
      <c r="K7" s="61" t="s">
        <v>238</v>
      </c>
      <c r="L7" s="61" t="s">
        <v>237</v>
      </c>
      <c r="M7" s="61" t="s">
        <v>113</v>
      </c>
      <c r="N7" s="61" t="s">
        <v>183</v>
      </c>
      <c r="O7" s="63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245</v>
      </c>
      <c r="L8" s="33"/>
      <c r="M8" s="33" t="s">
        <v>241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36" customFormat="1" ht="18" customHeight="1">
      <c r="B10" s="121" t="s">
        <v>40</v>
      </c>
      <c r="C10" s="122"/>
      <c r="D10" s="122"/>
      <c r="E10" s="122"/>
      <c r="F10" s="122"/>
      <c r="G10" s="123">
        <v>0.86999200183313441</v>
      </c>
      <c r="H10" s="122"/>
      <c r="I10" s="122"/>
      <c r="J10" s="124">
        <v>3.6666755535187394E-3</v>
      </c>
      <c r="K10" s="123"/>
      <c r="L10" s="127"/>
      <c r="M10" s="123">
        <v>3000.5000399999999</v>
      </c>
      <c r="N10" s="124">
        <v>1</v>
      </c>
      <c r="O10" s="124">
        <f>M10/'סכום נכסי הקרן'!$C$42</f>
        <v>6.236482678751991E-3</v>
      </c>
      <c r="P10" s="137"/>
      <c r="Q10" s="137"/>
      <c r="R10" s="137"/>
      <c r="S10" s="137"/>
      <c r="T10" s="137"/>
      <c r="U10" s="137"/>
      <c r="BL10" s="137"/>
    </row>
    <row r="11" spans="2:64" s="100" customFormat="1" ht="20.25" customHeight="1">
      <c r="B11" s="125" t="s">
        <v>233</v>
      </c>
      <c r="C11" s="122"/>
      <c r="D11" s="122"/>
      <c r="E11" s="122"/>
      <c r="F11" s="122"/>
      <c r="G11" s="123">
        <v>0.86999200183313441</v>
      </c>
      <c r="H11" s="122"/>
      <c r="I11" s="122"/>
      <c r="J11" s="124">
        <v>3.6666755535187394E-3</v>
      </c>
      <c r="K11" s="123"/>
      <c r="L11" s="127"/>
      <c r="M11" s="123">
        <v>3000.5000399999999</v>
      </c>
      <c r="N11" s="124">
        <v>1</v>
      </c>
      <c r="O11" s="124">
        <f>M11/'סכום נכסי הקרן'!$C$42</f>
        <v>6.236482678751991E-3</v>
      </c>
    </row>
    <row r="12" spans="2:64">
      <c r="B12" s="102" t="s">
        <v>59</v>
      </c>
      <c r="C12" s="82"/>
      <c r="D12" s="82"/>
      <c r="E12" s="82"/>
      <c r="F12" s="82"/>
      <c r="G12" s="91">
        <v>0.86999200183313441</v>
      </c>
      <c r="H12" s="82"/>
      <c r="I12" s="82"/>
      <c r="J12" s="92">
        <v>3.6666755535187394E-3</v>
      </c>
      <c r="K12" s="91"/>
      <c r="L12" s="93"/>
      <c r="M12" s="91">
        <v>3000.5000399999999</v>
      </c>
      <c r="N12" s="92">
        <v>1</v>
      </c>
      <c r="O12" s="92">
        <f>M12/'סכום נכסי הקרן'!$C$42</f>
        <v>6.236482678751991E-3</v>
      </c>
    </row>
    <row r="13" spans="2:64">
      <c r="B13" s="87" t="s">
        <v>1428</v>
      </c>
      <c r="C13" s="84" t="s">
        <v>1429</v>
      </c>
      <c r="D13" s="84" t="s">
        <v>315</v>
      </c>
      <c r="E13" s="84" t="s">
        <v>311</v>
      </c>
      <c r="F13" s="84" t="s">
        <v>312</v>
      </c>
      <c r="G13" s="94">
        <v>0.92999999999999983</v>
      </c>
      <c r="H13" s="97" t="s">
        <v>165</v>
      </c>
      <c r="I13" s="98">
        <v>3.3E-3</v>
      </c>
      <c r="J13" s="95">
        <v>3.5999999999999999E-3</v>
      </c>
      <c r="K13" s="94">
        <v>1000000</v>
      </c>
      <c r="L13" s="96">
        <v>99.99</v>
      </c>
      <c r="M13" s="94">
        <v>999.90003000000002</v>
      </c>
      <c r="N13" s="95">
        <v>0.33324446481260506</v>
      </c>
      <c r="O13" s="95">
        <f>M13/'סכום נכסי הקרן'!$C$42</f>
        <v>2.0782733325937887E-3</v>
      </c>
    </row>
    <row r="14" spans="2:64">
      <c r="B14" s="87" t="s">
        <v>1430</v>
      </c>
      <c r="C14" s="84" t="s">
        <v>1431</v>
      </c>
      <c r="D14" s="84" t="s">
        <v>315</v>
      </c>
      <c r="E14" s="84" t="s">
        <v>311</v>
      </c>
      <c r="F14" s="84" t="s">
        <v>312</v>
      </c>
      <c r="G14" s="94">
        <v>0.84</v>
      </c>
      <c r="H14" s="97" t="s">
        <v>165</v>
      </c>
      <c r="I14" s="98">
        <v>3.4000000000000002E-3</v>
      </c>
      <c r="J14" s="95">
        <v>3.7000000000000002E-3</v>
      </c>
      <c r="K14" s="94">
        <v>2000000</v>
      </c>
      <c r="L14" s="96">
        <v>100.03</v>
      </c>
      <c r="M14" s="94">
        <v>2000.6000100000001</v>
      </c>
      <c r="N14" s="95">
        <v>0.66675553518739505</v>
      </c>
      <c r="O14" s="95">
        <f>M14/'סכום נכסי הקרן'!$C$42</f>
        <v>4.1582093461582023E-3</v>
      </c>
    </row>
    <row r="15" spans="2:64">
      <c r="B15" s="83"/>
      <c r="C15" s="84"/>
      <c r="D15" s="84"/>
      <c r="E15" s="84"/>
      <c r="F15" s="84"/>
      <c r="G15" s="84"/>
      <c r="H15" s="84"/>
      <c r="I15" s="84"/>
      <c r="J15" s="95"/>
      <c r="K15" s="94"/>
      <c r="L15" s="96"/>
      <c r="M15" s="84"/>
      <c r="N15" s="95"/>
      <c r="O15" s="84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99" t="s">
        <v>253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115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236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244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180</v>
      </c>
      <c r="C1" s="78" t="s" vm="1">
        <v>254</v>
      </c>
    </row>
    <row r="2" spans="2:56">
      <c r="B2" s="57" t="s">
        <v>179</v>
      </c>
      <c r="C2" s="78" t="s">
        <v>255</v>
      </c>
    </row>
    <row r="3" spans="2:56">
      <c r="B3" s="57" t="s">
        <v>181</v>
      </c>
      <c r="C3" s="78" t="s">
        <v>256</v>
      </c>
    </row>
    <row r="4" spans="2:56">
      <c r="B4" s="57" t="s">
        <v>182</v>
      </c>
      <c r="C4" s="78">
        <v>8803</v>
      </c>
    </row>
    <row r="6" spans="2:56" ht="26.25" customHeight="1">
      <c r="B6" s="180" t="s">
        <v>214</v>
      </c>
      <c r="C6" s="181"/>
      <c r="D6" s="181"/>
      <c r="E6" s="181"/>
      <c r="F6" s="181"/>
      <c r="G6" s="181"/>
      <c r="H6" s="181"/>
      <c r="I6" s="181"/>
      <c r="J6" s="182"/>
    </row>
    <row r="7" spans="2:56" s="3" customFormat="1" ht="78.75">
      <c r="B7" s="60" t="s">
        <v>119</v>
      </c>
      <c r="C7" s="62" t="s">
        <v>53</v>
      </c>
      <c r="D7" s="62" t="s">
        <v>88</v>
      </c>
      <c r="E7" s="62" t="s">
        <v>54</v>
      </c>
      <c r="F7" s="62" t="s">
        <v>104</v>
      </c>
      <c r="G7" s="62" t="s">
        <v>225</v>
      </c>
      <c r="H7" s="62" t="s">
        <v>183</v>
      </c>
      <c r="I7" s="64" t="s">
        <v>184</v>
      </c>
      <c r="J7" s="77" t="s">
        <v>248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6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180</v>
      </c>
      <c r="C1" s="78" t="s" vm="1">
        <v>254</v>
      </c>
    </row>
    <row r="2" spans="2:60">
      <c r="B2" s="57" t="s">
        <v>179</v>
      </c>
      <c r="C2" s="78" t="s">
        <v>255</v>
      </c>
    </row>
    <row r="3" spans="2:60">
      <c r="B3" s="57" t="s">
        <v>181</v>
      </c>
      <c r="C3" s="78" t="s">
        <v>256</v>
      </c>
    </row>
    <row r="4" spans="2:60">
      <c r="B4" s="57" t="s">
        <v>182</v>
      </c>
      <c r="C4" s="78">
        <v>8803</v>
      </c>
    </row>
    <row r="6" spans="2:60" ht="26.25" customHeight="1">
      <c r="B6" s="180" t="s">
        <v>215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60" s="3" customFormat="1" ht="66">
      <c r="B7" s="60" t="s">
        <v>119</v>
      </c>
      <c r="C7" s="60" t="s">
        <v>120</v>
      </c>
      <c r="D7" s="60" t="s">
        <v>15</v>
      </c>
      <c r="E7" s="60" t="s">
        <v>16</v>
      </c>
      <c r="F7" s="60" t="s">
        <v>55</v>
      </c>
      <c r="G7" s="60" t="s">
        <v>104</v>
      </c>
      <c r="H7" s="60" t="s">
        <v>52</v>
      </c>
      <c r="I7" s="60" t="s">
        <v>113</v>
      </c>
      <c r="J7" s="60" t="s">
        <v>183</v>
      </c>
      <c r="K7" s="60" t="s">
        <v>184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180</v>
      </c>
      <c r="C1" s="78" t="s" vm="1">
        <v>254</v>
      </c>
    </row>
    <row r="2" spans="2:60">
      <c r="B2" s="57" t="s">
        <v>179</v>
      </c>
      <c r="C2" s="78" t="s">
        <v>255</v>
      </c>
    </row>
    <row r="3" spans="2:60">
      <c r="B3" s="57" t="s">
        <v>181</v>
      </c>
      <c r="C3" s="78" t="s">
        <v>256</v>
      </c>
    </row>
    <row r="4" spans="2:60">
      <c r="B4" s="57" t="s">
        <v>182</v>
      </c>
      <c r="C4" s="78">
        <v>8803</v>
      </c>
    </row>
    <row r="6" spans="2:60" ht="26.25" customHeight="1">
      <c r="B6" s="180" t="s">
        <v>216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60" s="3" customFormat="1" ht="63">
      <c r="B7" s="60" t="s">
        <v>119</v>
      </c>
      <c r="C7" s="62" t="s">
        <v>44</v>
      </c>
      <c r="D7" s="62" t="s">
        <v>15</v>
      </c>
      <c r="E7" s="62" t="s">
        <v>16</v>
      </c>
      <c r="F7" s="62" t="s">
        <v>55</v>
      </c>
      <c r="G7" s="62" t="s">
        <v>104</v>
      </c>
      <c r="H7" s="62" t="s">
        <v>52</v>
      </c>
      <c r="I7" s="62" t="s">
        <v>113</v>
      </c>
      <c r="J7" s="62" t="s">
        <v>183</v>
      </c>
      <c r="K7" s="64" t="s">
        <v>184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53" t="s">
        <v>1462</v>
      </c>
      <c r="C10" s="154"/>
      <c r="D10" s="154"/>
      <c r="E10" s="154"/>
      <c r="F10" s="154"/>
      <c r="G10" s="154"/>
      <c r="H10" s="155"/>
      <c r="I10" s="156">
        <f>I11</f>
        <v>-357.24419999999998</v>
      </c>
      <c r="J10" s="155">
        <f>I10/I10</f>
        <v>1</v>
      </c>
      <c r="K10" s="155">
        <f>I10/'סכום נכסי הקרן'!$C$42</f>
        <v>-7.425253243404762E-4</v>
      </c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9"/>
    </row>
    <row r="11" spans="2:60" ht="21" customHeight="1">
      <c r="B11" s="160" t="s">
        <v>233</v>
      </c>
      <c r="C11" s="154"/>
      <c r="D11" s="154"/>
      <c r="E11" s="154"/>
      <c r="F11" s="154"/>
      <c r="G11" s="154"/>
      <c r="H11" s="155"/>
      <c r="I11" s="156">
        <f>I12</f>
        <v>-357.24419999999998</v>
      </c>
      <c r="J11" s="155">
        <f>I11/I10</f>
        <v>1</v>
      </c>
      <c r="K11" s="155">
        <f>I11/'סכום נכסי הקרן'!$C$42</f>
        <v>-7.425253243404762E-4</v>
      </c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</row>
    <row r="12" spans="2:60">
      <c r="B12" s="161" t="s">
        <v>1463</v>
      </c>
      <c r="C12" s="162"/>
      <c r="D12" s="162"/>
      <c r="E12" s="162"/>
      <c r="F12" s="162"/>
      <c r="G12" s="162"/>
      <c r="H12" s="163"/>
      <c r="I12" s="164">
        <v>-357.24419999999998</v>
      </c>
      <c r="J12" s="163">
        <f>I12/I10</f>
        <v>1</v>
      </c>
      <c r="K12" s="163">
        <f>I12/'סכום נכסי הקרן'!$C$42</f>
        <v>-7.425253243404762E-4</v>
      </c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65"/>
      <c r="BF12" s="165"/>
      <c r="BG12" s="165"/>
      <c r="BH12" s="165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AH28:XFD29 D30:XFD1048576 D28:AF29 C5:C1048576 A1:B1048576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9"/>
  <sheetViews>
    <sheetView rightToLeft="1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23.5703125" style="3" bestFit="1" customWidth="1"/>
    <col min="6" max="6" width="8.7109375" style="3" customWidth="1"/>
    <col min="7" max="7" width="10" style="3" customWidth="1"/>
    <col min="8" max="8" width="9.5703125" style="3" customWidth="1"/>
    <col min="9" max="9" width="6.140625" style="3" customWidth="1"/>
    <col min="10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7" t="s">
        <v>180</v>
      </c>
      <c r="C1" s="78" t="s" vm="1">
        <v>254</v>
      </c>
    </row>
    <row r="2" spans="2:42">
      <c r="B2" s="57" t="s">
        <v>179</v>
      </c>
      <c r="C2" s="78" t="s">
        <v>255</v>
      </c>
    </row>
    <row r="3" spans="2:42">
      <c r="B3" s="57" t="s">
        <v>181</v>
      </c>
      <c r="C3" s="78" t="s">
        <v>256</v>
      </c>
    </row>
    <row r="4" spans="2:42">
      <c r="B4" s="57" t="s">
        <v>182</v>
      </c>
      <c r="C4" s="78">
        <v>8803</v>
      </c>
    </row>
    <row r="6" spans="2:42" ht="26.25" customHeight="1">
      <c r="B6" s="180" t="s">
        <v>217</v>
      </c>
      <c r="C6" s="181"/>
      <c r="D6" s="182"/>
    </row>
    <row r="7" spans="2:42" s="3" customFormat="1" ht="31.5">
      <c r="B7" s="60" t="s">
        <v>119</v>
      </c>
      <c r="C7" s="65" t="s">
        <v>110</v>
      </c>
      <c r="D7" s="66" t="s">
        <v>109</v>
      </c>
    </row>
    <row r="8" spans="2:42" s="3" customFormat="1">
      <c r="B8" s="16"/>
      <c r="C8" s="33" t="s">
        <v>241</v>
      </c>
      <c r="D8" s="18" t="s">
        <v>22</v>
      </c>
    </row>
    <row r="9" spans="2:42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</row>
    <row r="10" spans="2:42" s="136" customFormat="1" ht="18" customHeight="1">
      <c r="B10" s="128" t="s">
        <v>1432</v>
      </c>
      <c r="C10" s="134">
        <f>C11+C17</f>
        <v>12358.175503904156</v>
      </c>
      <c r="D10" s="101"/>
      <c r="E10" s="140"/>
      <c r="F10" s="140"/>
      <c r="G10" s="140"/>
      <c r="H10" s="140"/>
      <c r="I10" s="140"/>
      <c r="J10" s="140"/>
      <c r="K10" s="140"/>
      <c r="L10" s="140"/>
    </row>
    <row r="11" spans="2:42" s="138" customFormat="1">
      <c r="B11" s="128" t="s">
        <v>1433</v>
      </c>
      <c r="C11" s="134">
        <f>SUM(C12:C15)</f>
        <v>2063.59476</v>
      </c>
      <c r="D11" s="101"/>
      <c r="E11" s="140"/>
      <c r="F11" s="140"/>
      <c r="G11" s="140"/>
      <c r="H11" s="140"/>
      <c r="I11" s="140"/>
      <c r="J11" s="140"/>
      <c r="K11" s="140"/>
      <c r="L11" s="140"/>
    </row>
    <row r="12" spans="2:42" s="138" customFormat="1">
      <c r="B12" s="149" t="s">
        <v>1448</v>
      </c>
      <c r="C12" s="147">
        <v>816.80898000000002</v>
      </c>
      <c r="D12" s="148">
        <v>46100</v>
      </c>
      <c r="E12" s="150"/>
      <c r="F12" s="147"/>
      <c r="G12" s="148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</row>
    <row r="13" spans="2:42" s="138" customFormat="1">
      <c r="B13" s="149" t="s">
        <v>1449</v>
      </c>
      <c r="C13" s="147">
        <v>132.65423999999999</v>
      </c>
      <c r="D13" s="148">
        <v>43824</v>
      </c>
      <c r="E13" s="150"/>
      <c r="F13" s="147"/>
      <c r="G13" s="148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</row>
    <row r="14" spans="2:42" s="138" customFormat="1">
      <c r="B14" s="149" t="s">
        <v>1450</v>
      </c>
      <c r="C14" s="147">
        <v>480.90258</v>
      </c>
      <c r="D14" s="148">
        <v>44246</v>
      </c>
      <c r="E14" s="150"/>
      <c r="F14" s="147"/>
      <c r="G14" s="148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</row>
    <row r="15" spans="2:42" s="138" customFormat="1">
      <c r="B15" s="149" t="s">
        <v>1451</v>
      </c>
      <c r="C15" s="147">
        <v>633.22896000000003</v>
      </c>
      <c r="D15" s="148">
        <v>44739</v>
      </c>
      <c r="E15" s="150"/>
      <c r="F15" s="147"/>
      <c r="G15" s="148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</row>
    <row r="16" spans="2:42" s="138" customFormat="1">
      <c r="B16" s="150"/>
      <c r="C16" s="147"/>
      <c r="D16" s="148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</row>
    <row r="17" spans="2:12" s="138" customFormat="1">
      <c r="B17" s="151" t="s">
        <v>1434</v>
      </c>
      <c r="C17" s="152">
        <f>SUM(C18:C35)</f>
        <v>10294.580743904156</v>
      </c>
      <c r="D17" s="148"/>
      <c r="E17" s="140"/>
      <c r="F17" s="140"/>
      <c r="G17" s="140"/>
      <c r="H17" s="140"/>
      <c r="I17" s="140"/>
      <c r="J17" s="140"/>
      <c r="K17" s="140"/>
      <c r="L17" s="140"/>
    </row>
    <row r="18" spans="2:12" s="138" customFormat="1">
      <c r="B18" s="150" t="s">
        <v>1442</v>
      </c>
      <c r="C18" s="147">
        <v>583.82722518967603</v>
      </c>
      <c r="D18" s="148">
        <v>46601</v>
      </c>
      <c r="E18" s="140"/>
      <c r="F18" s="140"/>
      <c r="G18" s="140"/>
      <c r="H18" s="140"/>
      <c r="I18" s="140"/>
      <c r="J18" s="140"/>
      <c r="K18" s="140"/>
      <c r="L18" s="140"/>
    </row>
    <row r="19" spans="2:12" s="138" customFormat="1">
      <c r="B19" s="150" t="s">
        <v>1438</v>
      </c>
      <c r="C19" s="147">
        <v>512.42759085339424</v>
      </c>
      <c r="D19" s="148">
        <v>45382</v>
      </c>
      <c r="E19" s="140"/>
      <c r="F19" s="140"/>
      <c r="G19" s="140"/>
      <c r="H19" s="140"/>
      <c r="I19" s="140"/>
      <c r="J19" s="140"/>
      <c r="K19" s="140"/>
      <c r="L19" s="140"/>
    </row>
    <row r="20" spans="2:12">
      <c r="B20" s="132" t="s">
        <v>1439</v>
      </c>
      <c r="C20" s="133">
        <v>648.55071021894264</v>
      </c>
      <c r="D20" s="131">
        <v>44926</v>
      </c>
    </row>
    <row r="21" spans="2:12">
      <c r="B21" s="132" t="s">
        <v>1446</v>
      </c>
      <c r="C21" s="133">
        <v>2274.984239278187</v>
      </c>
      <c r="D21" s="131">
        <v>50041</v>
      </c>
    </row>
    <row r="22" spans="2:12">
      <c r="B22" s="132" t="s">
        <v>1437</v>
      </c>
      <c r="C22" s="133">
        <v>406.40190335700555</v>
      </c>
      <c r="D22" s="131">
        <v>46012</v>
      </c>
    </row>
    <row r="23" spans="2:12">
      <c r="B23" s="132" t="s">
        <v>1332</v>
      </c>
      <c r="C23" s="133">
        <v>173.72345183712264</v>
      </c>
      <c r="D23" s="131">
        <v>46201</v>
      </c>
    </row>
    <row r="24" spans="2:12">
      <c r="B24" s="132" t="s">
        <v>1333</v>
      </c>
      <c r="C24" s="133">
        <v>112.53113034904089</v>
      </c>
      <c r="D24" s="131">
        <v>46201</v>
      </c>
    </row>
    <row r="25" spans="2:12">
      <c r="B25" s="132" t="s">
        <v>1325</v>
      </c>
      <c r="C25" s="133">
        <v>352.66120967258331</v>
      </c>
      <c r="D25" s="131">
        <v>47262</v>
      </c>
    </row>
    <row r="26" spans="2:12">
      <c r="B26" s="132" t="s">
        <v>1443</v>
      </c>
      <c r="C26" s="133">
        <v>1208.4522786</v>
      </c>
      <c r="D26" s="131">
        <v>45485</v>
      </c>
    </row>
    <row r="27" spans="2:12">
      <c r="B27" s="132" t="s">
        <v>1444</v>
      </c>
      <c r="C27" s="133">
        <v>1201.2081674228621</v>
      </c>
      <c r="D27" s="131">
        <v>47178</v>
      </c>
    </row>
    <row r="28" spans="2:12">
      <c r="B28" s="132" t="s">
        <v>1334</v>
      </c>
      <c r="C28" s="133">
        <v>1101.8328201900001</v>
      </c>
      <c r="D28" s="131">
        <v>45710</v>
      </c>
    </row>
    <row r="29" spans="2:12">
      <c r="B29" s="132" t="s">
        <v>1326</v>
      </c>
      <c r="C29" s="133">
        <v>175.81590628419974</v>
      </c>
      <c r="D29" s="131">
        <v>46600</v>
      </c>
    </row>
    <row r="30" spans="2:12">
      <c r="B30" s="132" t="s">
        <v>1440</v>
      </c>
      <c r="C30" s="133">
        <v>678.86478371424539</v>
      </c>
      <c r="D30" s="131">
        <v>46201</v>
      </c>
    </row>
    <row r="31" spans="2:12">
      <c r="B31" s="132" t="s">
        <v>1436</v>
      </c>
      <c r="C31" s="133">
        <v>51.8493271324079</v>
      </c>
      <c r="D31" s="131">
        <v>46722</v>
      </c>
    </row>
    <row r="32" spans="2:12">
      <c r="B32" s="132" t="s">
        <v>1447</v>
      </c>
      <c r="C32" s="133">
        <v>50.157166189491647</v>
      </c>
      <c r="D32" s="131">
        <v>47031</v>
      </c>
    </row>
    <row r="33" spans="2:4">
      <c r="B33" s="132" t="s">
        <v>1445</v>
      </c>
      <c r="C33" s="133">
        <v>339.72213189337162</v>
      </c>
      <c r="D33" s="131">
        <v>46631</v>
      </c>
    </row>
    <row r="34" spans="2:4">
      <c r="B34" s="132" t="s">
        <v>1435</v>
      </c>
      <c r="C34" s="133">
        <v>42.475400421627434</v>
      </c>
      <c r="D34" s="131">
        <v>47102</v>
      </c>
    </row>
    <row r="35" spans="2:4">
      <c r="B35" s="132" t="s">
        <v>1441</v>
      </c>
      <c r="C35" s="133">
        <v>379.09530129999996</v>
      </c>
      <c r="D35" s="131">
        <v>46482</v>
      </c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sortState ref="B18:D35">
    <sortCondition ref="B18"/>
  </sortState>
  <mergeCells count="1">
    <mergeCell ref="B6:D6"/>
  </mergeCells>
  <phoneticPr fontId="3" type="noConversion"/>
  <dataValidations count="1">
    <dataValidation allowBlank="1" showInputMessage="1" showErrorMessage="1" sqref="C5:C1048576 AC28:XFD29 D1:D1048576 A1:B1048576 E30:XFD1048576 E28:AA29 E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180</v>
      </c>
      <c r="C1" s="78" t="s" vm="1">
        <v>254</v>
      </c>
    </row>
    <row r="2" spans="2:18">
      <c r="B2" s="57" t="s">
        <v>179</v>
      </c>
      <c r="C2" s="78" t="s">
        <v>255</v>
      </c>
    </row>
    <row r="3" spans="2:18">
      <c r="B3" s="57" t="s">
        <v>181</v>
      </c>
      <c r="C3" s="78" t="s">
        <v>256</v>
      </c>
    </row>
    <row r="4" spans="2:18">
      <c r="B4" s="57" t="s">
        <v>182</v>
      </c>
      <c r="C4" s="78">
        <v>8803</v>
      </c>
    </row>
    <row r="6" spans="2:18" ht="26.25" customHeight="1">
      <c r="B6" s="180" t="s">
        <v>220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18" s="3" customFormat="1" ht="78.75">
      <c r="B7" s="23" t="s">
        <v>119</v>
      </c>
      <c r="C7" s="31" t="s">
        <v>44</v>
      </c>
      <c r="D7" s="31" t="s">
        <v>63</v>
      </c>
      <c r="E7" s="31" t="s">
        <v>15</v>
      </c>
      <c r="F7" s="31" t="s">
        <v>64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218</v>
      </c>
      <c r="L7" s="31" t="s">
        <v>243</v>
      </c>
      <c r="M7" s="31" t="s">
        <v>219</v>
      </c>
      <c r="N7" s="31" t="s">
        <v>57</v>
      </c>
      <c r="O7" s="31" t="s">
        <v>183</v>
      </c>
      <c r="P7" s="32" t="s">
        <v>185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7"/>
  <sheetViews>
    <sheetView rightToLeft="1" topLeftCell="A4" workbookViewId="0">
      <pane ySplit="6" topLeftCell="A10" activePane="bottomLeft" state="frozen"/>
      <selection activeCell="A4" sqref="A4"/>
      <selection pane="bottomLeft" activeCell="B24" sqref="B2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180</v>
      </c>
      <c r="C1" s="78" t="s" vm="1">
        <v>254</v>
      </c>
    </row>
    <row r="2" spans="2:13">
      <c r="B2" s="57" t="s">
        <v>179</v>
      </c>
      <c r="C2" s="78" t="s">
        <v>255</v>
      </c>
    </row>
    <row r="3" spans="2:13">
      <c r="B3" s="57" t="s">
        <v>181</v>
      </c>
      <c r="C3" s="78" t="s">
        <v>256</v>
      </c>
    </row>
    <row r="4" spans="2:13">
      <c r="B4" s="57" t="s">
        <v>182</v>
      </c>
      <c r="C4" s="78">
        <v>8803</v>
      </c>
    </row>
    <row r="6" spans="2:13" ht="26.25" customHeight="1">
      <c r="B6" s="169" t="s">
        <v>209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</row>
    <row r="7" spans="2:13" s="3" customFormat="1" ht="63">
      <c r="B7" s="13" t="s">
        <v>118</v>
      </c>
      <c r="C7" s="14" t="s">
        <v>44</v>
      </c>
      <c r="D7" s="14" t="s">
        <v>120</v>
      </c>
      <c r="E7" s="14" t="s">
        <v>15</v>
      </c>
      <c r="F7" s="14" t="s">
        <v>64</v>
      </c>
      <c r="G7" s="14" t="s">
        <v>104</v>
      </c>
      <c r="H7" s="14" t="s">
        <v>17</v>
      </c>
      <c r="I7" s="14" t="s">
        <v>19</v>
      </c>
      <c r="J7" s="14" t="s">
        <v>60</v>
      </c>
      <c r="K7" s="14" t="s">
        <v>183</v>
      </c>
      <c r="L7" s="14" t="s">
        <v>184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6" customFormat="1" ht="18" customHeight="1">
      <c r="B10" s="121" t="s">
        <v>43</v>
      </c>
      <c r="C10" s="122"/>
      <c r="D10" s="122"/>
      <c r="E10" s="122"/>
      <c r="F10" s="122"/>
      <c r="G10" s="122"/>
      <c r="H10" s="122"/>
      <c r="I10" s="122"/>
      <c r="J10" s="123">
        <f>J11</f>
        <v>46728.307269999998</v>
      </c>
      <c r="K10" s="124">
        <f>J10/$J$10</f>
        <v>1</v>
      </c>
      <c r="L10" s="124">
        <f>J10/'סכום נכסי הקרן'!$C$42</f>
        <v>9.7123904353207641E-2</v>
      </c>
    </row>
    <row r="11" spans="2:13" s="137" customFormat="1">
      <c r="B11" s="125" t="s">
        <v>233</v>
      </c>
      <c r="C11" s="122"/>
      <c r="D11" s="122"/>
      <c r="E11" s="122"/>
      <c r="F11" s="122"/>
      <c r="G11" s="122"/>
      <c r="H11" s="122"/>
      <c r="I11" s="122"/>
      <c r="J11" s="123">
        <f>J12+J15</f>
        <v>46728.307269999998</v>
      </c>
      <c r="K11" s="124">
        <f t="shared" ref="K11:K13" si="0">J11/$J$10</f>
        <v>1</v>
      </c>
      <c r="L11" s="124">
        <f>J11/'סכום נכסי הקרן'!$C$42</f>
        <v>9.7123904353207641E-2</v>
      </c>
    </row>
    <row r="12" spans="2:13" s="138" customFormat="1">
      <c r="B12" s="102" t="s">
        <v>41</v>
      </c>
      <c r="C12" s="82"/>
      <c r="D12" s="82"/>
      <c r="E12" s="82"/>
      <c r="F12" s="82"/>
      <c r="G12" s="82"/>
      <c r="H12" s="82"/>
      <c r="I12" s="82"/>
      <c r="J12" s="91">
        <f>J13</f>
        <v>38526.21587</v>
      </c>
      <c r="K12" s="92">
        <f t="shared" si="0"/>
        <v>0.82447274726628461</v>
      </c>
      <c r="L12" s="92">
        <f>J12/'סכום נכסי הקרן'!$C$42</f>
        <v>8.0076012247316974E-2</v>
      </c>
    </row>
    <row r="13" spans="2:13" s="138" customFormat="1">
      <c r="B13" s="87" t="s">
        <v>1385</v>
      </c>
      <c r="C13" s="84" t="s">
        <v>1386</v>
      </c>
      <c r="D13" s="84">
        <v>10</v>
      </c>
      <c r="E13" s="84" t="s">
        <v>311</v>
      </c>
      <c r="F13" s="84" t="s">
        <v>312</v>
      </c>
      <c r="G13" s="97" t="s">
        <v>165</v>
      </c>
      <c r="H13" s="98">
        <v>0</v>
      </c>
      <c r="I13" s="98">
        <v>0</v>
      </c>
      <c r="J13" s="94">
        <v>38526.21587</v>
      </c>
      <c r="K13" s="95">
        <f t="shared" si="0"/>
        <v>0.82447274726628461</v>
      </c>
      <c r="L13" s="95">
        <f>J13/'סכום נכסי הקרן'!$C$42</f>
        <v>8.0076012247316974E-2</v>
      </c>
    </row>
    <row r="14" spans="2:13" s="138" customFormat="1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 s="138" customFormat="1">
      <c r="B15" s="102" t="s">
        <v>42</v>
      </c>
      <c r="C15" s="82"/>
      <c r="D15" s="82"/>
      <c r="E15" s="82"/>
      <c r="F15" s="82"/>
      <c r="G15" s="82"/>
      <c r="H15" s="82"/>
      <c r="I15" s="82"/>
      <c r="J15" s="91">
        <f>SUM(J16:J26)</f>
        <v>8202.0913999999993</v>
      </c>
      <c r="K15" s="92">
        <f t="shared" ref="K15:K25" si="1">J15/$J$10</f>
        <v>0.17552725273371539</v>
      </c>
      <c r="L15" s="92">
        <f>J15/'סכום נכסי הקרן'!$C$42</f>
        <v>1.7047892105890677E-2</v>
      </c>
    </row>
    <row r="16" spans="2:13" s="138" customFormat="1">
      <c r="B16" s="87" t="s">
        <v>1385</v>
      </c>
      <c r="C16" s="84" t="s">
        <v>1387</v>
      </c>
      <c r="D16" s="84">
        <v>10</v>
      </c>
      <c r="E16" s="84" t="s">
        <v>311</v>
      </c>
      <c r="F16" s="84" t="s">
        <v>312</v>
      </c>
      <c r="G16" s="97" t="s">
        <v>166</v>
      </c>
      <c r="H16" s="98">
        <v>0</v>
      </c>
      <c r="I16" s="98">
        <v>0</v>
      </c>
      <c r="J16" s="94">
        <v>26.25656</v>
      </c>
      <c r="K16" s="95">
        <f t="shared" si="1"/>
        <v>5.6189837667963108E-4</v>
      </c>
      <c r="L16" s="95">
        <f>J16/'סכום נכסי הקרן'!$C$42</f>
        <v>5.4573764192855129E-5</v>
      </c>
    </row>
    <row r="17" spans="2:12" s="138" customFormat="1">
      <c r="B17" s="87" t="s">
        <v>1385</v>
      </c>
      <c r="C17" s="84" t="s">
        <v>1388</v>
      </c>
      <c r="D17" s="84">
        <v>10</v>
      </c>
      <c r="E17" s="84" t="s">
        <v>311</v>
      </c>
      <c r="F17" s="84" t="s">
        <v>312</v>
      </c>
      <c r="G17" s="97" t="s">
        <v>164</v>
      </c>
      <c r="H17" s="98">
        <v>0</v>
      </c>
      <c r="I17" s="98">
        <v>0</v>
      </c>
      <c r="J17" s="94">
        <v>8116.2058500000003</v>
      </c>
      <c r="K17" s="95">
        <f t="shared" si="1"/>
        <v>0.17368927581955615</v>
      </c>
      <c r="L17" s="95">
        <f>J17/'סכום נכסי הקרן'!$C$42</f>
        <v>1.6869380611876473E-2</v>
      </c>
    </row>
    <row r="18" spans="2:12" s="138" customFormat="1">
      <c r="B18" s="87" t="s">
        <v>1385</v>
      </c>
      <c r="C18" s="84" t="s">
        <v>1389</v>
      </c>
      <c r="D18" s="84">
        <v>10</v>
      </c>
      <c r="E18" s="84" t="s">
        <v>311</v>
      </c>
      <c r="F18" s="84" t="s">
        <v>312</v>
      </c>
      <c r="G18" s="97" t="s">
        <v>169</v>
      </c>
      <c r="H18" s="98">
        <v>0</v>
      </c>
      <c r="I18" s="98">
        <v>0</v>
      </c>
      <c r="J18" s="94">
        <v>0.37619999999999998</v>
      </c>
      <c r="K18" s="95">
        <f t="shared" si="1"/>
        <v>8.0507945178986575E-6</v>
      </c>
      <c r="L18" s="95">
        <f>J18/'סכום נכסי הקרן'!$C$42</f>
        <v>7.8192459672371771E-7</v>
      </c>
    </row>
    <row r="19" spans="2:12" s="138" customFormat="1">
      <c r="B19" s="87" t="s">
        <v>1385</v>
      </c>
      <c r="C19" s="84" t="s">
        <v>1390</v>
      </c>
      <c r="D19" s="84">
        <v>10</v>
      </c>
      <c r="E19" s="84" t="s">
        <v>311</v>
      </c>
      <c r="F19" s="84" t="s">
        <v>312</v>
      </c>
      <c r="G19" s="97" t="s">
        <v>887</v>
      </c>
      <c r="H19" s="98">
        <v>0</v>
      </c>
      <c r="I19" s="98">
        <v>0</v>
      </c>
      <c r="J19" s="94">
        <v>0.50635000000000008</v>
      </c>
      <c r="K19" s="95">
        <f t="shared" si="1"/>
        <v>1.083604413646461E-5</v>
      </c>
      <c r="L19" s="95">
        <f>J19/'סכום נכסי הקרן'!$C$42</f>
        <v>1.0524389142771252E-6</v>
      </c>
    </row>
    <row r="20" spans="2:12" s="138" customFormat="1">
      <c r="B20" s="87" t="s">
        <v>1385</v>
      </c>
      <c r="C20" s="84" t="s">
        <v>1391</v>
      </c>
      <c r="D20" s="84">
        <v>10</v>
      </c>
      <c r="E20" s="84" t="s">
        <v>311</v>
      </c>
      <c r="F20" s="84" t="s">
        <v>312</v>
      </c>
      <c r="G20" s="97" t="s">
        <v>167</v>
      </c>
      <c r="H20" s="98">
        <v>0</v>
      </c>
      <c r="I20" s="98">
        <v>0</v>
      </c>
      <c r="J20" s="94">
        <v>20.691560000000003</v>
      </c>
      <c r="K20" s="95">
        <f t="shared" si="1"/>
        <v>4.4280568265489415E-4</v>
      </c>
      <c r="L20" s="95">
        <f>J20/'סכום נכסי הקרן'!$C$42</f>
        <v>4.3007016769230756E-5</v>
      </c>
    </row>
    <row r="21" spans="2:12" s="138" customFormat="1">
      <c r="B21" s="87" t="s">
        <v>1385</v>
      </c>
      <c r="C21" s="84" t="s">
        <v>1392</v>
      </c>
      <c r="D21" s="84">
        <v>10</v>
      </c>
      <c r="E21" s="84" t="s">
        <v>311</v>
      </c>
      <c r="F21" s="84" t="s">
        <v>312</v>
      </c>
      <c r="G21" s="97" t="s">
        <v>172</v>
      </c>
      <c r="H21" s="98">
        <v>0</v>
      </c>
      <c r="I21" s="98">
        <v>0</v>
      </c>
      <c r="J21" s="94">
        <v>0.48451</v>
      </c>
      <c r="K21" s="95">
        <f t="shared" si="1"/>
        <v>1.0368661488216583E-5</v>
      </c>
      <c r="L21" s="95">
        <f>J21/'סכום נכסי הקרן'!$C$42</f>
        <v>1.0070448866523351E-6</v>
      </c>
    </row>
    <row r="22" spans="2:12" s="138" customFormat="1">
      <c r="B22" s="87" t="s">
        <v>1385</v>
      </c>
      <c r="C22" s="84" t="s">
        <v>1393</v>
      </c>
      <c r="D22" s="84">
        <v>10</v>
      </c>
      <c r="E22" s="84" t="s">
        <v>311</v>
      </c>
      <c r="F22" s="84" t="s">
        <v>312</v>
      </c>
      <c r="G22" s="97" t="s">
        <v>171</v>
      </c>
      <c r="H22" s="98">
        <v>0</v>
      </c>
      <c r="I22" s="98">
        <v>0</v>
      </c>
      <c r="J22" s="94">
        <v>1.8688199999999999</v>
      </c>
      <c r="K22" s="95">
        <f t="shared" si="1"/>
        <v>3.999331688181651E-5</v>
      </c>
      <c r="L22" s="95">
        <f>J22/'סכום נכסי הקרן'!$C$42</f>
        <v>3.8843070835970708E-6</v>
      </c>
    </row>
    <row r="23" spans="2:12" s="138" customFormat="1">
      <c r="B23" s="87" t="s">
        <v>1385</v>
      </c>
      <c r="C23" s="84" t="s">
        <v>1394</v>
      </c>
      <c r="D23" s="84">
        <v>10</v>
      </c>
      <c r="E23" s="84" t="s">
        <v>311</v>
      </c>
      <c r="F23" s="84" t="s">
        <v>312</v>
      </c>
      <c r="G23" s="97" t="s">
        <v>173</v>
      </c>
      <c r="H23" s="98">
        <v>0</v>
      </c>
      <c r="I23" s="98">
        <v>0</v>
      </c>
      <c r="J23" s="94">
        <v>3.60975</v>
      </c>
      <c r="K23" s="95">
        <f t="shared" si="1"/>
        <v>7.7249748833026801E-5</v>
      </c>
      <c r="L23" s="95">
        <f>J23/'סכום נכסי הקרן'!$C$42</f>
        <v>7.5027972169682091E-6</v>
      </c>
    </row>
    <row r="24" spans="2:12" s="138" customFormat="1">
      <c r="B24" s="87" t="s">
        <v>1385</v>
      </c>
      <c r="C24" s="84" t="s">
        <v>1395</v>
      </c>
      <c r="D24" s="84">
        <v>10</v>
      </c>
      <c r="E24" s="84" t="s">
        <v>311</v>
      </c>
      <c r="F24" s="84" t="s">
        <v>312</v>
      </c>
      <c r="G24" s="97" t="s">
        <v>168</v>
      </c>
      <c r="H24" s="98">
        <v>0</v>
      </c>
      <c r="I24" s="98">
        <v>0</v>
      </c>
      <c r="J24" s="94">
        <v>7.2825699999999998</v>
      </c>
      <c r="K24" s="95">
        <f t="shared" si="1"/>
        <v>1.5584921486500061E-4</v>
      </c>
      <c r="L24" s="95">
        <f>J24/'סכום נכסי הקרן'!$C$42</f>
        <v>1.5136684238070827E-5</v>
      </c>
    </row>
    <row r="25" spans="2:12" s="138" customFormat="1">
      <c r="B25" s="87" t="s">
        <v>1385</v>
      </c>
      <c r="C25" s="84" t="s">
        <v>1396</v>
      </c>
      <c r="D25" s="84">
        <v>10</v>
      </c>
      <c r="E25" s="84" t="s">
        <v>311</v>
      </c>
      <c r="F25" s="84" t="s">
        <v>312</v>
      </c>
      <c r="G25" s="97" t="s">
        <v>174</v>
      </c>
      <c r="H25" s="98">
        <v>0</v>
      </c>
      <c r="I25" s="98">
        <v>0</v>
      </c>
      <c r="J25" s="94">
        <v>24.809229999999999</v>
      </c>
      <c r="K25" s="95">
        <f t="shared" si="1"/>
        <v>5.3092507410230439E-4</v>
      </c>
      <c r="L25" s="95">
        <f>J25/'סכום נכסי הקרן'!$C$42</f>
        <v>5.1565516115831894E-5</v>
      </c>
    </row>
    <row r="26" spans="2:12" s="138" customFormat="1">
      <c r="B26" s="87"/>
      <c r="C26" s="84"/>
      <c r="D26" s="84"/>
      <c r="E26" s="84"/>
      <c r="F26" s="84"/>
      <c r="G26" s="97"/>
      <c r="H26" s="98"/>
      <c r="I26" s="84"/>
      <c r="J26" s="94"/>
      <c r="K26" s="95"/>
      <c r="L26" s="95"/>
    </row>
    <row r="27" spans="2:12" s="138" customFormat="1">
      <c r="B27" s="83"/>
      <c r="C27" s="84"/>
      <c r="D27" s="84"/>
      <c r="E27" s="84"/>
      <c r="F27" s="84"/>
      <c r="G27" s="84"/>
      <c r="H27" s="84"/>
      <c r="I27" s="84"/>
      <c r="J27" s="84"/>
      <c r="K27" s="95"/>
      <c r="L27" s="84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99" t="s">
        <v>253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16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180</v>
      </c>
      <c r="C1" s="78" t="s" vm="1">
        <v>254</v>
      </c>
    </row>
    <row r="2" spans="2:18">
      <c r="B2" s="57" t="s">
        <v>179</v>
      </c>
      <c r="C2" s="78" t="s">
        <v>255</v>
      </c>
    </row>
    <row r="3" spans="2:18">
      <c r="B3" s="57" t="s">
        <v>181</v>
      </c>
      <c r="C3" s="78" t="s">
        <v>256</v>
      </c>
    </row>
    <row r="4" spans="2:18">
      <c r="B4" s="57" t="s">
        <v>182</v>
      </c>
      <c r="C4" s="78">
        <v>8803</v>
      </c>
    </row>
    <row r="6" spans="2:18" ht="26.25" customHeight="1">
      <c r="B6" s="180" t="s">
        <v>221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18" s="3" customFormat="1" ht="78.75">
      <c r="B7" s="23" t="s">
        <v>119</v>
      </c>
      <c r="C7" s="31" t="s">
        <v>44</v>
      </c>
      <c r="D7" s="31" t="s">
        <v>63</v>
      </c>
      <c r="E7" s="31" t="s">
        <v>15</v>
      </c>
      <c r="F7" s="31" t="s">
        <v>64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218</v>
      </c>
      <c r="L7" s="31" t="s">
        <v>238</v>
      </c>
      <c r="M7" s="31" t="s">
        <v>219</v>
      </c>
      <c r="N7" s="31" t="s">
        <v>57</v>
      </c>
      <c r="O7" s="31" t="s">
        <v>183</v>
      </c>
      <c r="P7" s="32" t="s">
        <v>185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180</v>
      </c>
      <c r="C1" s="78" t="s" vm="1">
        <v>254</v>
      </c>
    </row>
    <row r="2" spans="2:18">
      <c r="B2" s="57" t="s">
        <v>179</v>
      </c>
      <c r="C2" s="78" t="s">
        <v>255</v>
      </c>
    </row>
    <row r="3" spans="2:18">
      <c r="B3" s="57" t="s">
        <v>181</v>
      </c>
      <c r="C3" s="78" t="s">
        <v>256</v>
      </c>
    </row>
    <row r="4" spans="2:18">
      <c r="B4" s="57" t="s">
        <v>182</v>
      </c>
      <c r="C4" s="78">
        <v>8803</v>
      </c>
    </row>
    <row r="6" spans="2:18" ht="26.25" customHeight="1">
      <c r="B6" s="180" t="s">
        <v>223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2"/>
    </row>
    <row r="7" spans="2:18" s="3" customFormat="1" ht="78.75">
      <c r="B7" s="23" t="s">
        <v>119</v>
      </c>
      <c r="C7" s="31" t="s">
        <v>44</v>
      </c>
      <c r="D7" s="31" t="s">
        <v>63</v>
      </c>
      <c r="E7" s="31" t="s">
        <v>15</v>
      </c>
      <c r="F7" s="31" t="s">
        <v>64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218</v>
      </c>
      <c r="L7" s="31" t="s">
        <v>238</v>
      </c>
      <c r="M7" s="31" t="s">
        <v>219</v>
      </c>
      <c r="N7" s="31" t="s">
        <v>57</v>
      </c>
      <c r="O7" s="31" t="s">
        <v>183</v>
      </c>
      <c r="P7" s="32" t="s">
        <v>185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180</v>
      </c>
      <c r="C1" s="78" t="s" vm="1">
        <v>254</v>
      </c>
    </row>
    <row r="2" spans="2:53">
      <c r="B2" s="57" t="s">
        <v>179</v>
      </c>
      <c r="C2" s="78" t="s">
        <v>255</v>
      </c>
    </row>
    <row r="3" spans="2:53">
      <c r="B3" s="57" t="s">
        <v>181</v>
      </c>
      <c r="C3" s="78" t="s">
        <v>256</v>
      </c>
    </row>
    <row r="4" spans="2:53">
      <c r="B4" s="57" t="s">
        <v>182</v>
      </c>
      <c r="C4" s="78">
        <v>8803</v>
      </c>
    </row>
    <row r="6" spans="2:53" ht="21.75" customHeight="1">
      <c r="B6" s="171" t="s">
        <v>210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3"/>
    </row>
    <row r="7" spans="2:53" ht="27.75" customHeight="1">
      <c r="B7" s="174" t="s">
        <v>89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6"/>
      <c r="AU7" s="3"/>
      <c r="AV7" s="3"/>
    </row>
    <row r="8" spans="2:53" s="3" customFormat="1" ht="66" customHeight="1">
      <c r="B8" s="23" t="s">
        <v>118</v>
      </c>
      <c r="C8" s="31" t="s">
        <v>44</v>
      </c>
      <c r="D8" s="31" t="s">
        <v>122</v>
      </c>
      <c r="E8" s="31" t="s">
        <v>15</v>
      </c>
      <c r="F8" s="31" t="s">
        <v>64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252</v>
      </c>
      <c r="O8" s="31" t="s">
        <v>60</v>
      </c>
      <c r="P8" s="31" t="s">
        <v>240</v>
      </c>
      <c r="Q8" s="31" t="s">
        <v>183</v>
      </c>
      <c r="R8" s="72" t="s">
        <v>185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17" t="s">
        <v>241</v>
      </c>
      <c r="O9" s="33" t="s">
        <v>246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6" customFormat="1" ht="18" customHeight="1">
      <c r="B11" s="79" t="s">
        <v>26</v>
      </c>
      <c r="C11" s="80"/>
      <c r="D11" s="80"/>
      <c r="E11" s="80"/>
      <c r="F11" s="80"/>
      <c r="G11" s="80"/>
      <c r="H11" s="88">
        <v>5.1334809087606521</v>
      </c>
      <c r="I11" s="80"/>
      <c r="J11" s="80"/>
      <c r="K11" s="89">
        <v>3.2950944152891214E-3</v>
      </c>
      <c r="L11" s="88"/>
      <c r="M11" s="90"/>
      <c r="N11" s="80"/>
      <c r="O11" s="88">
        <v>72526.369020000013</v>
      </c>
      <c r="P11" s="80"/>
      <c r="Q11" s="89">
        <v>1</v>
      </c>
      <c r="R11" s="89">
        <f>O11/'סכום נכסי הקרן'!$C$42</f>
        <v>0.15074468859064075</v>
      </c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U11" s="138"/>
      <c r="AV11" s="138"/>
      <c r="AW11" s="140"/>
      <c r="BA11" s="138"/>
    </row>
    <row r="12" spans="2:53" ht="22.5" customHeight="1">
      <c r="B12" s="81" t="s">
        <v>233</v>
      </c>
      <c r="C12" s="82"/>
      <c r="D12" s="82"/>
      <c r="E12" s="82"/>
      <c r="F12" s="82"/>
      <c r="G12" s="82"/>
      <c r="H12" s="91">
        <v>5.133480908760653</v>
      </c>
      <c r="I12" s="82"/>
      <c r="J12" s="82"/>
      <c r="K12" s="92">
        <v>3.2950944152891231E-3</v>
      </c>
      <c r="L12" s="91"/>
      <c r="M12" s="93"/>
      <c r="N12" s="82"/>
      <c r="O12" s="91">
        <v>72526.369019999984</v>
      </c>
      <c r="P12" s="82"/>
      <c r="Q12" s="92">
        <v>0.99999999999999956</v>
      </c>
      <c r="R12" s="92">
        <f>O12/'סכום נכסי הקרן'!$C$42</f>
        <v>0.15074468859064069</v>
      </c>
      <c r="AW12" s="4"/>
    </row>
    <row r="13" spans="2:53" s="100" customFormat="1">
      <c r="B13" s="126" t="s">
        <v>25</v>
      </c>
      <c r="C13" s="122"/>
      <c r="D13" s="122"/>
      <c r="E13" s="122"/>
      <c r="F13" s="122"/>
      <c r="G13" s="122"/>
      <c r="H13" s="123">
        <v>5.1383067031313328</v>
      </c>
      <c r="I13" s="122"/>
      <c r="J13" s="122"/>
      <c r="K13" s="124">
        <v>-8.3895251573027924E-4</v>
      </c>
      <c r="L13" s="123"/>
      <c r="M13" s="127"/>
      <c r="N13" s="122"/>
      <c r="O13" s="123">
        <v>39803.784940000005</v>
      </c>
      <c r="P13" s="122"/>
      <c r="Q13" s="124">
        <v>0.54881811233406208</v>
      </c>
      <c r="R13" s="124">
        <f>O13/'סכום נכסי הקרן'!$C$42</f>
        <v>8.2731415436701469E-2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5.1383067031313328</v>
      </c>
      <c r="I14" s="82"/>
      <c r="J14" s="82"/>
      <c r="K14" s="92">
        <v>-8.3895251573027924E-4</v>
      </c>
      <c r="L14" s="91"/>
      <c r="M14" s="93"/>
      <c r="N14" s="82"/>
      <c r="O14" s="91">
        <v>39803.784940000005</v>
      </c>
      <c r="P14" s="82"/>
      <c r="Q14" s="92">
        <v>0.54881811233406208</v>
      </c>
      <c r="R14" s="92">
        <f>O14/'סכום נכסי הקרן'!$C$42</f>
        <v>8.2731415436701469E-2</v>
      </c>
    </row>
    <row r="15" spans="2:53">
      <c r="B15" s="86" t="s">
        <v>257</v>
      </c>
      <c r="C15" s="84" t="s">
        <v>258</v>
      </c>
      <c r="D15" s="97" t="s">
        <v>123</v>
      </c>
      <c r="E15" s="84" t="s">
        <v>259</v>
      </c>
      <c r="F15" s="84"/>
      <c r="G15" s="84"/>
      <c r="H15" s="94">
        <v>3.37</v>
      </c>
      <c r="I15" s="97" t="s">
        <v>165</v>
      </c>
      <c r="J15" s="98">
        <v>0.04</v>
      </c>
      <c r="K15" s="95">
        <v>-4.8000000000000004E-3</v>
      </c>
      <c r="L15" s="94">
        <v>1934400</v>
      </c>
      <c r="M15" s="96">
        <v>152.55000000000001</v>
      </c>
      <c r="N15" s="84"/>
      <c r="O15" s="94">
        <v>2950.9271899999999</v>
      </c>
      <c r="P15" s="95">
        <v>1.2441626011951395E-4</v>
      </c>
      <c r="Q15" s="95">
        <v>4.0687645471211259E-2</v>
      </c>
      <c r="R15" s="95">
        <f>O15/'סכום נכסי הקרן'!$C$42</f>
        <v>6.1334464460441347E-3</v>
      </c>
    </row>
    <row r="16" spans="2:53" ht="20.25">
      <c r="B16" s="86" t="s">
        <v>260</v>
      </c>
      <c r="C16" s="84" t="s">
        <v>261</v>
      </c>
      <c r="D16" s="97" t="s">
        <v>123</v>
      </c>
      <c r="E16" s="84" t="s">
        <v>259</v>
      </c>
      <c r="F16" s="84"/>
      <c r="G16" s="84"/>
      <c r="H16" s="94">
        <v>5.93</v>
      </c>
      <c r="I16" s="97" t="s">
        <v>165</v>
      </c>
      <c r="J16" s="98">
        <v>0.04</v>
      </c>
      <c r="K16" s="95">
        <v>-1.3999999999999998E-3</v>
      </c>
      <c r="L16" s="94">
        <v>881967</v>
      </c>
      <c r="M16" s="96">
        <v>158.13999999999999</v>
      </c>
      <c r="N16" s="84"/>
      <c r="O16" s="94">
        <v>1394.74261</v>
      </c>
      <c r="P16" s="95">
        <v>8.3422481440640977E-5</v>
      </c>
      <c r="Q16" s="95">
        <v>1.9230834644643289E-2</v>
      </c>
      <c r="R16" s="95">
        <f>O16/'סכום נכסי הקרן'!$C$42</f>
        <v>2.8989461798448581E-3</v>
      </c>
      <c r="AU16" s="4"/>
    </row>
    <row r="17" spans="2:48" ht="20.25">
      <c r="B17" s="86" t="s">
        <v>262</v>
      </c>
      <c r="C17" s="84" t="s">
        <v>263</v>
      </c>
      <c r="D17" s="97" t="s">
        <v>123</v>
      </c>
      <c r="E17" s="84" t="s">
        <v>259</v>
      </c>
      <c r="F17" s="84"/>
      <c r="G17" s="84"/>
      <c r="H17" s="94">
        <v>9.1</v>
      </c>
      <c r="I17" s="97" t="s">
        <v>165</v>
      </c>
      <c r="J17" s="98">
        <v>7.4999999999999997E-3</v>
      </c>
      <c r="K17" s="95">
        <v>2E-3</v>
      </c>
      <c r="L17" s="94">
        <v>673000</v>
      </c>
      <c r="M17" s="96">
        <v>105.74</v>
      </c>
      <c r="N17" s="84"/>
      <c r="O17" s="94">
        <v>711.63016000000005</v>
      </c>
      <c r="P17" s="95">
        <v>1.3467787074486468E-4</v>
      </c>
      <c r="Q17" s="95">
        <v>9.8120196780257882E-3</v>
      </c>
      <c r="R17" s="95">
        <f>O17/'סכום נכסי הקרן'!$C$42</f>
        <v>1.4791098508092366E-3</v>
      </c>
      <c r="AV17" s="4"/>
    </row>
    <row r="18" spans="2:48">
      <c r="B18" s="86" t="s">
        <v>264</v>
      </c>
      <c r="C18" s="84" t="s">
        <v>265</v>
      </c>
      <c r="D18" s="97" t="s">
        <v>123</v>
      </c>
      <c r="E18" s="84" t="s">
        <v>259</v>
      </c>
      <c r="F18" s="84"/>
      <c r="G18" s="84"/>
      <c r="H18" s="94">
        <v>14.24</v>
      </c>
      <c r="I18" s="97" t="s">
        <v>165</v>
      </c>
      <c r="J18" s="98">
        <v>0.04</v>
      </c>
      <c r="K18" s="95">
        <v>8.8000000000000005E-3</v>
      </c>
      <c r="L18" s="94">
        <v>4072650</v>
      </c>
      <c r="M18" s="96">
        <v>183.07</v>
      </c>
      <c r="N18" s="84"/>
      <c r="O18" s="94">
        <v>7455.8006799999994</v>
      </c>
      <c r="P18" s="95">
        <v>2.5106335052090721E-4</v>
      </c>
      <c r="Q18" s="95">
        <v>0.10280124016609701</v>
      </c>
      <c r="R18" s="95">
        <f>O18/'סכום נכסי הקרן'!$C$42</f>
        <v>1.5496740935569964E-2</v>
      </c>
      <c r="AU18" s="3"/>
    </row>
    <row r="19" spans="2:48">
      <c r="B19" s="86" t="s">
        <v>266</v>
      </c>
      <c r="C19" s="84" t="s">
        <v>267</v>
      </c>
      <c r="D19" s="97" t="s">
        <v>123</v>
      </c>
      <c r="E19" s="84" t="s">
        <v>259</v>
      </c>
      <c r="F19" s="84"/>
      <c r="G19" s="84"/>
      <c r="H19" s="94">
        <v>18.479999999999997</v>
      </c>
      <c r="I19" s="97" t="s">
        <v>165</v>
      </c>
      <c r="J19" s="98">
        <v>2.75E-2</v>
      </c>
      <c r="K19" s="95">
        <v>1.1699999999999999E-2</v>
      </c>
      <c r="L19" s="94">
        <v>313900</v>
      </c>
      <c r="M19" s="96">
        <v>141.55000000000001</v>
      </c>
      <c r="N19" s="84"/>
      <c r="O19" s="94">
        <v>444.32546000000002</v>
      </c>
      <c r="P19" s="95">
        <v>1.775948006307416E-5</v>
      </c>
      <c r="Q19" s="95">
        <v>6.1263987981732817E-3</v>
      </c>
      <c r="R19" s="95">
        <f>O19/'סכום נכסי הקרן'!$C$42</f>
        <v>9.2352207901270705E-4</v>
      </c>
      <c r="AV19" s="3"/>
    </row>
    <row r="20" spans="2:48">
      <c r="B20" s="86" t="s">
        <v>268</v>
      </c>
      <c r="C20" s="84" t="s">
        <v>269</v>
      </c>
      <c r="D20" s="97" t="s">
        <v>123</v>
      </c>
      <c r="E20" s="84" t="s">
        <v>259</v>
      </c>
      <c r="F20" s="84"/>
      <c r="G20" s="84"/>
      <c r="H20" s="94">
        <v>5.51</v>
      </c>
      <c r="I20" s="97" t="s">
        <v>165</v>
      </c>
      <c r="J20" s="98">
        <v>1.7500000000000002E-2</v>
      </c>
      <c r="K20" s="95">
        <v>-2.5999999999999999E-3</v>
      </c>
      <c r="L20" s="94">
        <v>197425</v>
      </c>
      <c r="M20" s="96">
        <v>113.12</v>
      </c>
      <c r="N20" s="84"/>
      <c r="O20" s="94">
        <v>223.32714000000001</v>
      </c>
      <c r="P20" s="95">
        <v>1.4241063313491663E-5</v>
      </c>
      <c r="Q20" s="95">
        <v>3.0792543873031184E-3</v>
      </c>
      <c r="R20" s="95">
        <f>O20/'סכום נכסי הקרן'!$C$42</f>
        <v>4.6418124370537286E-4</v>
      </c>
    </row>
    <row r="21" spans="2:48">
      <c r="B21" s="86" t="s">
        <v>270</v>
      </c>
      <c r="C21" s="84" t="s">
        <v>271</v>
      </c>
      <c r="D21" s="97" t="s">
        <v>123</v>
      </c>
      <c r="E21" s="84" t="s">
        <v>259</v>
      </c>
      <c r="F21" s="84"/>
      <c r="G21" s="84"/>
      <c r="H21" s="94">
        <v>1.7999999999999998</v>
      </c>
      <c r="I21" s="97" t="s">
        <v>165</v>
      </c>
      <c r="J21" s="98">
        <v>0.03</v>
      </c>
      <c r="K21" s="95">
        <v>-4.8999999999999998E-3</v>
      </c>
      <c r="L21" s="94">
        <v>6814736</v>
      </c>
      <c r="M21" s="96">
        <v>116.8</v>
      </c>
      <c r="N21" s="84"/>
      <c r="O21" s="94">
        <v>7959.61186</v>
      </c>
      <c r="P21" s="95">
        <v>4.4452843229850192E-4</v>
      </c>
      <c r="Q21" s="95">
        <v>0.10974783334051981</v>
      </c>
      <c r="R21" s="95">
        <f>O21/'סכום נכסי הקרן'!$C$42</f>
        <v>1.6543902960414195E-2</v>
      </c>
    </row>
    <row r="22" spans="2:48">
      <c r="B22" s="86" t="s">
        <v>272</v>
      </c>
      <c r="C22" s="84" t="s">
        <v>273</v>
      </c>
      <c r="D22" s="97" t="s">
        <v>123</v>
      </c>
      <c r="E22" s="84" t="s">
        <v>259</v>
      </c>
      <c r="F22" s="84"/>
      <c r="G22" s="84"/>
      <c r="H22" s="94">
        <v>2.83</v>
      </c>
      <c r="I22" s="97" t="s">
        <v>165</v>
      </c>
      <c r="J22" s="98">
        <v>1E-3</v>
      </c>
      <c r="K22" s="95">
        <v>-5.0000000000000001E-3</v>
      </c>
      <c r="L22" s="94">
        <v>12981114</v>
      </c>
      <c r="M22" s="96">
        <v>101.73</v>
      </c>
      <c r="N22" s="84"/>
      <c r="O22" s="94">
        <v>13205.68678</v>
      </c>
      <c r="P22" s="95">
        <v>9.2955974014088851E-4</v>
      </c>
      <c r="Q22" s="95">
        <v>0.18208117900343768</v>
      </c>
      <c r="R22" s="95">
        <f>O22/'סכום נכסי הקרן'!$C$42</f>
        <v>2.7447770627089928E-2</v>
      </c>
    </row>
    <row r="23" spans="2:48">
      <c r="B23" s="86" t="s">
        <v>274</v>
      </c>
      <c r="C23" s="84" t="s">
        <v>275</v>
      </c>
      <c r="D23" s="97" t="s">
        <v>123</v>
      </c>
      <c r="E23" s="84" t="s">
        <v>259</v>
      </c>
      <c r="F23" s="84"/>
      <c r="G23" s="84"/>
      <c r="H23" s="94">
        <v>0.33</v>
      </c>
      <c r="I23" s="97" t="s">
        <v>165</v>
      </c>
      <c r="J23" s="98">
        <v>3.5000000000000003E-2</v>
      </c>
      <c r="K23" s="95">
        <v>9.1999999999999998E-3</v>
      </c>
      <c r="L23" s="94">
        <v>2406927</v>
      </c>
      <c r="M23" s="96">
        <v>120.2</v>
      </c>
      <c r="N23" s="84"/>
      <c r="O23" s="94">
        <v>2893.1262099999999</v>
      </c>
      <c r="P23" s="95">
        <v>1.8832159915543187E-4</v>
      </c>
      <c r="Q23" s="95">
        <v>3.9890680439305957E-2</v>
      </c>
      <c r="R23" s="95">
        <f>O23/'סכום נכסי הקרן'!$C$42</f>
        <v>6.0133082004919401E-3</v>
      </c>
    </row>
    <row r="24" spans="2:48">
      <c r="B24" s="86" t="s">
        <v>276</v>
      </c>
      <c r="C24" s="84" t="s">
        <v>277</v>
      </c>
      <c r="D24" s="97" t="s">
        <v>123</v>
      </c>
      <c r="E24" s="84" t="s">
        <v>259</v>
      </c>
      <c r="F24" s="84"/>
      <c r="G24" s="84"/>
      <c r="H24" s="94">
        <v>4.5099999999999989</v>
      </c>
      <c r="I24" s="97" t="s">
        <v>165</v>
      </c>
      <c r="J24" s="98">
        <v>2.75E-2</v>
      </c>
      <c r="K24" s="95">
        <v>-4.0999999999999995E-3</v>
      </c>
      <c r="L24" s="94">
        <v>2153684</v>
      </c>
      <c r="M24" s="96">
        <v>119.08</v>
      </c>
      <c r="N24" s="84"/>
      <c r="O24" s="94">
        <v>2564.6068500000001</v>
      </c>
      <c r="P24" s="95">
        <v>1.3129542366483322E-4</v>
      </c>
      <c r="Q24" s="95">
        <v>3.5361026405344782E-2</v>
      </c>
      <c r="R24" s="95">
        <f>O24/'סכום נכסי הקרן'!$C$42</f>
        <v>5.3304869137191235E-3</v>
      </c>
    </row>
    <row r="25" spans="2:48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00" customFormat="1">
      <c r="B26" s="126" t="s">
        <v>45</v>
      </c>
      <c r="C26" s="122"/>
      <c r="D26" s="122"/>
      <c r="E26" s="122"/>
      <c r="F26" s="122"/>
      <c r="G26" s="122"/>
      <c r="H26" s="123">
        <v>5.1276108075233662</v>
      </c>
      <c r="I26" s="122"/>
      <c r="J26" s="122"/>
      <c r="K26" s="124">
        <v>8.3237533553004173E-3</v>
      </c>
      <c r="L26" s="123"/>
      <c r="M26" s="127"/>
      <c r="N26" s="122"/>
      <c r="O26" s="123">
        <v>32722.584079999997</v>
      </c>
      <c r="P26" s="122"/>
      <c r="Q26" s="124">
        <v>0.45118188766593781</v>
      </c>
      <c r="R26" s="124">
        <f>O26/'סכום נכסי הקרן'!$C$42</f>
        <v>6.8013273153939249E-2</v>
      </c>
    </row>
    <row r="27" spans="2:48">
      <c r="B27" s="85" t="s">
        <v>23</v>
      </c>
      <c r="C27" s="82"/>
      <c r="D27" s="82"/>
      <c r="E27" s="82"/>
      <c r="F27" s="82"/>
      <c r="G27" s="82"/>
      <c r="H27" s="91">
        <v>5.1276108075233662</v>
      </c>
      <c r="I27" s="82"/>
      <c r="J27" s="82"/>
      <c r="K27" s="92">
        <v>8.3237533553004173E-3</v>
      </c>
      <c r="L27" s="91"/>
      <c r="M27" s="93"/>
      <c r="N27" s="82"/>
      <c r="O27" s="91">
        <v>32722.584079999997</v>
      </c>
      <c r="P27" s="82"/>
      <c r="Q27" s="92">
        <v>0.45118188766593781</v>
      </c>
      <c r="R27" s="92">
        <f>O27/'סכום נכסי הקרן'!$C$42</f>
        <v>6.8013273153939249E-2</v>
      </c>
    </row>
    <row r="28" spans="2:48">
      <c r="B28" s="86" t="s">
        <v>278</v>
      </c>
      <c r="C28" s="84" t="s">
        <v>279</v>
      </c>
      <c r="D28" s="97" t="s">
        <v>123</v>
      </c>
      <c r="E28" s="84" t="s">
        <v>259</v>
      </c>
      <c r="F28" s="84"/>
      <c r="G28" s="84"/>
      <c r="H28" s="94">
        <v>1.1100000000000001</v>
      </c>
      <c r="I28" s="97" t="s">
        <v>165</v>
      </c>
      <c r="J28" s="98">
        <v>0.06</v>
      </c>
      <c r="K28" s="95">
        <v>1.2000000000000001E-3</v>
      </c>
      <c r="L28" s="94">
        <v>350000</v>
      </c>
      <c r="M28" s="96">
        <v>111.85</v>
      </c>
      <c r="N28" s="84"/>
      <c r="O28" s="94">
        <v>391.47498999999999</v>
      </c>
      <c r="P28" s="95">
        <v>1.9096154979324927E-5</v>
      </c>
      <c r="Q28" s="95">
        <v>5.3976918366345633E-3</v>
      </c>
      <c r="R28" s="95">
        <f>O28/'סכום נכסי הקרן'!$C$42</f>
        <v>8.1367337502172093E-4</v>
      </c>
    </row>
    <row r="29" spans="2:48">
      <c r="B29" s="86" t="s">
        <v>280</v>
      </c>
      <c r="C29" s="84" t="s">
        <v>281</v>
      </c>
      <c r="D29" s="97" t="s">
        <v>123</v>
      </c>
      <c r="E29" s="84" t="s">
        <v>259</v>
      </c>
      <c r="F29" s="84"/>
      <c r="G29" s="84"/>
      <c r="H29" s="94">
        <v>7.3</v>
      </c>
      <c r="I29" s="97" t="s">
        <v>165</v>
      </c>
      <c r="J29" s="98">
        <v>6.25E-2</v>
      </c>
      <c r="K29" s="95">
        <v>1.4500000000000002E-2</v>
      </c>
      <c r="L29" s="94">
        <v>19</v>
      </c>
      <c r="M29" s="96">
        <v>140.56</v>
      </c>
      <c r="N29" s="84"/>
      <c r="O29" s="94">
        <v>2.6699999999999998E-2</v>
      </c>
      <c r="P29" s="95">
        <v>1.1072483683384078E-9</v>
      </c>
      <c r="Q29" s="95">
        <v>3.6814196492640014E-7</v>
      </c>
      <c r="R29" s="95">
        <f>O29/'סכום נכסי הקרן'!$C$42</f>
        <v>5.5495445859976777E-8</v>
      </c>
    </row>
    <row r="30" spans="2:48">
      <c r="B30" s="86" t="s">
        <v>282</v>
      </c>
      <c r="C30" s="84" t="s">
        <v>283</v>
      </c>
      <c r="D30" s="97" t="s">
        <v>123</v>
      </c>
      <c r="E30" s="84" t="s">
        <v>259</v>
      </c>
      <c r="F30" s="84"/>
      <c r="G30" s="84"/>
      <c r="H30" s="94">
        <v>5.6</v>
      </c>
      <c r="I30" s="97" t="s">
        <v>165</v>
      </c>
      <c r="J30" s="98">
        <v>3.7499999999999999E-2</v>
      </c>
      <c r="K30" s="95">
        <v>1.0200000000000001E-2</v>
      </c>
      <c r="L30" s="94">
        <v>12</v>
      </c>
      <c r="M30" s="96">
        <v>119.31</v>
      </c>
      <c r="N30" s="84"/>
      <c r="O30" s="94">
        <v>1.4320000000000001E-2</v>
      </c>
      <c r="P30" s="95">
        <v>7.7968747786824603E-10</v>
      </c>
      <c r="Q30" s="95">
        <v>1.974454283800019E-7</v>
      </c>
      <c r="R30" s="95">
        <f>O30/'סכום נכסי הקרן'!$C$42</f>
        <v>2.9763849614789046E-8</v>
      </c>
    </row>
    <row r="31" spans="2:48">
      <c r="B31" s="86" t="s">
        <v>284</v>
      </c>
      <c r="C31" s="84" t="s">
        <v>285</v>
      </c>
      <c r="D31" s="97" t="s">
        <v>123</v>
      </c>
      <c r="E31" s="84" t="s">
        <v>259</v>
      </c>
      <c r="F31" s="84"/>
      <c r="G31" s="84"/>
      <c r="H31" s="94">
        <v>18.59</v>
      </c>
      <c r="I31" s="97" t="s">
        <v>165</v>
      </c>
      <c r="J31" s="98">
        <v>3.7499999999999999E-2</v>
      </c>
      <c r="K31" s="95">
        <v>2.9699999999999997E-2</v>
      </c>
      <c r="L31" s="94">
        <v>1130000</v>
      </c>
      <c r="M31" s="96">
        <v>117.83</v>
      </c>
      <c r="N31" s="84"/>
      <c r="O31" s="94">
        <v>1331.47903</v>
      </c>
      <c r="P31" s="95">
        <v>3.7268268872420494E-4</v>
      </c>
      <c r="Q31" s="95">
        <v>1.8358550800093531E-2</v>
      </c>
      <c r="R31" s="95">
        <f>O31/'סכום נכסי הקרן'!$C$42</f>
        <v>2.7674540233355578E-3</v>
      </c>
    </row>
    <row r="32" spans="2:48">
      <c r="B32" s="86" t="s">
        <v>286</v>
      </c>
      <c r="C32" s="84" t="s">
        <v>287</v>
      </c>
      <c r="D32" s="97" t="s">
        <v>123</v>
      </c>
      <c r="E32" s="84" t="s">
        <v>259</v>
      </c>
      <c r="F32" s="84"/>
      <c r="G32" s="84"/>
      <c r="H32" s="94">
        <v>1.39</v>
      </c>
      <c r="I32" s="97" t="s">
        <v>165</v>
      </c>
      <c r="J32" s="98">
        <v>2.2499999999999999E-2</v>
      </c>
      <c r="K32" s="95">
        <v>1.1000000000000001E-3</v>
      </c>
      <c r="L32" s="94">
        <v>1677522</v>
      </c>
      <c r="M32" s="96">
        <v>104.34</v>
      </c>
      <c r="N32" s="84"/>
      <c r="O32" s="94">
        <v>1750.3264899999999</v>
      </c>
      <c r="P32" s="95">
        <v>8.7263176566854163E-5</v>
      </c>
      <c r="Q32" s="95">
        <v>2.4133656677577869E-2</v>
      </c>
      <c r="R32" s="95">
        <f>O32/'סכום נכסי הקרן'!$C$42</f>
        <v>3.6380205604149133E-3</v>
      </c>
    </row>
    <row r="33" spans="2:18">
      <c r="B33" s="86" t="s">
        <v>288</v>
      </c>
      <c r="C33" s="84" t="s">
        <v>289</v>
      </c>
      <c r="D33" s="97" t="s">
        <v>123</v>
      </c>
      <c r="E33" s="84" t="s">
        <v>259</v>
      </c>
      <c r="F33" s="84"/>
      <c r="G33" s="84"/>
      <c r="H33" s="94">
        <v>0.83</v>
      </c>
      <c r="I33" s="97" t="s">
        <v>165</v>
      </c>
      <c r="J33" s="98">
        <v>5.0000000000000001E-3</v>
      </c>
      <c r="K33" s="95">
        <v>1.2000000000000001E-3</v>
      </c>
      <c r="L33" s="94">
        <v>12805347</v>
      </c>
      <c r="M33" s="96">
        <v>100.4</v>
      </c>
      <c r="N33" s="84"/>
      <c r="O33" s="94">
        <v>12856.568600000001</v>
      </c>
      <c r="P33" s="95">
        <v>8.3885877682572121E-4</v>
      </c>
      <c r="Q33" s="95">
        <v>0.17726750661479618</v>
      </c>
      <c r="R33" s="95">
        <f>O33/'סכום נכסי הקרן'!$C$42</f>
        <v>2.6722135081886797E-2</v>
      </c>
    </row>
    <row r="34" spans="2:18">
      <c r="B34" s="86" t="s">
        <v>290</v>
      </c>
      <c r="C34" s="84" t="s">
        <v>291</v>
      </c>
      <c r="D34" s="97" t="s">
        <v>123</v>
      </c>
      <c r="E34" s="84" t="s">
        <v>259</v>
      </c>
      <c r="F34" s="84"/>
      <c r="G34" s="84"/>
      <c r="H34" s="94">
        <v>4.79</v>
      </c>
      <c r="I34" s="97" t="s">
        <v>165</v>
      </c>
      <c r="J34" s="98">
        <v>1.2500000000000001E-2</v>
      </c>
      <c r="K34" s="95">
        <v>7.2000000000000007E-3</v>
      </c>
      <c r="L34" s="94">
        <v>752507</v>
      </c>
      <c r="M34" s="96">
        <v>102.64</v>
      </c>
      <c r="N34" s="84"/>
      <c r="O34" s="94">
        <v>772.37320999999997</v>
      </c>
      <c r="P34" s="95">
        <v>1.793413550406249E-4</v>
      </c>
      <c r="Q34" s="95">
        <v>1.0649550231682063E-2</v>
      </c>
      <c r="R34" s="95">
        <f>O34/'סכום נכסי הקרן'!$C$42</f>
        <v>1.6053631333052985E-3</v>
      </c>
    </row>
    <row r="35" spans="2:18">
      <c r="B35" s="86" t="s">
        <v>292</v>
      </c>
      <c r="C35" s="84" t="s">
        <v>293</v>
      </c>
      <c r="D35" s="97" t="s">
        <v>123</v>
      </c>
      <c r="E35" s="84" t="s">
        <v>259</v>
      </c>
      <c r="F35" s="84"/>
      <c r="G35" s="84"/>
      <c r="H35" s="94">
        <v>0.08</v>
      </c>
      <c r="I35" s="97" t="s">
        <v>165</v>
      </c>
      <c r="J35" s="98">
        <v>0.04</v>
      </c>
      <c r="K35" s="95">
        <v>1.2000000000000001E-3</v>
      </c>
      <c r="L35" s="94">
        <v>100</v>
      </c>
      <c r="M35" s="96">
        <v>103.99</v>
      </c>
      <c r="N35" s="84"/>
      <c r="O35" s="94">
        <v>0.10399</v>
      </c>
      <c r="P35" s="95">
        <v>1.3637365207856119E-8</v>
      </c>
      <c r="Q35" s="95">
        <v>1.4338233308125975E-6</v>
      </c>
      <c r="R35" s="95">
        <f>O35/'סכום נכסי הקרן'!$C$42</f>
        <v>2.1614125149734025E-7</v>
      </c>
    </row>
    <row r="36" spans="2:18">
      <c r="B36" s="86" t="s">
        <v>294</v>
      </c>
      <c r="C36" s="84" t="s">
        <v>295</v>
      </c>
      <c r="D36" s="97" t="s">
        <v>123</v>
      </c>
      <c r="E36" s="84" t="s">
        <v>259</v>
      </c>
      <c r="F36" s="84"/>
      <c r="G36" s="84"/>
      <c r="H36" s="94">
        <v>3.07</v>
      </c>
      <c r="I36" s="97" t="s">
        <v>165</v>
      </c>
      <c r="J36" s="98">
        <v>5.0000000000000001E-3</v>
      </c>
      <c r="K36" s="95">
        <v>3.3999999999999998E-3</v>
      </c>
      <c r="L36" s="94">
        <v>373621</v>
      </c>
      <c r="M36" s="96">
        <v>100.56</v>
      </c>
      <c r="N36" s="84"/>
      <c r="O36" s="94">
        <v>375.71328000000005</v>
      </c>
      <c r="P36" s="95">
        <v>2.2944111874507184E-4</v>
      </c>
      <c r="Q36" s="95">
        <v>5.180367983076509E-3</v>
      </c>
      <c r="R36" s="95">
        <f>O36/'סכום נכסי הקרן'!$C$42</f>
        <v>7.8091295839379394E-4</v>
      </c>
    </row>
    <row r="37" spans="2:18">
      <c r="B37" s="86" t="s">
        <v>296</v>
      </c>
      <c r="C37" s="84" t="s">
        <v>297</v>
      </c>
      <c r="D37" s="97" t="s">
        <v>123</v>
      </c>
      <c r="E37" s="84" t="s">
        <v>259</v>
      </c>
      <c r="F37" s="84"/>
      <c r="G37" s="84"/>
      <c r="H37" s="94">
        <v>15.280000000000001</v>
      </c>
      <c r="I37" s="97" t="s">
        <v>165</v>
      </c>
      <c r="J37" s="98">
        <v>5.5E-2</v>
      </c>
      <c r="K37" s="95">
        <v>2.7099999999999999E-2</v>
      </c>
      <c r="L37" s="94">
        <v>3698549</v>
      </c>
      <c r="M37" s="96">
        <v>153.97</v>
      </c>
      <c r="N37" s="84"/>
      <c r="O37" s="94">
        <v>5694.6557199999997</v>
      </c>
      <c r="P37" s="95">
        <v>2.0228750030218295E-4</v>
      </c>
      <c r="Q37" s="95">
        <v>7.8518417465923737E-2</v>
      </c>
      <c r="R37" s="95">
        <f>O37/'סכום נכסי הקרן'!$C$42</f>
        <v>1.1836234389530602E-2</v>
      </c>
    </row>
    <row r="38" spans="2:18">
      <c r="B38" s="86" t="s">
        <v>298</v>
      </c>
      <c r="C38" s="84" t="s">
        <v>299</v>
      </c>
      <c r="D38" s="97" t="s">
        <v>123</v>
      </c>
      <c r="E38" s="84" t="s">
        <v>259</v>
      </c>
      <c r="F38" s="84"/>
      <c r="G38" s="84"/>
      <c r="H38" s="94">
        <v>4.7299999999999995</v>
      </c>
      <c r="I38" s="97" t="s">
        <v>165</v>
      </c>
      <c r="J38" s="98">
        <v>4.2500000000000003E-2</v>
      </c>
      <c r="K38" s="95">
        <v>7.7000000000000002E-3</v>
      </c>
      <c r="L38" s="94">
        <v>2621333</v>
      </c>
      <c r="M38" s="96">
        <v>121.01</v>
      </c>
      <c r="N38" s="84"/>
      <c r="O38" s="94">
        <v>3172.0750200000002</v>
      </c>
      <c r="P38" s="95">
        <v>1.4207352653576138E-4</v>
      </c>
      <c r="Q38" s="95">
        <v>4.3736851339204123E-2</v>
      </c>
      <c r="R38" s="95">
        <f>O38/'סכום נכסי הקרן'!$C$42</f>
        <v>6.5930980350634742E-3</v>
      </c>
    </row>
    <row r="39" spans="2:18">
      <c r="B39" s="86" t="s">
        <v>300</v>
      </c>
      <c r="C39" s="84" t="s">
        <v>301</v>
      </c>
      <c r="D39" s="97" t="s">
        <v>123</v>
      </c>
      <c r="E39" s="84" t="s">
        <v>259</v>
      </c>
      <c r="F39" s="84"/>
      <c r="G39" s="84"/>
      <c r="H39" s="94">
        <v>3.2699999999999996</v>
      </c>
      <c r="I39" s="97" t="s">
        <v>165</v>
      </c>
      <c r="J39" s="98">
        <v>0.01</v>
      </c>
      <c r="K39" s="95">
        <v>3.9000000000000003E-3</v>
      </c>
      <c r="L39" s="94">
        <v>5505912</v>
      </c>
      <c r="M39" s="96">
        <v>102.7</v>
      </c>
      <c r="N39" s="84"/>
      <c r="O39" s="94">
        <v>5654.5718699999998</v>
      </c>
      <c r="P39" s="95">
        <v>3.7805974249641383E-4</v>
      </c>
      <c r="Q39" s="95">
        <v>7.796573779173592E-2</v>
      </c>
      <c r="R39" s="95">
        <f>O39/'סכום נכסי הקרן'!$C$42</f>
        <v>1.1752920864154781E-2</v>
      </c>
    </row>
    <row r="40" spans="2:18">
      <c r="B40" s="86" t="s">
        <v>302</v>
      </c>
      <c r="C40" s="84" t="s">
        <v>303</v>
      </c>
      <c r="D40" s="97" t="s">
        <v>123</v>
      </c>
      <c r="E40" s="84" t="s">
        <v>259</v>
      </c>
      <c r="F40" s="84"/>
      <c r="G40" s="84"/>
      <c r="H40" s="94">
        <v>7.21</v>
      </c>
      <c r="I40" s="97" t="s">
        <v>165</v>
      </c>
      <c r="J40" s="98">
        <v>1.7500000000000002E-2</v>
      </c>
      <c r="K40" s="95">
        <v>1.3500000000000002E-2</v>
      </c>
      <c r="L40" s="94">
        <v>500719</v>
      </c>
      <c r="M40" s="96">
        <v>103.49</v>
      </c>
      <c r="N40" s="84"/>
      <c r="O40" s="94">
        <v>518.19407000000001</v>
      </c>
      <c r="P40" s="95">
        <v>3.1477574320906693E-5</v>
      </c>
      <c r="Q40" s="95">
        <v>7.1449057356932043E-3</v>
      </c>
      <c r="R40" s="95">
        <f>O40/'סכום נכסי הקרן'!$C$42</f>
        <v>1.0770565901365549E-3</v>
      </c>
    </row>
    <row r="41" spans="2:18">
      <c r="B41" s="86" t="s">
        <v>304</v>
      </c>
      <c r="C41" s="84" t="s">
        <v>305</v>
      </c>
      <c r="D41" s="97" t="s">
        <v>123</v>
      </c>
      <c r="E41" s="84" t="s">
        <v>259</v>
      </c>
      <c r="F41" s="84"/>
      <c r="G41" s="84"/>
      <c r="H41" s="94">
        <v>1.9500000000000002</v>
      </c>
      <c r="I41" s="97" t="s">
        <v>165</v>
      </c>
      <c r="J41" s="98">
        <v>0.05</v>
      </c>
      <c r="K41" s="95">
        <v>1.7999999999999997E-3</v>
      </c>
      <c r="L41" s="94">
        <v>178889</v>
      </c>
      <c r="M41" s="96">
        <v>114.6</v>
      </c>
      <c r="N41" s="84"/>
      <c r="O41" s="94">
        <v>205.00679</v>
      </c>
      <c r="P41" s="95">
        <v>9.6648850272594619E-6</v>
      </c>
      <c r="Q41" s="95">
        <v>2.8266517787960254E-3</v>
      </c>
      <c r="R41" s="95">
        <f>O41/'סכום נכסי הקרן'!$C$42</f>
        <v>4.2610274214878755E-4</v>
      </c>
    </row>
    <row r="42" spans="2:18">
      <c r="C42" s="1"/>
      <c r="D42" s="1"/>
    </row>
    <row r="43" spans="2:18">
      <c r="C43" s="1"/>
      <c r="D43" s="1"/>
    </row>
    <row r="44" spans="2:18">
      <c r="C44" s="1"/>
      <c r="D44" s="1"/>
    </row>
    <row r="45" spans="2:18">
      <c r="B45" s="99" t="s">
        <v>115</v>
      </c>
      <c r="C45" s="100"/>
      <c r="D45" s="100"/>
    </row>
    <row r="46" spans="2:18">
      <c r="B46" s="99" t="s">
        <v>236</v>
      </c>
      <c r="C46" s="100"/>
      <c r="D46" s="100"/>
    </row>
    <row r="47" spans="2:18">
      <c r="B47" s="177" t="s">
        <v>244</v>
      </c>
      <c r="C47" s="177"/>
      <c r="D47" s="177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7:D47"/>
  </mergeCells>
  <phoneticPr fontId="3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180</v>
      </c>
      <c r="C1" s="78" t="s" vm="1">
        <v>254</v>
      </c>
    </row>
    <row r="2" spans="2:67">
      <c r="B2" s="57" t="s">
        <v>179</v>
      </c>
      <c r="C2" s="78" t="s">
        <v>255</v>
      </c>
    </row>
    <row r="3" spans="2:67">
      <c r="B3" s="57" t="s">
        <v>181</v>
      </c>
      <c r="C3" s="78" t="s">
        <v>256</v>
      </c>
    </row>
    <row r="4" spans="2:67">
      <c r="B4" s="57" t="s">
        <v>182</v>
      </c>
      <c r="C4" s="78">
        <v>8803</v>
      </c>
    </row>
    <row r="6" spans="2:67" ht="26.25" customHeight="1">
      <c r="B6" s="174" t="s">
        <v>210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9"/>
      <c r="BO6" s="3"/>
    </row>
    <row r="7" spans="2:67" ht="26.25" customHeight="1">
      <c r="B7" s="174" t="s">
        <v>90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9"/>
      <c r="AZ7" s="44"/>
      <c r="BJ7" s="3"/>
      <c r="BO7" s="3"/>
    </row>
    <row r="8" spans="2:67" s="3" customFormat="1" ht="78.75">
      <c r="B8" s="38" t="s">
        <v>118</v>
      </c>
      <c r="C8" s="14" t="s">
        <v>44</v>
      </c>
      <c r="D8" s="14" t="s">
        <v>122</v>
      </c>
      <c r="E8" s="14" t="s">
        <v>226</v>
      </c>
      <c r="F8" s="14" t="s">
        <v>120</v>
      </c>
      <c r="G8" s="14" t="s">
        <v>63</v>
      </c>
      <c r="H8" s="14" t="s">
        <v>15</v>
      </c>
      <c r="I8" s="14" t="s">
        <v>64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238</v>
      </c>
      <c r="P8" s="14" t="s">
        <v>237</v>
      </c>
      <c r="Q8" s="14" t="s">
        <v>60</v>
      </c>
      <c r="R8" s="14" t="s">
        <v>57</v>
      </c>
      <c r="S8" s="14" t="s">
        <v>183</v>
      </c>
      <c r="T8" s="39" t="s">
        <v>185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245</v>
      </c>
      <c r="P9" s="17"/>
      <c r="Q9" s="17" t="s">
        <v>241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0" t="s">
        <v>117</v>
      </c>
      <c r="S10" s="46" t="s">
        <v>186</v>
      </c>
      <c r="T10" s="73" t="s">
        <v>227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180</v>
      </c>
      <c r="C1" s="78" t="s" vm="1">
        <v>254</v>
      </c>
    </row>
    <row r="2" spans="2:54">
      <c r="B2" s="57" t="s">
        <v>179</v>
      </c>
      <c r="C2" s="78" t="s">
        <v>255</v>
      </c>
    </row>
    <row r="3" spans="2:54">
      <c r="B3" s="57" t="s">
        <v>181</v>
      </c>
      <c r="C3" s="78" t="s">
        <v>256</v>
      </c>
    </row>
    <row r="4" spans="2:54">
      <c r="B4" s="57" t="s">
        <v>182</v>
      </c>
      <c r="C4" s="78">
        <v>8803</v>
      </c>
    </row>
    <row r="6" spans="2:54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2"/>
    </row>
    <row r="7" spans="2:54" ht="26.25" customHeight="1">
      <c r="B7" s="180" t="s">
        <v>91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2"/>
      <c r="BB7" s="3"/>
    </row>
    <row r="8" spans="2:54" s="3" customFormat="1" ht="78.75">
      <c r="B8" s="23" t="s">
        <v>118</v>
      </c>
      <c r="C8" s="31" t="s">
        <v>44</v>
      </c>
      <c r="D8" s="31" t="s">
        <v>122</v>
      </c>
      <c r="E8" s="31" t="s">
        <v>226</v>
      </c>
      <c r="F8" s="31" t="s">
        <v>120</v>
      </c>
      <c r="G8" s="31" t="s">
        <v>63</v>
      </c>
      <c r="H8" s="31" t="s">
        <v>15</v>
      </c>
      <c r="I8" s="31" t="s">
        <v>64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238</v>
      </c>
      <c r="P8" s="31" t="s">
        <v>237</v>
      </c>
      <c r="Q8" s="31" t="s">
        <v>252</v>
      </c>
      <c r="R8" s="31" t="s">
        <v>60</v>
      </c>
      <c r="S8" s="14" t="s">
        <v>57</v>
      </c>
      <c r="T8" s="31" t="s">
        <v>183</v>
      </c>
      <c r="U8" s="15" t="s">
        <v>185</v>
      </c>
      <c r="AX8" s="1"/>
      <c r="AY8" s="1"/>
    </row>
    <row r="9" spans="2:5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245</v>
      </c>
      <c r="P9" s="33"/>
      <c r="Q9" s="17" t="s">
        <v>241</v>
      </c>
      <c r="R9" s="33" t="s">
        <v>241</v>
      </c>
      <c r="S9" s="17" t="s">
        <v>20</v>
      </c>
      <c r="T9" s="33" t="s">
        <v>241</v>
      </c>
      <c r="U9" s="18" t="s">
        <v>20</v>
      </c>
      <c r="AW9" s="1"/>
      <c r="AX9" s="1"/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116</v>
      </c>
      <c r="R10" s="20" t="s">
        <v>117</v>
      </c>
      <c r="S10" s="20" t="s">
        <v>186</v>
      </c>
      <c r="T10" s="21" t="s">
        <v>227</v>
      </c>
      <c r="U10" s="21" t="s">
        <v>247</v>
      </c>
      <c r="AW10" s="1"/>
      <c r="AX10" s="3"/>
      <c r="AY10" s="1"/>
    </row>
    <row r="11" spans="2:54" s="136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0"/>
      <c r="K11" s="88">
        <v>4.365175268570451</v>
      </c>
      <c r="L11" s="80"/>
      <c r="M11" s="80"/>
      <c r="N11" s="103">
        <v>8.2634443217658345E-3</v>
      </c>
      <c r="O11" s="88"/>
      <c r="P11" s="90"/>
      <c r="Q11" s="88">
        <v>125.79514999999999</v>
      </c>
      <c r="R11" s="88">
        <v>87214.34431</v>
      </c>
      <c r="S11" s="80"/>
      <c r="T11" s="89">
        <v>1</v>
      </c>
      <c r="U11" s="89">
        <f>R11/'סכום נכסי הקרן'!$C$42</f>
        <v>0.18127336789771456</v>
      </c>
      <c r="AW11" s="138"/>
      <c r="AX11" s="140"/>
      <c r="AY11" s="138"/>
      <c r="BB11" s="138"/>
    </row>
    <row r="12" spans="2:54" s="138" customFormat="1">
      <c r="B12" s="81" t="s">
        <v>233</v>
      </c>
      <c r="C12" s="82"/>
      <c r="D12" s="82"/>
      <c r="E12" s="82"/>
      <c r="F12" s="82"/>
      <c r="G12" s="82"/>
      <c r="H12" s="82"/>
      <c r="I12" s="82"/>
      <c r="J12" s="82"/>
      <c r="K12" s="91">
        <v>4.365175268570451</v>
      </c>
      <c r="L12" s="82"/>
      <c r="M12" s="82"/>
      <c r="N12" s="104">
        <v>8.2634443217658379E-3</v>
      </c>
      <c r="O12" s="91"/>
      <c r="P12" s="93"/>
      <c r="Q12" s="91">
        <v>125.79514999999999</v>
      </c>
      <c r="R12" s="91">
        <v>87214.34431</v>
      </c>
      <c r="S12" s="82"/>
      <c r="T12" s="92">
        <v>1</v>
      </c>
      <c r="U12" s="92">
        <f>R12/'סכום נכסי הקרן'!$C$42</f>
        <v>0.18127336789771456</v>
      </c>
      <c r="AX12" s="140"/>
    </row>
    <row r="13" spans="2:54" s="138" customFormat="1" ht="20.25">
      <c r="B13" s="102" t="s">
        <v>32</v>
      </c>
      <c r="C13" s="82"/>
      <c r="D13" s="82"/>
      <c r="E13" s="82"/>
      <c r="F13" s="82"/>
      <c r="G13" s="82"/>
      <c r="H13" s="82"/>
      <c r="I13" s="82"/>
      <c r="J13" s="82"/>
      <c r="K13" s="91">
        <v>4.6498203958917399</v>
      </c>
      <c r="L13" s="82"/>
      <c r="M13" s="82"/>
      <c r="N13" s="104">
        <v>6.8599839847288532E-3</v>
      </c>
      <c r="O13" s="91"/>
      <c r="P13" s="93"/>
      <c r="Q13" s="91">
        <v>112.24318999999998</v>
      </c>
      <c r="R13" s="91">
        <v>68591.845250000013</v>
      </c>
      <c r="S13" s="82"/>
      <c r="T13" s="92">
        <v>0.78647435571140645</v>
      </c>
      <c r="U13" s="92">
        <f>R13/'סכום נכסי הקרן'!$C$42</f>
        <v>0.1425668552249918</v>
      </c>
      <c r="AX13" s="136"/>
    </row>
    <row r="14" spans="2:54" s="138" customFormat="1">
      <c r="B14" s="87" t="s">
        <v>306</v>
      </c>
      <c r="C14" s="84" t="s">
        <v>307</v>
      </c>
      <c r="D14" s="97" t="s">
        <v>123</v>
      </c>
      <c r="E14" s="97" t="s">
        <v>308</v>
      </c>
      <c r="F14" s="84" t="s">
        <v>309</v>
      </c>
      <c r="G14" s="97" t="s">
        <v>310</v>
      </c>
      <c r="H14" s="84" t="s">
        <v>311</v>
      </c>
      <c r="I14" s="84" t="s">
        <v>312</v>
      </c>
      <c r="J14" s="84"/>
      <c r="K14" s="94">
        <v>4.7700000000000005</v>
      </c>
      <c r="L14" s="97" t="s">
        <v>165</v>
      </c>
      <c r="M14" s="98">
        <v>6.1999999999999998E-3</v>
      </c>
      <c r="N14" s="98">
        <v>3.2000000000000002E-3</v>
      </c>
      <c r="O14" s="94">
        <v>1523266</v>
      </c>
      <c r="P14" s="96">
        <v>101.56</v>
      </c>
      <c r="Q14" s="84"/>
      <c r="R14" s="94">
        <v>1547.0289700000001</v>
      </c>
      <c r="S14" s="95">
        <v>5.4876944720142233E-4</v>
      </c>
      <c r="T14" s="95">
        <v>1.7738239990673386E-2</v>
      </c>
      <c r="U14" s="95">
        <f>R14/'סכום נכסי הקרן'!$C$42</f>
        <v>3.21547050368729E-3</v>
      </c>
    </row>
    <row r="15" spans="2:54" s="138" customFormat="1">
      <c r="B15" s="87" t="s">
        <v>313</v>
      </c>
      <c r="C15" s="84" t="s">
        <v>314</v>
      </c>
      <c r="D15" s="97" t="s">
        <v>123</v>
      </c>
      <c r="E15" s="97" t="s">
        <v>308</v>
      </c>
      <c r="F15" s="84" t="s">
        <v>315</v>
      </c>
      <c r="G15" s="97" t="s">
        <v>316</v>
      </c>
      <c r="H15" s="84" t="s">
        <v>311</v>
      </c>
      <c r="I15" s="84" t="s">
        <v>163</v>
      </c>
      <c r="J15" s="84"/>
      <c r="K15" s="94">
        <v>2.4800000000000004</v>
      </c>
      <c r="L15" s="97" t="s">
        <v>165</v>
      </c>
      <c r="M15" s="98">
        <v>5.8999999999999999E-3</v>
      </c>
      <c r="N15" s="98">
        <v>2.0000000000000001E-4</v>
      </c>
      <c r="O15" s="94">
        <v>3882492</v>
      </c>
      <c r="P15" s="96">
        <v>100.7</v>
      </c>
      <c r="Q15" s="84"/>
      <c r="R15" s="94">
        <v>3909.6694400000001</v>
      </c>
      <c r="S15" s="95">
        <v>7.273102615493642E-4</v>
      </c>
      <c r="T15" s="95">
        <v>4.4828284509062316E-2</v>
      </c>
      <c r="U15" s="95">
        <f>R15/'סכום נכסי הקרן'!$C$42</f>
        <v>8.1261741100346722E-3</v>
      </c>
    </row>
    <row r="16" spans="2:54" s="138" customFormat="1">
      <c r="B16" s="87" t="s">
        <v>317</v>
      </c>
      <c r="C16" s="84" t="s">
        <v>318</v>
      </c>
      <c r="D16" s="97" t="s">
        <v>123</v>
      </c>
      <c r="E16" s="97" t="s">
        <v>308</v>
      </c>
      <c r="F16" s="84" t="s">
        <v>319</v>
      </c>
      <c r="G16" s="97" t="s">
        <v>316</v>
      </c>
      <c r="H16" s="84" t="s">
        <v>311</v>
      </c>
      <c r="I16" s="84" t="s">
        <v>163</v>
      </c>
      <c r="J16" s="84"/>
      <c r="K16" s="94">
        <v>3.3800000000000003</v>
      </c>
      <c r="L16" s="97" t="s">
        <v>165</v>
      </c>
      <c r="M16" s="98">
        <v>0.04</v>
      </c>
      <c r="N16" s="98">
        <v>1.3999999999999998E-3</v>
      </c>
      <c r="O16" s="94">
        <v>2157557</v>
      </c>
      <c r="P16" s="96">
        <v>116.16</v>
      </c>
      <c r="Q16" s="84"/>
      <c r="R16" s="94">
        <v>2506.2183100000002</v>
      </c>
      <c r="S16" s="95">
        <v>1.0414447872660853E-3</v>
      </c>
      <c r="T16" s="95">
        <v>2.8736308572036552E-2</v>
      </c>
      <c r="U16" s="95">
        <f>R16/'סכום נכסי הקרן'!$C$42</f>
        <v>5.2091274358010298E-3</v>
      </c>
    </row>
    <row r="17" spans="2:49" s="138" customFormat="1" ht="20.25">
      <c r="B17" s="87" t="s">
        <v>320</v>
      </c>
      <c r="C17" s="84" t="s">
        <v>321</v>
      </c>
      <c r="D17" s="97" t="s">
        <v>123</v>
      </c>
      <c r="E17" s="97" t="s">
        <v>308</v>
      </c>
      <c r="F17" s="84" t="s">
        <v>319</v>
      </c>
      <c r="G17" s="97" t="s">
        <v>316</v>
      </c>
      <c r="H17" s="84" t="s">
        <v>311</v>
      </c>
      <c r="I17" s="84" t="s">
        <v>163</v>
      </c>
      <c r="J17" s="84"/>
      <c r="K17" s="94">
        <v>4.6399999999999997</v>
      </c>
      <c r="L17" s="97" t="s">
        <v>165</v>
      </c>
      <c r="M17" s="98">
        <v>9.8999999999999991E-3</v>
      </c>
      <c r="N17" s="98">
        <v>2.5999999999999999E-3</v>
      </c>
      <c r="O17" s="94">
        <v>4534494</v>
      </c>
      <c r="P17" s="96">
        <v>103.7</v>
      </c>
      <c r="Q17" s="84"/>
      <c r="R17" s="94">
        <v>4702.27034</v>
      </c>
      <c r="S17" s="95">
        <v>1.5045400039948584E-3</v>
      </c>
      <c r="T17" s="95">
        <v>5.3916249410601115E-2</v>
      </c>
      <c r="U17" s="95">
        <f>R17/'סכום נכסי הקרן'!$C$42</f>
        <v>9.7735801150728319E-3</v>
      </c>
      <c r="AW17" s="136"/>
    </row>
    <row r="18" spans="2:49" s="138" customFormat="1">
      <c r="B18" s="87" t="s">
        <v>322</v>
      </c>
      <c r="C18" s="84" t="s">
        <v>323</v>
      </c>
      <c r="D18" s="97" t="s">
        <v>123</v>
      </c>
      <c r="E18" s="97" t="s">
        <v>308</v>
      </c>
      <c r="F18" s="84" t="s">
        <v>319</v>
      </c>
      <c r="G18" s="97" t="s">
        <v>316</v>
      </c>
      <c r="H18" s="84" t="s">
        <v>311</v>
      </c>
      <c r="I18" s="84" t="s">
        <v>163</v>
      </c>
      <c r="J18" s="84"/>
      <c r="K18" s="94">
        <v>6.5699999999999994</v>
      </c>
      <c r="L18" s="97" t="s">
        <v>165</v>
      </c>
      <c r="M18" s="98">
        <v>8.6E-3</v>
      </c>
      <c r="N18" s="98">
        <v>5.6999999999999993E-3</v>
      </c>
      <c r="O18" s="94">
        <v>2025000</v>
      </c>
      <c r="P18" s="96">
        <v>102.2</v>
      </c>
      <c r="Q18" s="84"/>
      <c r="R18" s="94">
        <v>2069.5499500000001</v>
      </c>
      <c r="S18" s="95">
        <v>8.0956251241828911E-4</v>
      </c>
      <c r="T18" s="95">
        <v>2.3729467513324012E-2</v>
      </c>
      <c r="U18" s="95">
        <f>R18/'סכום נכסי הקרן'!$C$42</f>
        <v>4.3015204945596498E-3</v>
      </c>
    </row>
    <row r="19" spans="2:49" s="138" customFormat="1">
      <c r="B19" s="87" t="s">
        <v>324</v>
      </c>
      <c r="C19" s="84" t="s">
        <v>325</v>
      </c>
      <c r="D19" s="97" t="s">
        <v>123</v>
      </c>
      <c r="E19" s="97" t="s">
        <v>308</v>
      </c>
      <c r="F19" s="84" t="s">
        <v>319</v>
      </c>
      <c r="G19" s="97" t="s">
        <v>316</v>
      </c>
      <c r="H19" s="84" t="s">
        <v>311</v>
      </c>
      <c r="I19" s="84" t="s">
        <v>163</v>
      </c>
      <c r="J19" s="84"/>
      <c r="K19" s="94">
        <v>11.979999999999999</v>
      </c>
      <c r="L19" s="97" t="s">
        <v>165</v>
      </c>
      <c r="M19" s="98">
        <v>7.0999999999999995E-3</v>
      </c>
      <c r="N19" s="98">
        <v>6.0999999999999995E-3</v>
      </c>
      <c r="O19" s="94">
        <v>653188</v>
      </c>
      <c r="P19" s="96">
        <v>100.72</v>
      </c>
      <c r="Q19" s="84"/>
      <c r="R19" s="94">
        <v>657.89092000000005</v>
      </c>
      <c r="S19" s="95">
        <v>9.3056400451898842E-4</v>
      </c>
      <c r="T19" s="95">
        <v>7.5433797640162533E-3</v>
      </c>
      <c r="U19" s="95">
        <f>R19/'סכום נכסי הקרן'!$C$42</f>
        <v>1.3674138551546934E-3</v>
      </c>
      <c r="AW19" s="140"/>
    </row>
    <row r="20" spans="2:49" s="138" customFormat="1">
      <c r="B20" s="87" t="s">
        <v>326</v>
      </c>
      <c r="C20" s="84" t="s">
        <v>327</v>
      </c>
      <c r="D20" s="97" t="s">
        <v>123</v>
      </c>
      <c r="E20" s="97" t="s">
        <v>308</v>
      </c>
      <c r="F20" s="84" t="s">
        <v>319</v>
      </c>
      <c r="G20" s="97" t="s">
        <v>316</v>
      </c>
      <c r="H20" s="84" t="s">
        <v>311</v>
      </c>
      <c r="I20" s="84" t="s">
        <v>163</v>
      </c>
      <c r="J20" s="84"/>
      <c r="K20" s="94">
        <v>1.03</v>
      </c>
      <c r="L20" s="97" t="s">
        <v>165</v>
      </c>
      <c r="M20" s="98">
        <v>2.58E-2</v>
      </c>
      <c r="N20" s="98">
        <v>3.8E-3</v>
      </c>
      <c r="O20" s="94">
        <v>204747</v>
      </c>
      <c r="P20" s="96">
        <v>107.21</v>
      </c>
      <c r="Q20" s="84"/>
      <c r="R20" s="94">
        <v>219.50926999999999</v>
      </c>
      <c r="S20" s="95">
        <v>7.5175439466086837E-5</v>
      </c>
      <c r="T20" s="95">
        <v>2.5168941157175111E-3</v>
      </c>
      <c r="U20" s="95">
        <f>R20/'סכום נכסי הקרן'!$C$42</f>
        <v>4.5624587299805333E-4</v>
      </c>
    </row>
    <row r="21" spans="2:49" s="138" customFormat="1">
      <c r="B21" s="87" t="s">
        <v>328</v>
      </c>
      <c r="C21" s="84" t="s">
        <v>329</v>
      </c>
      <c r="D21" s="97" t="s">
        <v>123</v>
      </c>
      <c r="E21" s="97" t="s">
        <v>308</v>
      </c>
      <c r="F21" s="84" t="s">
        <v>319</v>
      </c>
      <c r="G21" s="97" t="s">
        <v>316</v>
      </c>
      <c r="H21" s="84" t="s">
        <v>311</v>
      </c>
      <c r="I21" s="84" t="s">
        <v>163</v>
      </c>
      <c r="J21" s="84"/>
      <c r="K21" s="94">
        <v>2.0700000000000003</v>
      </c>
      <c r="L21" s="97" t="s">
        <v>165</v>
      </c>
      <c r="M21" s="98">
        <v>6.4000000000000003E-3</v>
      </c>
      <c r="N21" s="98">
        <v>1.2999999999999999E-3</v>
      </c>
      <c r="O21" s="94">
        <v>2109283</v>
      </c>
      <c r="P21" s="96">
        <v>100.74</v>
      </c>
      <c r="Q21" s="84"/>
      <c r="R21" s="94">
        <v>2124.8915499999998</v>
      </c>
      <c r="S21" s="95">
        <v>6.6959345670527398E-4</v>
      </c>
      <c r="T21" s="95">
        <v>2.4364014507145239E-2</v>
      </c>
      <c r="U21" s="95">
        <f>R21/'סכום נכסי הקרן'!$C$42</f>
        <v>4.4165469652189936E-3</v>
      </c>
    </row>
    <row r="22" spans="2:49" s="138" customFormat="1">
      <c r="B22" s="87" t="s">
        <v>330</v>
      </c>
      <c r="C22" s="84" t="s">
        <v>331</v>
      </c>
      <c r="D22" s="97" t="s">
        <v>123</v>
      </c>
      <c r="E22" s="97" t="s">
        <v>308</v>
      </c>
      <c r="F22" s="84" t="s">
        <v>332</v>
      </c>
      <c r="G22" s="97" t="s">
        <v>316</v>
      </c>
      <c r="H22" s="84" t="s">
        <v>311</v>
      </c>
      <c r="I22" s="84" t="s">
        <v>163</v>
      </c>
      <c r="J22" s="84"/>
      <c r="K22" s="94">
        <v>4.160000000000001</v>
      </c>
      <c r="L22" s="97" t="s">
        <v>165</v>
      </c>
      <c r="M22" s="98">
        <v>0.05</v>
      </c>
      <c r="N22" s="98">
        <v>2.0999999999999999E-3</v>
      </c>
      <c r="O22" s="94">
        <v>269617</v>
      </c>
      <c r="P22" s="96">
        <v>126.84</v>
      </c>
      <c r="Q22" s="84"/>
      <c r="R22" s="94">
        <v>341.98220000000003</v>
      </c>
      <c r="S22" s="95">
        <v>8.5549054815527446E-5</v>
      </c>
      <c r="T22" s="95">
        <v>3.9211691918984975E-3</v>
      </c>
      <c r="U22" s="95">
        <f>R22/'סכום נכסי הקרן'!$C$42</f>
        <v>7.1080354551220049E-4</v>
      </c>
    </row>
    <row r="23" spans="2:49" s="138" customFormat="1">
      <c r="B23" s="87" t="s">
        <v>333</v>
      </c>
      <c r="C23" s="84" t="s">
        <v>334</v>
      </c>
      <c r="D23" s="97" t="s">
        <v>123</v>
      </c>
      <c r="E23" s="97" t="s">
        <v>308</v>
      </c>
      <c r="F23" s="84" t="s">
        <v>332</v>
      </c>
      <c r="G23" s="97" t="s">
        <v>316</v>
      </c>
      <c r="H23" s="84" t="s">
        <v>311</v>
      </c>
      <c r="I23" s="84" t="s">
        <v>163</v>
      </c>
      <c r="J23" s="84"/>
      <c r="K23" s="94">
        <v>2.71</v>
      </c>
      <c r="L23" s="97" t="s">
        <v>165</v>
      </c>
      <c r="M23" s="98">
        <v>6.9999999999999993E-3</v>
      </c>
      <c r="N23" s="98">
        <v>1.1000000000000001E-3</v>
      </c>
      <c r="O23" s="94">
        <v>1933125.62</v>
      </c>
      <c r="P23" s="96">
        <v>102.87</v>
      </c>
      <c r="Q23" s="84"/>
      <c r="R23" s="94">
        <v>1988.6063999999999</v>
      </c>
      <c r="S23" s="95">
        <v>4.5316595575018435E-4</v>
      </c>
      <c r="T23" s="95">
        <v>2.2801368464476161E-2</v>
      </c>
      <c r="U23" s="95">
        <f>R23/'סכום נכסי הקרן'!$C$42</f>
        <v>4.1332808542323338E-3</v>
      </c>
    </row>
    <row r="24" spans="2:49" s="138" customFormat="1">
      <c r="B24" s="87" t="s">
        <v>335</v>
      </c>
      <c r="C24" s="84" t="s">
        <v>336</v>
      </c>
      <c r="D24" s="97" t="s">
        <v>123</v>
      </c>
      <c r="E24" s="97" t="s">
        <v>308</v>
      </c>
      <c r="F24" s="84" t="s">
        <v>337</v>
      </c>
      <c r="G24" s="97" t="s">
        <v>316</v>
      </c>
      <c r="H24" s="84" t="s">
        <v>338</v>
      </c>
      <c r="I24" s="84" t="s">
        <v>163</v>
      </c>
      <c r="J24" s="84"/>
      <c r="K24" s="94">
        <v>2.2199999999999993</v>
      </c>
      <c r="L24" s="97" t="s">
        <v>165</v>
      </c>
      <c r="M24" s="98">
        <v>8.0000000000000002E-3</v>
      </c>
      <c r="N24" s="98">
        <v>9.9999999999999991E-5</v>
      </c>
      <c r="O24" s="94">
        <v>3054338</v>
      </c>
      <c r="P24" s="96">
        <v>103.11</v>
      </c>
      <c r="Q24" s="84"/>
      <c r="R24" s="94">
        <v>3149.3279700000003</v>
      </c>
      <c r="S24" s="95">
        <v>4.7387873522201883E-3</v>
      </c>
      <c r="T24" s="95">
        <v>3.6110206353278725E-2</v>
      </c>
      <c r="U24" s="95">
        <f>R24/'סכום נכסי הקרן'!$C$42</f>
        <v>6.5458187211402839E-3</v>
      </c>
    </row>
    <row r="25" spans="2:49" s="138" customFormat="1">
      <c r="B25" s="87" t="s">
        <v>339</v>
      </c>
      <c r="C25" s="84" t="s">
        <v>340</v>
      </c>
      <c r="D25" s="97" t="s">
        <v>123</v>
      </c>
      <c r="E25" s="97" t="s">
        <v>308</v>
      </c>
      <c r="F25" s="84" t="s">
        <v>315</v>
      </c>
      <c r="G25" s="97" t="s">
        <v>316</v>
      </c>
      <c r="H25" s="84" t="s">
        <v>338</v>
      </c>
      <c r="I25" s="84" t="s">
        <v>163</v>
      </c>
      <c r="J25" s="84"/>
      <c r="K25" s="94">
        <v>2.77</v>
      </c>
      <c r="L25" s="97" t="s">
        <v>165</v>
      </c>
      <c r="M25" s="98">
        <v>3.4000000000000002E-2</v>
      </c>
      <c r="N25" s="98">
        <v>1.0999999999999998E-3</v>
      </c>
      <c r="O25" s="94">
        <v>2130093</v>
      </c>
      <c r="P25" s="96">
        <v>112.43</v>
      </c>
      <c r="Q25" s="84"/>
      <c r="R25" s="94">
        <v>2394.8634099999999</v>
      </c>
      <c r="S25" s="95">
        <v>1.1386335390446052E-3</v>
      </c>
      <c r="T25" s="95">
        <v>2.745951286966684E-2</v>
      </c>
      <c r="U25" s="95">
        <f>R25/'סכום נכסי הקרן'!$C$42</f>
        <v>4.9776783787151445E-3</v>
      </c>
    </row>
    <row r="26" spans="2:49" s="138" customFormat="1">
      <c r="B26" s="87" t="s">
        <v>341</v>
      </c>
      <c r="C26" s="84" t="s">
        <v>342</v>
      </c>
      <c r="D26" s="97" t="s">
        <v>123</v>
      </c>
      <c r="E26" s="97" t="s">
        <v>308</v>
      </c>
      <c r="F26" s="84" t="s">
        <v>343</v>
      </c>
      <c r="G26" s="97" t="s">
        <v>344</v>
      </c>
      <c r="H26" s="84" t="s">
        <v>338</v>
      </c>
      <c r="I26" s="84" t="s">
        <v>163</v>
      </c>
      <c r="J26" s="84"/>
      <c r="K26" s="94">
        <v>6.2299999999999995</v>
      </c>
      <c r="L26" s="97" t="s">
        <v>165</v>
      </c>
      <c r="M26" s="98">
        <v>1.34E-2</v>
      </c>
      <c r="N26" s="98">
        <v>9.7000000000000003E-3</v>
      </c>
      <c r="O26" s="94">
        <v>4661477</v>
      </c>
      <c r="P26" s="96">
        <v>102.74</v>
      </c>
      <c r="Q26" s="94">
        <v>31.357290000000003</v>
      </c>
      <c r="R26" s="94">
        <v>4820.5588299999999</v>
      </c>
      <c r="S26" s="95">
        <v>1.466917180370811E-3</v>
      </c>
      <c r="T26" s="95">
        <v>5.5272545681998256E-2</v>
      </c>
      <c r="U26" s="95">
        <f>R26/'סכום נכסי הקרן'!$C$42</f>
        <v>1.0019440508056105E-2</v>
      </c>
    </row>
    <row r="27" spans="2:49" s="138" customFormat="1">
      <c r="B27" s="87" t="s">
        <v>345</v>
      </c>
      <c r="C27" s="84" t="s">
        <v>346</v>
      </c>
      <c r="D27" s="97" t="s">
        <v>123</v>
      </c>
      <c r="E27" s="97" t="s">
        <v>308</v>
      </c>
      <c r="F27" s="84" t="s">
        <v>332</v>
      </c>
      <c r="G27" s="97" t="s">
        <v>316</v>
      </c>
      <c r="H27" s="84" t="s">
        <v>338</v>
      </c>
      <c r="I27" s="84" t="s">
        <v>163</v>
      </c>
      <c r="J27" s="84"/>
      <c r="K27" s="94">
        <v>4.07</v>
      </c>
      <c r="L27" s="97" t="s">
        <v>165</v>
      </c>
      <c r="M27" s="98">
        <v>4.2000000000000003E-2</v>
      </c>
      <c r="N27" s="98">
        <v>2.5999999999999999E-3</v>
      </c>
      <c r="O27" s="94">
        <v>400000</v>
      </c>
      <c r="P27" s="96">
        <v>121.04</v>
      </c>
      <c r="Q27" s="84"/>
      <c r="R27" s="94">
        <v>484.15997999999996</v>
      </c>
      <c r="S27" s="95">
        <v>4.0090845856711305E-4</v>
      </c>
      <c r="T27" s="95">
        <v>5.551380152318432E-3</v>
      </c>
      <c r="U27" s="95">
        <f>R27/'סכום נכסי הקרן'!$C$42</f>
        <v>1.0063173766912898E-3</v>
      </c>
    </row>
    <row r="28" spans="2:49" s="138" customFormat="1">
      <c r="B28" s="87" t="s">
        <v>347</v>
      </c>
      <c r="C28" s="84" t="s">
        <v>348</v>
      </c>
      <c r="D28" s="97" t="s">
        <v>123</v>
      </c>
      <c r="E28" s="97" t="s">
        <v>308</v>
      </c>
      <c r="F28" s="84" t="s">
        <v>332</v>
      </c>
      <c r="G28" s="97" t="s">
        <v>316</v>
      </c>
      <c r="H28" s="84" t="s">
        <v>338</v>
      </c>
      <c r="I28" s="84" t="s">
        <v>163</v>
      </c>
      <c r="J28" s="84"/>
      <c r="K28" s="94">
        <v>1.6900000000000004</v>
      </c>
      <c r="L28" s="97" t="s">
        <v>165</v>
      </c>
      <c r="M28" s="98">
        <v>4.0999999999999995E-2</v>
      </c>
      <c r="N28" s="98">
        <v>2.5999999999999999E-3</v>
      </c>
      <c r="O28" s="94">
        <v>1350049.6</v>
      </c>
      <c r="P28" s="96">
        <v>132</v>
      </c>
      <c r="Q28" s="84"/>
      <c r="R28" s="94">
        <v>1782.0654199999999</v>
      </c>
      <c r="S28" s="95">
        <v>4.332017218590307E-4</v>
      </c>
      <c r="T28" s="95">
        <v>2.0433168810691481E-2</v>
      </c>
      <c r="U28" s="95">
        <f>R28/'סכום נכסי הקרן'!$C$42</f>
        <v>3.7039893271365834E-3</v>
      </c>
    </row>
    <row r="29" spans="2:49" s="138" customFormat="1">
      <c r="B29" s="87" t="s">
        <v>349</v>
      </c>
      <c r="C29" s="84" t="s">
        <v>350</v>
      </c>
      <c r="D29" s="97" t="s">
        <v>123</v>
      </c>
      <c r="E29" s="97" t="s">
        <v>308</v>
      </c>
      <c r="F29" s="84" t="s">
        <v>332</v>
      </c>
      <c r="G29" s="97" t="s">
        <v>316</v>
      </c>
      <c r="H29" s="84" t="s">
        <v>338</v>
      </c>
      <c r="I29" s="84" t="s">
        <v>163</v>
      </c>
      <c r="J29" s="84"/>
      <c r="K29" s="94">
        <v>3.2699999999999996</v>
      </c>
      <c r="L29" s="97" t="s">
        <v>165</v>
      </c>
      <c r="M29" s="98">
        <v>0.04</v>
      </c>
      <c r="N29" s="98">
        <v>1.8E-3</v>
      </c>
      <c r="O29" s="94">
        <v>1600000</v>
      </c>
      <c r="P29" s="96">
        <v>119.05</v>
      </c>
      <c r="Q29" s="84"/>
      <c r="R29" s="94">
        <v>1904.8000099999999</v>
      </c>
      <c r="S29" s="95">
        <v>5.5083804844964913E-4</v>
      </c>
      <c r="T29" s="95">
        <v>2.1840444081416954E-2</v>
      </c>
      <c r="U29" s="95">
        <f>R29/'סכום נכסי הקרן'!$C$42</f>
        <v>3.9590908550201582E-3</v>
      </c>
    </row>
    <row r="30" spans="2:49" s="138" customFormat="1">
      <c r="B30" s="87" t="s">
        <v>351</v>
      </c>
      <c r="C30" s="84" t="s">
        <v>352</v>
      </c>
      <c r="D30" s="97" t="s">
        <v>123</v>
      </c>
      <c r="E30" s="97" t="s">
        <v>308</v>
      </c>
      <c r="F30" s="84" t="s">
        <v>353</v>
      </c>
      <c r="G30" s="97" t="s">
        <v>344</v>
      </c>
      <c r="H30" s="84" t="s">
        <v>354</v>
      </c>
      <c r="I30" s="84" t="s">
        <v>312</v>
      </c>
      <c r="J30" s="84"/>
      <c r="K30" s="94">
        <v>6.07</v>
      </c>
      <c r="L30" s="97" t="s">
        <v>165</v>
      </c>
      <c r="M30" s="98">
        <v>2.3399999999999997E-2</v>
      </c>
      <c r="N30" s="98">
        <v>1.0500000000000001E-2</v>
      </c>
      <c r="O30" s="94">
        <v>1503768.51</v>
      </c>
      <c r="P30" s="96">
        <v>108.87</v>
      </c>
      <c r="Q30" s="84"/>
      <c r="R30" s="94">
        <v>1637.1528400000002</v>
      </c>
      <c r="S30" s="95">
        <v>8.7466359347253362E-4</v>
      </c>
      <c r="T30" s="95">
        <v>1.8771600623181939E-2</v>
      </c>
      <c r="U30" s="95">
        <f>R30/'סכום נכסי הקרן'!$C$42</f>
        <v>3.4027912657950275E-3</v>
      </c>
    </row>
    <row r="31" spans="2:49" s="138" customFormat="1">
      <c r="B31" s="87" t="s">
        <v>355</v>
      </c>
      <c r="C31" s="84" t="s">
        <v>356</v>
      </c>
      <c r="D31" s="97" t="s">
        <v>123</v>
      </c>
      <c r="E31" s="97" t="s">
        <v>308</v>
      </c>
      <c r="F31" s="84" t="s">
        <v>357</v>
      </c>
      <c r="G31" s="97" t="s">
        <v>344</v>
      </c>
      <c r="H31" s="84" t="s">
        <v>354</v>
      </c>
      <c r="I31" s="84" t="s">
        <v>163</v>
      </c>
      <c r="J31" s="84"/>
      <c r="K31" s="94">
        <v>3.1</v>
      </c>
      <c r="L31" s="97" t="s">
        <v>165</v>
      </c>
      <c r="M31" s="98">
        <v>4.8000000000000001E-2</v>
      </c>
      <c r="N31" s="98">
        <v>2.5000000000000001E-3</v>
      </c>
      <c r="O31" s="94">
        <v>317142</v>
      </c>
      <c r="P31" s="96">
        <v>118.6</v>
      </c>
      <c r="Q31" s="84"/>
      <c r="R31" s="94">
        <v>376.13041999999996</v>
      </c>
      <c r="S31" s="95">
        <v>2.332705182465323E-4</v>
      </c>
      <c r="T31" s="95">
        <v>4.3127128109002226E-3</v>
      </c>
      <c r="U31" s="95">
        <f>R31/'סכום נכסי הקרן'!$C$42</f>
        <v>7.8177997600750281E-4</v>
      </c>
    </row>
    <row r="32" spans="2:49" s="138" customFormat="1">
      <c r="B32" s="87" t="s">
        <v>358</v>
      </c>
      <c r="C32" s="84" t="s">
        <v>359</v>
      </c>
      <c r="D32" s="97" t="s">
        <v>123</v>
      </c>
      <c r="E32" s="97" t="s">
        <v>308</v>
      </c>
      <c r="F32" s="84" t="s">
        <v>357</v>
      </c>
      <c r="G32" s="97" t="s">
        <v>344</v>
      </c>
      <c r="H32" s="84" t="s">
        <v>354</v>
      </c>
      <c r="I32" s="84" t="s">
        <v>163</v>
      </c>
      <c r="J32" s="84"/>
      <c r="K32" s="94">
        <v>7.0000000000000009</v>
      </c>
      <c r="L32" s="97" t="s">
        <v>165</v>
      </c>
      <c r="M32" s="98">
        <v>3.2000000000000001E-2</v>
      </c>
      <c r="N32" s="98">
        <v>1.2400000000000001E-2</v>
      </c>
      <c r="O32" s="94">
        <v>2259454</v>
      </c>
      <c r="P32" s="96">
        <v>114.75</v>
      </c>
      <c r="Q32" s="84"/>
      <c r="R32" s="94">
        <v>2592.7235499999997</v>
      </c>
      <c r="S32" s="95">
        <v>1.8081186540505243E-3</v>
      </c>
      <c r="T32" s="95">
        <v>2.9728177979350099E-2</v>
      </c>
      <c r="U32" s="95">
        <f>R32/'סכום נכסי הקרן'!$C$42</f>
        <v>5.3889269437794674E-3</v>
      </c>
    </row>
    <row r="33" spans="2:21" s="138" customFormat="1">
      <c r="B33" s="87" t="s">
        <v>360</v>
      </c>
      <c r="C33" s="84" t="s">
        <v>361</v>
      </c>
      <c r="D33" s="97" t="s">
        <v>123</v>
      </c>
      <c r="E33" s="97" t="s">
        <v>308</v>
      </c>
      <c r="F33" s="84" t="s">
        <v>357</v>
      </c>
      <c r="G33" s="97" t="s">
        <v>344</v>
      </c>
      <c r="H33" s="84" t="s">
        <v>354</v>
      </c>
      <c r="I33" s="84" t="s">
        <v>163</v>
      </c>
      <c r="J33" s="84"/>
      <c r="K33" s="94">
        <v>1.96</v>
      </c>
      <c r="L33" s="97" t="s">
        <v>165</v>
      </c>
      <c r="M33" s="98">
        <v>4.9000000000000002E-2</v>
      </c>
      <c r="N33" s="98">
        <v>3.2999999999999995E-3</v>
      </c>
      <c r="O33" s="94">
        <v>196362.75</v>
      </c>
      <c r="P33" s="96">
        <v>117.11</v>
      </c>
      <c r="Q33" s="84"/>
      <c r="R33" s="94">
        <v>229.96042</v>
      </c>
      <c r="S33" s="95">
        <v>6.6080784161835695E-4</v>
      </c>
      <c r="T33" s="95">
        <v>2.636727040939672E-3</v>
      </c>
      <c r="U33" s="95">
        <f>R33/'סכום נכסי הקרן'!$C$42</f>
        <v>4.7796839093810941E-4</v>
      </c>
    </row>
    <row r="34" spans="2:21" s="138" customFormat="1">
      <c r="B34" s="87" t="s">
        <v>362</v>
      </c>
      <c r="C34" s="84" t="s">
        <v>363</v>
      </c>
      <c r="D34" s="97" t="s">
        <v>123</v>
      </c>
      <c r="E34" s="97" t="s">
        <v>308</v>
      </c>
      <c r="F34" s="84" t="s">
        <v>364</v>
      </c>
      <c r="G34" s="97" t="s">
        <v>365</v>
      </c>
      <c r="H34" s="84" t="s">
        <v>354</v>
      </c>
      <c r="I34" s="84" t="s">
        <v>163</v>
      </c>
      <c r="J34" s="84"/>
      <c r="K34" s="94">
        <v>2.8200000000000003</v>
      </c>
      <c r="L34" s="97" t="s">
        <v>165</v>
      </c>
      <c r="M34" s="98">
        <v>3.7000000000000005E-2</v>
      </c>
      <c r="N34" s="98">
        <v>3.4000000000000002E-3</v>
      </c>
      <c r="O34" s="94">
        <v>434982</v>
      </c>
      <c r="P34" s="96">
        <v>113.07</v>
      </c>
      <c r="Q34" s="84"/>
      <c r="R34" s="94">
        <v>491.83416</v>
      </c>
      <c r="S34" s="95">
        <v>1.4499488886700039E-4</v>
      </c>
      <c r="T34" s="95">
        <v>5.6393723290723207E-3</v>
      </c>
      <c r="U34" s="95">
        <f>R34/'סכום נכסי הקרן'!$C$42</f>
        <v>1.0222680149201181E-3</v>
      </c>
    </row>
    <row r="35" spans="2:21" s="138" customFormat="1">
      <c r="B35" s="87" t="s">
        <v>366</v>
      </c>
      <c r="C35" s="84" t="s">
        <v>367</v>
      </c>
      <c r="D35" s="97" t="s">
        <v>123</v>
      </c>
      <c r="E35" s="97" t="s">
        <v>308</v>
      </c>
      <c r="F35" s="84" t="s">
        <v>364</v>
      </c>
      <c r="G35" s="97" t="s">
        <v>365</v>
      </c>
      <c r="H35" s="84" t="s">
        <v>354</v>
      </c>
      <c r="I35" s="84" t="s">
        <v>163</v>
      </c>
      <c r="J35" s="84"/>
      <c r="K35" s="94">
        <v>6.29</v>
      </c>
      <c r="L35" s="97" t="s">
        <v>165</v>
      </c>
      <c r="M35" s="98">
        <v>2.2000000000000002E-2</v>
      </c>
      <c r="N35" s="98">
        <v>9.8999999999999991E-3</v>
      </c>
      <c r="O35" s="94">
        <v>290945</v>
      </c>
      <c r="P35" s="96">
        <v>107.26</v>
      </c>
      <c r="Q35" s="84"/>
      <c r="R35" s="94">
        <v>312.06761999999998</v>
      </c>
      <c r="S35" s="95">
        <v>3.2998791330871306E-4</v>
      </c>
      <c r="T35" s="95">
        <v>3.5781685050657232E-3</v>
      </c>
      <c r="U35" s="95">
        <f>R35/'סכום נכסי הקרן'!$C$42</f>
        <v>6.4862665581879415E-4</v>
      </c>
    </row>
    <row r="36" spans="2:21" s="138" customFormat="1">
      <c r="B36" s="87" t="s">
        <v>368</v>
      </c>
      <c r="C36" s="84" t="s">
        <v>369</v>
      </c>
      <c r="D36" s="97" t="s">
        <v>123</v>
      </c>
      <c r="E36" s="97" t="s">
        <v>308</v>
      </c>
      <c r="F36" s="84" t="s">
        <v>337</v>
      </c>
      <c r="G36" s="97" t="s">
        <v>316</v>
      </c>
      <c r="H36" s="84" t="s">
        <v>354</v>
      </c>
      <c r="I36" s="84" t="s">
        <v>163</v>
      </c>
      <c r="J36" s="84"/>
      <c r="K36" s="94">
        <v>1.54</v>
      </c>
      <c r="L36" s="97" t="s">
        <v>165</v>
      </c>
      <c r="M36" s="98">
        <v>3.1E-2</v>
      </c>
      <c r="N36" s="98">
        <v>1.2000000000000001E-3</v>
      </c>
      <c r="O36" s="94">
        <v>709119.2</v>
      </c>
      <c r="P36" s="96">
        <v>112.89</v>
      </c>
      <c r="Q36" s="84"/>
      <c r="R36" s="94">
        <v>800.52469999999994</v>
      </c>
      <c r="S36" s="95">
        <v>1.0305922540394168E-3</v>
      </c>
      <c r="T36" s="95">
        <v>9.1788192221518745E-3</v>
      </c>
      <c r="U36" s="95">
        <f>R36/'סכום נכסי הקרן'!$C$42</f>
        <v>1.663875473723751E-3</v>
      </c>
    </row>
    <row r="37" spans="2:21" s="138" customFormat="1">
      <c r="B37" s="87" t="s">
        <v>370</v>
      </c>
      <c r="C37" s="84" t="s">
        <v>371</v>
      </c>
      <c r="D37" s="97" t="s">
        <v>123</v>
      </c>
      <c r="E37" s="97" t="s">
        <v>308</v>
      </c>
      <c r="F37" s="84" t="s">
        <v>337</v>
      </c>
      <c r="G37" s="97" t="s">
        <v>316</v>
      </c>
      <c r="H37" s="84" t="s">
        <v>354</v>
      </c>
      <c r="I37" s="84" t="s">
        <v>163</v>
      </c>
      <c r="J37" s="84"/>
      <c r="K37" s="94">
        <v>1.4899999999999998</v>
      </c>
      <c r="L37" s="97" t="s">
        <v>165</v>
      </c>
      <c r="M37" s="98">
        <v>2.7999999999999997E-2</v>
      </c>
      <c r="N37" s="98">
        <v>3.2000000000000002E-3</v>
      </c>
      <c r="O37" s="94">
        <v>2696300</v>
      </c>
      <c r="P37" s="96">
        <v>106.23</v>
      </c>
      <c r="Q37" s="84"/>
      <c r="R37" s="94">
        <v>2864.2793500000002</v>
      </c>
      <c r="S37" s="95">
        <v>2.7414433476050117E-3</v>
      </c>
      <c r="T37" s="95">
        <v>3.2841837803871239E-2</v>
      </c>
      <c r="U37" s="95">
        <f>R37/'סכום נכסי הקרן'!$C$42</f>
        <v>5.9533505466582209E-3</v>
      </c>
    </row>
    <row r="38" spans="2:21" s="138" customFormat="1">
      <c r="B38" s="87" t="s">
        <v>372</v>
      </c>
      <c r="C38" s="84" t="s">
        <v>373</v>
      </c>
      <c r="D38" s="97" t="s">
        <v>123</v>
      </c>
      <c r="E38" s="97" t="s">
        <v>308</v>
      </c>
      <c r="F38" s="84" t="s">
        <v>374</v>
      </c>
      <c r="G38" s="97" t="s">
        <v>316</v>
      </c>
      <c r="H38" s="84" t="s">
        <v>354</v>
      </c>
      <c r="I38" s="84" t="s">
        <v>163</v>
      </c>
      <c r="J38" s="84"/>
      <c r="K38" s="94">
        <v>2.8299999999999996</v>
      </c>
      <c r="L38" s="97" t="s">
        <v>165</v>
      </c>
      <c r="M38" s="98">
        <v>3.85E-2</v>
      </c>
      <c r="N38" s="98">
        <v>5.0000000000000001E-4</v>
      </c>
      <c r="O38" s="94">
        <v>413510</v>
      </c>
      <c r="P38" s="96">
        <v>119.14</v>
      </c>
      <c r="Q38" s="84"/>
      <c r="R38" s="94">
        <v>492.65583000000004</v>
      </c>
      <c r="S38" s="95">
        <v>9.7083344094024172E-4</v>
      </c>
      <c r="T38" s="95">
        <v>5.6487936003838312E-3</v>
      </c>
      <c r="U38" s="95">
        <f>R38/'סכום נכסי הקרן'!$C$42</f>
        <v>1.0239758405006338E-3</v>
      </c>
    </row>
    <row r="39" spans="2:21" s="138" customFormat="1">
      <c r="B39" s="87" t="s">
        <v>375</v>
      </c>
      <c r="C39" s="84" t="s">
        <v>376</v>
      </c>
      <c r="D39" s="97" t="s">
        <v>123</v>
      </c>
      <c r="E39" s="97" t="s">
        <v>308</v>
      </c>
      <c r="F39" s="84" t="s">
        <v>377</v>
      </c>
      <c r="G39" s="97" t="s">
        <v>316</v>
      </c>
      <c r="H39" s="84" t="s">
        <v>354</v>
      </c>
      <c r="I39" s="84" t="s">
        <v>312</v>
      </c>
      <c r="J39" s="84"/>
      <c r="K39" s="94">
        <v>2.9800000000000004</v>
      </c>
      <c r="L39" s="97" t="s">
        <v>165</v>
      </c>
      <c r="M39" s="98">
        <v>3.5499999999999997E-2</v>
      </c>
      <c r="N39" s="98">
        <v>2.3E-3</v>
      </c>
      <c r="O39" s="94">
        <v>34533</v>
      </c>
      <c r="P39" s="96">
        <v>119.4</v>
      </c>
      <c r="Q39" s="84"/>
      <c r="R39" s="94">
        <v>41.232390000000002</v>
      </c>
      <c r="S39" s="95">
        <v>8.0752454896376103E-5</v>
      </c>
      <c r="T39" s="95">
        <v>4.7277073887571833E-4</v>
      </c>
      <c r="U39" s="95">
        <f>R39/'סכום נכסי הקרן'!$C$42</f>
        <v>8.5700744079492434E-5</v>
      </c>
    </row>
    <row r="40" spans="2:21" s="138" customFormat="1">
      <c r="B40" s="87" t="s">
        <v>378</v>
      </c>
      <c r="C40" s="84" t="s">
        <v>379</v>
      </c>
      <c r="D40" s="97" t="s">
        <v>123</v>
      </c>
      <c r="E40" s="97" t="s">
        <v>308</v>
      </c>
      <c r="F40" s="84" t="s">
        <v>377</v>
      </c>
      <c r="G40" s="97" t="s">
        <v>316</v>
      </c>
      <c r="H40" s="84" t="s">
        <v>354</v>
      </c>
      <c r="I40" s="84" t="s">
        <v>312</v>
      </c>
      <c r="J40" s="84"/>
      <c r="K40" s="94">
        <v>5.8199999999999994</v>
      </c>
      <c r="L40" s="97" t="s">
        <v>165</v>
      </c>
      <c r="M40" s="98">
        <v>1.4999999999999999E-2</v>
      </c>
      <c r="N40" s="98">
        <v>5.4000000000000003E-3</v>
      </c>
      <c r="O40" s="94">
        <v>90833.99</v>
      </c>
      <c r="P40" s="96">
        <v>106.09</v>
      </c>
      <c r="Q40" s="84"/>
      <c r="R40" s="94">
        <v>96.365780000000001</v>
      </c>
      <c r="S40" s="95">
        <v>1.5038974763867757E-4</v>
      </c>
      <c r="T40" s="95">
        <v>1.1049303960535618E-3</v>
      </c>
      <c r="U40" s="95">
        <f>R40/'סכום נכסי הקרן'!$C$42</f>
        <v>2.0029445418518475E-4</v>
      </c>
    </row>
    <row r="41" spans="2:21" s="138" customFormat="1">
      <c r="B41" s="87" t="s">
        <v>380</v>
      </c>
      <c r="C41" s="84" t="s">
        <v>381</v>
      </c>
      <c r="D41" s="97" t="s">
        <v>123</v>
      </c>
      <c r="E41" s="97" t="s">
        <v>308</v>
      </c>
      <c r="F41" s="84" t="s">
        <v>382</v>
      </c>
      <c r="G41" s="97" t="s">
        <v>383</v>
      </c>
      <c r="H41" s="84" t="s">
        <v>354</v>
      </c>
      <c r="I41" s="84" t="s">
        <v>163</v>
      </c>
      <c r="J41" s="84"/>
      <c r="K41" s="94">
        <v>8.4499999999999993</v>
      </c>
      <c r="L41" s="97" t="s">
        <v>165</v>
      </c>
      <c r="M41" s="98">
        <v>3.85E-2</v>
      </c>
      <c r="N41" s="98">
        <v>1.4499999999999999E-2</v>
      </c>
      <c r="O41" s="94">
        <v>749967.57</v>
      </c>
      <c r="P41" s="96">
        <v>122.62</v>
      </c>
      <c r="Q41" s="84"/>
      <c r="R41" s="94">
        <v>919.61024999999995</v>
      </c>
      <c r="S41" s="95">
        <v>2.7278960239076157E-4</v>
      </c>
      <c r="T41" s="95">
        <v>1.0544254586507937E-2</v>
      </c>
      <c r="U41" s="95">
        <f>R41/'סכום נכסי הקרן'!$C$42</f>
        <v>1.9113925408672176E-3</v>
      </c>
    </row>
    <row r="42" spans="2:21" s="138" customFormat="1">
      <c r="B42" s="87" t="s">
        <v>384</v>
      </c>
      <c r="C42" s="84" t="s">
        <v>385</v>
      </c>
      <c r="D42" s="97" t="s">
        <v>123</v>
      </c>
      <c r="E42" s="97" t="s">
        <v>308</v>
      </c>
      <c r="F42" s="84" t="s">
        <v>382</v>
      </c>
      <c r="G42" s="97" t="s">
        <v>383</v>
      </c>
      <c r="H42" s="84" t="s">
        <v>354</v>
      </c>
      <c r="I42" s="84" t="s">
        <v>163</v>
      </c>
      <c r="J42" s="84"/>
      <c r="K42" s="94">
        <v>6.6300000000000008</v>
      </c>
      <c r="L42" s="97" t="s">
        <v>165</v>
      </c>
      <c r="M42" s="98">
        <v>4.4999999999999998E-2</v>
      </c>
      <c r="N42" s="98">
        <v>1.1000000000000001E-2</v>
      </c>
      <c r="O42" s="94">
        <v>3696000</v>
      </c>
      <c r="P42" s="96">
        <v>127.09</v>
      </c>
      <c r="Q42" s="84"/>
      <c r="R42" s="94">
        <v>4697.2465099999999</v>
      </c>
      <c r="S42" s="95">
        <v>1.2565086194587494E-3</v>
      </c>
      <c r="T42" s="95">
        <v>5.3858646156919092E-2</v>
      </c>
      <c r="U42" s="95">
        <f>R42/'סכום נכסי הקרן'!$C$42</f>
        <v>9.7631381792760256E-3</v>
      </c>
    </row>
    <row r="43" spans="2:21" s="138" customFormat="1">
      <c r="B43" s="87" t="s">
        <v>386</v>
      </c>
      <c r="C43" s="84" t="s">
        <v>387</v>
      </c>
      <c r="D43" s="97" t="s">
        <v>123</v>
      </c>
      <c r="E43" s="97" t="s">
        <v>308</v>
      </c>
      <c r="F43" s="84" t="s">
        <v>315</v>
      </c>
      <c r="G43" s="97" t="s">
        <v>316</v>
      </c>
      <c r="H43" s="84" t="s">
        <v>354</v>
      </c>
      <c r="I43" s="84" t="s">
        <v>163</v>
      </c>
      <c r="J43" s="84"/>
      <c r="K43" s="94">
        <v>2.46</v>
      </c>
      <c r="L43" s="97" t="s">
        <v>165</v>
      </c>
      <c r="M43" s="98">
        <v>0.05</v>
      </c>
      <c r="N43" s="98">
        <v>2.7999999999999995E-3</v>
      </c>
      <c r="O43" s="94">
        <v>63617</v>
      </c>
      <c r="P43" s="96">
        <v>123.39</v>
      </c>
      <c r="Q43" s="84"/>
      <c r="R43" s="94">
        <v>78.497009999999989</v>
      </c>
      <c r="S43" s="95">
        <v>6.3617063617063614E-5</v>
      </c>
      <c r="T43" s="95">
        <v>9.0004701200281244E-4</v>
      </c>
      <c r="U43" s="95">
        <f>R43/'סכום נכסי הקרן'!$C$42</f>
        <v>1.6315455313202455E-4</v>
      </c>
    </row>
    <row r="44" spans="2:21" s="138" customFormat="1">
      <c r="B44" s="87" t="s">
        <v>388</v>
      </c>
      <c r="C44" s="84" t="s">
        <v>389</v>
      </c>
      <c r="D44" s="97" t="s">
        <v>123</v>
      </c>
      <c r="E44" s="97" t="s">
        <v>308</v>
      </c>
      <c r="F44" s="84" t="s">
        <v>332</v>
      </c>
      <c r="G44" s="97" t="s">
        <v>316</v>
      </c>
      <c r="H44" s="84" t="s">
        <v>354</v>
      </c>
      <c r="I44" s="84" t="s">
        <v>312</v>
      </c>
      <c r="J44" s="84"/>
      <c r="K44" s="94">
        <v>2.34</v>
      </c>
      <c r="L44" s="97" t="s">
        <v>165</v>
      </c>
      <c r="M44" s="98">
        <v>6.5000000000000002E-2</v>
      </c>
      <c r="N44" s="98">
        <v>3.2000000000000002E-3</v>
      </c>
      <c r="O44" s="94">
        <v>130000</v>
      </c>
      <c r="P44" s="96">
        <v>127.13</v>
      </c>
      <c r="Q44" s="94">
        <v>2.3275600000000001</v>
      </c>
      <c r="R44" s="94">
        <v>167.59657000000001</v>
      </c>
      <c r="S44" s="95">
        <v>8.2539682539682546E-5</v>
      </c>
      <c r="T44" s="95">
        <v>1.9216629021974242E-3</v>
      </c>
      <c r="U44" s="95">
        <f>R44/'סכום נכסי הקרן'!$C$42</f>
        <v>3.4834630624542358E-4</v>
      </c>
    </row>
    <row r="45" spans="2:21" s="138" customFormat="1">
      <c r="B45" s="87" t="s">
        <v>390</v>
      </c>
      <c r="C45" s="84" t="s">
        <v>391</v>
      </c>
      <c r="D45" s="97" t="s">
        <v>123</v>
      </c>
      <c r="E45" s="97" t="s">
        <v>308</v>
      </c>
      <c r="F45" s="84" t="s">
        <v>392</v>
      </c>
      <c r="G45" s="97" t="s">
        <v>344</v>
      </c>
      <c r="H45" s="84" t="s">
        <v>354</v>
      </c>
      <c r="I45" s="84" t="s">
        <v>312</v>
      </c>
      <c r="J45" s="84"/>
      <c r="K45" s="94">
        <v>8.6999999999999993</v>
      </c>
      <c r="L45" s="97" t="s">
        <v>165</v>
      </c>
      <c r="M45" s="98">
        <v>3.5000000000000003E-2</v>
      </c>
      <c r="N45" s="98">
        <v>1.61E-2</v>
      </c>
      <c r="O45" s="94">
        <v>514804.5</v>
      </c>
      <c r="P45" s="96">
        <v>119.43</v>
      </c>
      <c r="Q45" s="84"/>
      <c r="R45" s="94">
        <v>614.83100999999999</v>
      </c>
      <c r="S45" s="95">
        <v>2.4688956871915407E-3</v>
      </c>
      <c r="T45" s="95">
        <v>7.0496546739445415E-3</v>
      </c>
      <c r="U45" s="95">
        <f>R45/'סכום נכסי הקרן'!$C$42</f>
        <v>1.2779146452617917E-3</v>
      </c>
    </row>
    <row r="46" spans="2:21" s="138" customFormat="1">
      <c r="B46" s="87" t="s">
        <v>393</v>
      </c>
      <c r="C46" s="84" t="s">
        <v>394</v>
      </c>
      <c r="D46" s="97" t="s">
        <v>123</v>
      </c>
      <c r="E46" s="97" t="s">
        <v>308</v>
      </c>
      <c r="F46" s="84" t="s">
        <v>392</v>
      </c>
      <c r="G46" s="97" t="s">
        <v>344</v>
      </c>
      <c r="H46" s="84" t="s">
        <v>354</v>
      </c>
      <c r="I46" s="84" t="s">
        <v>312</v>
      </c>
      <c r="J46" s="84"/>
      <c r="K46" s="94">
        <v>7.33</v>
      </c>
      <c r="L46" s="97" t="s">
        <v>165</v>
      </c>
      <c r="M46" s="98">
        <v>0.04</v>
      </c>
      <c r="N46" s="98">
        <v>1.2699999999999999E-2</v>
      </c>
      <c r="O46" s="94">
        <v>76215.09</v>
      </c>
      <c r="P46" s="96">
        <v>122.56</v>
      </c>
      <c r="Q46" s="84"/>
      <c r="R46" s="94">
        <v>93.409210000000002</v>
      </c>
      <c r="S46" s="95">
        <v>1.6419120310265619E-4</v>
      </c>
      <c r="T46" s="95">
        <v>1.0710303533095495E-3</v>
      </c>
      <c r="U46" s="95">
        <f>R46/'סכום נכסי הקרן'!$C$42</f>
        <v>1.9414927926510118E-4</v>
      </c>
    </row>
    <row r="47" spans="2:21" s="138" customFormat="1">
      <c r="B47" s="87" t="s">
        <v>395</v>
      </c>
      <c r="C47" s="84" t="s">
        <v>396</v>
      </c>
      <c r="D47" s="97" t="s">
        <v>123</v>
      </c>
      <c r="E47" s="97" t="s">
        <v>308</v>
      </c>
      <c r="F47" s="84" t="s">
        <v>397</v>
      </c>
      <c r="G47" s="97" t="s">
        <v>398</v>
      </c>
      <c r="H47" s="84" t="s">
        <v>399</v>
      </c>
      <c r="I47" s="84" t="s">
        <v>312</v>
      </c>
      <c r="J47" s="84"/>
      <c r="K47" s="94">
        <v>8.8400000000000016</v>
      </c>
      <c r="L47" s="97" t="s">
        <v>165</v>
      </c>
      <c r="M47" s="98">
        <v>5.1500000000000004E-2</v>
      </c>
      <c r="N47" s="98">
        <v>2.1900000000000003E-2</v>
      </c>
      <c r="O47" s="94">
        <v>2001696</v>
      </c>
      <c r="P47" s="96">
        <v>153.66999999999999</v>
      </c>
      <c r="Q47" s="84"/>
      <c r="R47" s="94">
        <v>3076.0061700000001</v>
      </c>
      <c r="S47" s="95">
        <v>5.6369574730880296E-4</v>
      </c>
      <c r="T47" s="95">
        <v>3.5269498318607498E-2</v>
      </c>
      <c r="U47" s="95">
        <f>R47/'סכום נכסי הקרן'!$C$42</f>
        <v>6.3934207442767612E-3</v>
      </c>
    </row>
    <row r="48" spans="2:21" s="138" customFormat="1">
      <c r="B48" s="87" t="s">
        <v>400</v>
      </c>
      <c r="C48" s="84" t="s">
        <v>401</v>
      </c>
      <c r="D48" s="97" t="s">
        <v>123</v>
      </c>
      <c r="E48" s="97" t="s">
        <v>308</v>
      </c>
      <c r="F48" s="84" t="s">
        <v>402</v>
      </c>
      <c r="G48" s="97" t="s">
        <v>344</v>
      </c>
      <c r="H48" s="84" t="s">
        <v>399</v>
      </c>
      <c r="I48" s="84" t="s">
        <v>163</v>
      </c>
      <c r="J48" s="84"/>
      <c r="K48" s="94">
        <v>0.25</v>
      </c>
      <c r="L48" s="97" t="s">
        <v>165</v>
      </c>
      <c r="M48" s="98">
        <v>4.5499999999999999E-2</v>
      </c>
      <c r="N48" s="98">
        <v>3.4599999999999992E-2</v>
      </c>
      <c r="O48" s="94">
        <v>287622.5</v>
      </c>
      <c r="P48" s="96">
        <v>121.97</v>
      </c>
      <c r="Q48" s="84"/>
      <c r="R48" s="94">
        <v>350.81314000000003</v>
      </c>
      <c r="S48" s="95">
        <v>2.0337889437286984E-3</v>
      </c>
      <c r="T48" s="95">
        <v>4.0224247831646635E-3</v>
      </c>
      <c r="U48" s="95">
        <f>R48/'סכום נכסי הקרן'!$C$42</f>
        <v>7.2915848755949271E-4</v>
      </c>
    </row>
    <row r="49" spans="2:21" s="138" customFormat="1">
      <c r="B49" s="87" t="s">
        <v>403</v>
      </c>
      <c r="C49" s="84" t="s">
        <v>404</v>
      </c>
      <c r="D49" s="97" t="s">
        <v>123</v>
      </c>
      <c r="E49" s="97" t="s">
        <v>308</v>
      </c>
      <c r="F49" s="84" t="s">
        <v>402</v>
      </c>
      <c r="G49" s="97" t="s">
        <v>344</v>
      </c>
      <c r="H49" s="84" t="s">
        <v>399</v>
      </c>
      <c r="I49" s="84" t="s">
        <v>163</v>
      </c>
      <c r="J49" s="84"/>
      <c r="K49" s="94">
        <v>5.1599999999999993</v>
      </c>
      <c r="L49" s="97" t="s">
        <v>165</v>
      </c>
      <c r="M49" s="98">
        <v>4.7500000000000001E-2</v>
      </c>
      <c r="N49" s="98">
        <v>7.7999999999999988E-3</v>
      </c>
      <c r="O49" s="94">
        <v>1782427</v>
      </c>
      <c r="P49" s="96">
        <v>148.43</v>
      </c>
      <c r="Q49" s="84"/>
      <c r="R49" s="94">
        <v>2645.6564900000003</v>
      </c>
      <c r="S49" s="95">
        <v>9.4443225772267256E-4</v>
      </c>
      <c r="T49" s="95">
        <v>3.0335107268548819E-2</v>
      </c>
      <c r="U49" s="95">
        <f>R49/'סכום נכסי הקרן'!$C$42</f>
        <v>5.4989470601082852E-3</v>
      </c>
    </row>
    <row r="50" spans="2:21" s="138" customFormat="1">
      <c r="B50" s="87" t="s">
        <v>405</v>
      </c>
      <c r="C50" s="84" t="s">
        <v>406</v>
      </c>
      <c r="D50" s="97" t="s">
        <v>123</v>
      </c>
      <c r="E50" s="97" t="s">
        <v>308</v>
      </c>
      <c r="F50" s="84" t="s">
        <v>407</v>
      </c>
      <c r="G50" s="97" t="s">
        <v>344</v>
      </c>
      <c r="H50" s="84" t="s">
        <v>399</v>
      </c>
      <c r="I50" s="84" t="s">
        <v>163</v>
      </c>
      <c r="J50" s="84"/>
      <c r="K50" s="94">
        <v>0.5</v>
      </c>
      <c r="L50" s="97" t="s">
        <v>165</v>
      </c>
      <c r="M50" s="98">
        <v>5.2999999999999999E-2</v>
      </c>
      <c r="N50" s="98">
        <v>6.6E-3</v>
      </c>
      <c r="O50" s="94">
        <v>4164</v>
      </c>
      <c r="P50" s="96">
        <v>119.18</v>
      </c>
      <c r="Q50" s="84"/>
      <c r="R50" s="94">
        <v>4.96265</v>
      </c>
      <c r="S50" s="95">
        <v>9.1009745653157948E-6</v>
      </c>
      <c r="T50" s="95">
        <v>5.6901763571832326E-5</v>
      </c>
      <c r="U50" s="95">
        <f>R50/'סכום נכסי הקרן'!$C$42</f>
        <v>1.0314774321985533E-5</v>
      </c>
    </row>
    <row r="51" spans="2:21" s="138" customFormat="1">
      <c r="B51" s="87" t="s">
        <v>408</v>
      </c>
      <c r="C51" s="84" t="s">
        <v>409</v>
      </c>
      <c r="D51" s="97" t="s">
        <v>123</v>
      </c>
      <c r="E51" s="97" t="s">
        <v>308</v>
      </c>
      <c r="F51" s="84" t="s">
        <v>410</v>
      </c>
      <c r="G51" s="97" t="s">
        <v>411</v>
      </c>
      <c r="H51" s="84" t="s">
        <v>399</v>
      </c>
      <c r="I51" s="84" t="s">
        <v>312</v>
      </c>
      <c r="J51" s="84"/>
      <c r="K51" s="94">
        <v>4.97</v>
      </c>
      <c r="L51" s="97" t="s">
        <v>165</v>
      </c>
      <c r="M51" s="98">
        <v>3.85E-2</v>
      </c>
      <c r="N51" s="98">
        <v>5.7000000000000002E-3</v>
      </c>
      <c r="O51" s="94">
        <v>32675</v>
      </c>
      <c r="P51" s="96">
        <v>120.57</v>
      </c>
      <c r="Q51" s="84"/>
      <c r="R51" s="94">
        <v>39.396260000000005</v>
      </c>
      <c r="S51" s="95">
        <v>1.364033628824554E-4</v>
      </c>
      <c r="T51" s="95">
        <v>4.5171766538733044E-4</v>
      </c>
      <c r="U51" s="95">
        <f>R51/'סכום נכסי הקרן'!$C$42</f>
        <v>8.1884382543654269E-5</v>
      </c>
    </row>
    <row r="52" spans="2:21" s="138" customFormat="1">
      <c r="B52" s="87" t="s">
        <v>412</v>
      </c>
      <c r="C52" s="84" t="s">
        <v>413</v>
      </c>
      <c r="D52" s="97" t="s">
        <v>123</v>
      </c>
      <c r="E52" s="97" t="s">
        <v>308</v>
      </c>
      <c r="F52" s="84" t="s">
        <v>410</v>
      </c>
      <c r="G52" s="97" t="s">
        <v>411</v>
      </c>
      <c r="H52" s="84" t="s">
        <v>399</v>
      </c>
      <c r="I52" s="84" t="s">
        <v>312</v>
      </c>
      <c r="J52" s="84"/>
      <c r="K52" s="94">
        <v>3.2300000000000004</v>
      </c>
      <c r="L52" s="97" t="s">
        <v>165</v>
      </c>
      <c r="M52" s="98">
        <v>3.9E-2</v>
      </c>
      <c r="N52" s="98">
        <v>3.0999999999999999E-3</v>
      </c>
      <c r="O52" s="94">
        <v>30044</v>
      </c>
      <c r="P52" s="96">
        <v>120.78</v>
      </c>
      <c r="Q52" s="84"/>
      <c r="R52" s="94">
        <v>36.287129999999998</v>
      </c>
      <c r="S52" s="95">
        <v>7.5292112797829748E-5</v>
      </c>
      <c r="T52" s="95">
        <v>4.1606836910931534E-4</v>
      </c>
      <c r="U52" s="95">
        <f>R52/'סכום נכסי הקרן'!$C$42</f>
        <v>7.5422114544155015E-5</v>
      </c>
    </row>
    <row r="53" spans="2:21" s="138" customFormat="1">
      <c r="B53" s="87" t="s">
        <v>414</v>
      </c>
      <c r="C53" s="84" t="s">
        <v>415</v>
      </c>
      <c r="D53" s="97" t="s">
        <v>123</v>
      </c>
      <c r="E53" s="97" t="s">
        <v>308</v>
      </c>
      <c r="F53" s="84" t="s">
        <v>410</v>
      </c>
      <c r="G53" s="97" t="s">
        <v>411</v>
      </c>
      <c r="H53" s="84" t="s">
        <v>399</v>
      </c>
      <c r="I53" s="84" t="s">
        <v>312</v>
      </c>
      <c r="J53" s="84"/>
      <c r="K53" s="94">
        <v>5.8000000000000007</v>
      </c>
      <c r="L53" s="97" t="s">
        <v>165</v>
      </c>
      <c r="M53" s="98">
        <v>3.85E-2</v>
      </c>
      <c r="N53" s="98">
        <v>6.8999999999999999E-3</v>
      </c>
      <c r="O53" s="94">
        <v>21991</v>
      </c>
      <c r="P53" s="96">
        <v>122.97</v>
      </c>
      <c r="Q53" s="84"/>
      <c r="R53" s="94">
        <v>27.04232</v>
      </c>
      <c r="S53" s="95">
        <v>8.7964E-5</v>
      </c>
      <c r="T53" s="95">
        <v>3.1006734286597538E-4</v>
      </c>
      <c r="U53" s="95">
        <f>R53/'סכום נכסי הקרן'!$C$42</f>
        <v>5.6206951516410758E-5</v>
      </c>
    </row>
    <row r="54" spans="2:21" s="138" customFormat="1">
      <c r="B54" s="87" t="s">
        <v>416</v>
      </c>
      <c r="C54" s="84" t="s">
        <v>417</v>
      </c>
      <c r="D54" s="97" t="s">
        <v>123</v>
      </c>
      <c r="E54" s="97" t="s">
        <v>308</v>
      </c>
      <c r="F54" s="84" t="s">
        <v>418</v>
      </c>
      <c r="G54" s="97" t="s">
        <v>411</v>
      </c>
      <c r="H54" s="84" t="s">
        <v>399</v>
      </c>
      <c r="I54" s="84" t="s">
        <v>163</v>
      </c>
      <c r="J54" s="84"/>
      <c r="K54" s="94">
        <v>3.35</v>
      </c>
      <c r="L54" s="97" t="s">
        <v>165</v>
      </c>
      <c r="M54" s="98">
        <v>3.7499999999999999E-2</v>
      </c>
      <c r="N54" s="98">
        <v>5.1000000000000004E-3</v>
      </c>
      <c r="O54" s="94">
        <v>236039</v>
      </c>
      <c r="P54" s="96">
        <v>120.58</v>
      </c>
      <c r="Q54" s="84"/>
      <c r="R54" s="94">
        <v>284.61581000000001</v>
      </c>
      <c r="S54" s="95">
        <v>3.0468388071193452E-4</v>
      </c>
      <c r="T54" s="95">
        <v>3.2634059483190535E-3</v>
      </c>
      <c r="U54" s="95">
        <f>R54/'סכום נכסי הקרן'!$C$42</f>
        <v>5.9156858706922992E-4</v>
      </c>
    </row>
    <row r="55" spans="2:21" s="138" customFormat="1">
      <c r="B55" s="87" t="s">
        <v>419</v>
      </c>
      <c r="C55" s="84" t="s">
        <v>420</v>
      </c>
      <c r="D55" s="97" t="s">
        <v>123</v>
      </c>
      <c r="E55" s="97" t="s">
        <v>308</v>
      </c>
      <c r="F55" s="84" t="s">
        <v>418</v>
      </c>
      <c r="G55" s="97" t="s">
        <v>411</v>
      </c>
      <c r="H55" s="84" t="s">
        <v>399</v>
      </c>
      <c r="I55" s="84" t="s">
        <v>163</v>
      </c>
      <c r="J55" s="84"/>
      <c r="K55" s="94">
        <v>6.93</v>
      </c>
      <c r="L55" s="97" t="s">
        <v>165</v>
      </c>
      <c r="M55" s="98">
        <v>2.4799999999999999E-2</v>
      </c>
      <c r="N55" s="98">
        <v>1.0200000000000001E-2</v>
      </c>
      <c r="O55" s="94">
        <v>28829</v>
      </c>
      <c r="P55" s="96">
        <v>110.91</v>
      </c>
      <c r="Q55" s="84"/>
      <c r="R55" s="94">
        <v>31.974250000000001</v>
      </c>
      <c r="S55" s="95">
        <v>6.8075416037572002E-5</v>
      </c>
      <c r="T55" s="95">
        <v>3.666168708022246E-4</v>
      </c>
      <c r="U55" s="95">
        <f>R55/'סכום נכסי הקרן'!$C$42</f>
        <v>6.6457874898440551E-5</v>
      </c>
    </row>
    <row r="56" spans="2:21" s="138" customFormat="1">
      <c r="B56" s="87" t="s">
        <v>421</v>
      </c>
      <c r="C56" s="84" t="s">
        <v>422</v>
      </c>
      <c r="D56" s="97" t="s">
        <v>123</v>
      </c>
      <c r="E56" s="97" t="s">
        <v>308</v>
      </c>
      <c r="F56" s="84" t="s">
        <v>319</v>
      </c>
      <c r="G56" s="97" t="s">
        <v>316</v>
      </c>
      <c r="H56" s="84" t="s">
        <v>399</v>
      </c>
      <c r="I56" s="84" t="s">
        <v>163</v>
      </c>
      <c r="J56" s="84"/>
      <c r="K56" s="94">
        <v>4.8599999999999994</v>
      </c>
      <c r="L56" s="97" t="s">
        <v>165</v>
      </c>
      <c r="M56" s="98">
        <v>1.06E-2</v>
      </c>
      <c r="N56" s="98">
        <v>9.5999999999999992E-3</v>
      </c>
      <c r="O56" s="94">
        <f>600000/50000</f>
        <v>12</v>
      </c>
      <c r="P56" s="96">
        <v>5024799</v>
      </c>
      <c r="Q56" s="84"/>
      <c r="R56" s="94">
        <v>602.97586999999999</v>
      </c>
      <c r="S56" s="95">
        <f>4418.58752485456%/50000</f>
        <v>8.8371750497091199E-4</v>
      </c>
      <c r="T56" s="95">
        <v>6.9137235940999074E-3</v>
      </c>
      <c r="U56" s="95">
        <f>R56/'סכום נכסי הקרן'!$C$42</f>
        <v>1.2532739606163819E-3</v>
      </c>
    </row>
    <row r="57" spans="2:21" s="138" customFormat="1">
      <c r="B57" s="87" t="s">
        <v>423</v>
      </c>
      <c r="C57" s="84" t="s">
        <v>424</v>
      </c>
      <c r="D57" s="97" t="s">
        <v>123</v>
      </c>
      <c r="E57" s="97" t="s">
        <v>308</v>
      </c>
      <c r="F57" s="84" t="s">
        <v>425</v>
      </c>
      <c r="G57" s="97" t="s">
        <v>344</v>
      </c>
      <c r="H57" s="84" t="s">
        <v>399</v>
      </c>
      <c r="I57" s="84" t="s">
        <v>312</v>
      </c>
      <c r="J57" s="84"/>
      <c r="K57" s="94">
        <v>7.63</v>
      </c>
      <c r="L57" s="97" t="s">
        <v>165</v>
      </c>
      <c r="M57" s="98">
        <v>2.35E-2</v>
      </c>
      <c r="N57" s="98">
        <v>1.44E-2</v>
      </c>
      <c r="O57" s="94">
        <v>256760</v>
      </c>
      <c r="P57" s="96">
        <v>108.04</v>
      </c>
      <c r="Q57" s="84"/>
      <c r="R57" s="94">
        <v>277.40352000000001</v>
      </c>
      <c r="S57" s="95">
        <v>1.0235774422284296E-3</v>
      </c>
      <c r="T57" s="95">
        <v>3.1807098040430135E-3</v>
      </c>
      <c r="U57" s="95">
        <f>R57/'סכום נכסי הקרן'!$C$42</f>
        <v>5.7657797848415676E-4</v>
      </c>
    </row>
    <row r="58" spans="2:21" s="138" customFormat="1">
      <c r="B58" s="87" t="s">
        <v>426</v>
      </c>
      <c r="C58" s="84" t="s">
        <v>427</v>
      </c>
      <c r="D58" s="97" t="s">
        <v>123</v>
      </c>
      <c r="E58" s="97" t="s">
        <v>308</v>
      </c>
      <c r="F58" s="84" t="s">
        <v>425</v>
      </c>
      <c r="G58" s="97" t="s">
        <v>344</v>
      </c>
      <c r="H58" s="84" t="s">
        <v>399</v>
      </c>
      <c r="I58" s="84" t="s">
        <v>312</v>
      </c>
      <c r="J58" s="84"/>
      <c r="K58" s="94">
        <v>6.4899999999999993</v>
      </c>
      <c r="L58" s="97" t="s">
        <v>165</v>
      </c>
      <c r="M58" s="98">
        <v>2.3E-2</v>
      </c>
      <c r="N58" s="98">
        <v>1.5900000000000001E-2</v>
      </c>
      <c r="O58" s="94">
        <v>192.53</v>
      </c>
      <c r="P58" s="96">
        <v>105.41</v>
      </c>
      <c r="Q58" s="94">
        <v>4.3E-3</v>
      </c>
      <c r="R58" s="94">
        <v>0.20735000000000001</v>
      </c>
      <c r="S58" s="95">
        <v>1.3507321857335512E-7</v>
      </c>
      <c r="T58" s="95">
        <v>2.3774758801485965E-6</v>
      </c>
      <c r="U58" s="95">
        <f>R58/'סכום נכסי הקרן'!$C$42</f>
        <v>4.3097305989011932E-7</v>
      </c>
    </row>
    <row r="59" spans="2:21" s="138" customFormat="1">
      <c r="B59" s="87" t="s">
        <v>428</v>
      </c>
      <c r="C59" s="84" t="s">
        <v>429</v>
      </c>
      <c r="D59" s="97" t="s">
        <v>123</v>
      </c>
      <c r="E59" s="97" t="s">
        <v>308</v>
      </c>
      <c r="F59" s="84" t="s">
        <v>425</v>
      </c>
      <c r="G59" s="97" t="s">
        <v>344</v>
      </c>
      <c r="H59" s="84" t="s">
        <v>399</v>
      </c>
      <c r="I59" s="84" t="s">
        <v>312</v>
      </c>
      <c r="J59" s="84"/>
      <c r="K59" s="94">
        <v>2.7699999999999996</v>
      </c>
      <c r="L59" s="97" t="s">
        <v>165</v>
      </c>
      <c r="M59" s="98">
        <v>5.8499999999999996E-2</v>
      </c>
      <c r="N59" s="98">
        <v>7.7000000000000011E-3</v>
      </c>
      <c r="O59" s="94">
        <v>431831.51</v>
      </c>
      <c r="P59" s="96">
        <v>123.56</v>
      </c>
      <c r="Q59" s="84"/>
      <c r="R59" s="94">
        <v>533.57101</v>
      </c>
      <c r="S59" s="95">
        <v>3.3336289583787396E-4</v>
      </c>
      <c r="T59" s="95">
        <v>6.1179272082060553E-3</v>
      </c>
      <c r="U59" s="95">
        <f>R59/'סכום נכסי הקרן'!$C$42</f>
        <v>1.1090172695845742E-3</v>
      </c>
    </row>
    <row r="60" spans="2:21" s="138" customFormat="1">
      <c r="B60" s="87" t="s">
        <v>430</v>
      </c>
      <c r="C60" s="84" t="s">
        <v>431</v>
      </c>
      <c r="D60" s="97" t="s">
        <v>123</v>
      </c>
      <c r="E60" s="97" t="s">
        <v>308</v>
      </c>
      <c r="F60" s="84" t="s">
        <v>425</v>
      </c>
      <c r="G60" s="97" t="s">
        <v>344</v>
      </c>
      <c r="H60" s="84" t="s">
        <v>399</v>
      </c>
      <c r="I60" s="84" t="s">
        <v>312</v>
      </c>
      <c r="J60" s="84"/>
      <c r="K60" s="94">
        <v>7.05</v>
      </c>
      <c r="L60" s="97" t="s">
        <v>165</v>
      </c>
      <c r="M60" s="98">
        <v>2.1499999999999998E-2</v>
      </c>
      <c r="N60" s="98">
        <v>1.43E-2</v>
      </c>
      <c r="O60" s="94">
        <v>1083668.56</v>
      </c>
      <c r="P60" s="96">
        <v>106.57</v>
      </c>
      <c r="Q60" s="84"/>
      <c r="R60" s="94">
        <v>1154.8655700000002</v>
      </c>
      <c r="S60" s="95">
        <v>2.0513808870608516E-3</v>
      </c>
      <c r="T60" s="95">
        <v>1.3241692970769525E-2</v>
      </c>
      <c r="U60" s="95">
        <f>R60/'סכום נכסי הקרן'!$C$42</f>
        <v>2.400366281478885E-3</v>
      </c>
    </row>
    <row r="61" spans="2:21" s="138" customFormat="1">
      <c r="B61" s="87" t="s">
        <v>432</v>
      </c>
      <c r="C61" s="84" t="s">
        <v>433</v>
      </c>
      <c r="D61" s="97" t="s">
        <v>123</v>
      </c>
      <c r="E61" s="97" t="s">
        <v>308</v>
      </c>
      <c r="F61" s="84" t="s">
        <v>434</v>
      </c>
      <c r="G61" s="97" t="s">
        <v>344</v>
      </c>
      <c r="H61" s="84" t="s">
        <v>399</v>
      </c>
      <c r="I61" s="84" t="s">
        <v>163</v>
      </c>
      <c r="J61" s="84"/>
      <c r="K61" s="94">
        <v>6.58</v>
      </c>
      <c r="L61" s="97" t="s">
        <v>165</v>
      </c>
      <c r="M61" s="98">
        <v>1.9599999999999999E-2</v>
      </c>
      <c r="N61" s="98">
        <v>1.3299999999999999E-2</v>
      </c>
      <c r="O61" s="94">
        <v>94000</v>
      </c>
      <c r="P61" s="96">
        <v>104.34</v>
      </c>
      <c r="Q61" s="84"/>
      <c r="R61" s="94">
        <v>98.079599999999999</v>
      </c>
      <c r="S61" s="95">
        <v>1.8512828996604668E-4</v>
      </c>
      <c r="T61" s="95">
        <v>1.1245810626217617E-3</v>
      </c>
      <c r="U61" s="95">
        <f>R61/'סכום נכסי הקרן'!$C$42</f>
        <v>2.038565966954374E-4</v>
      </c>
    </row>
    <row r="62" spans="2:21" s="138" customFormat="1">
      <c r="B62" s="87" t="s">
        <v>435</v>
      </c>
      <c r="C62" s="84" t="s">
        <v>436</v>
      </c>
      <c r="D62" s="97" t="s">
        <v>123</v>
      </c>
      <c r="E62" s="97" t="s">
        <v>308</v>
      </c>
      <c r="F62" s="84" t="s">
        <v>434</v>
      </c>
      <c r="G62" s="97" t="s">
        <v>344</v>
      </c>
      <c r="H62" s="84" t="s">
        <v>399</v>
      </c>
      <c r="I62" s="84" t="s">
        <v>163</v>
      </c>
      <c r="J62" s="84"/>
      <c r="K62" s="94">
        <v>4.5600000000000005</v>
      </c>
      <c r="L62" s="97" t="s">
        <v>165</v>
      </c>
      <c r="M62" s="98">
        <v>2.75E-2</v>
      </c>
      <c r="N62" s="98">
        <v>8.1000000000000013E-3</v>
      </c>
      <c r="O62" s="94">
        <v>99478.26</v>
      </c>
      <c r="P62" s="96">
        <v>109.26</v>
      </c>
      <c r="Q62" s="84"/>
      <c r="R62" s="94">
        <v>108.68995</v>
      </c>
      <c r="S62" s="95">
        <v>2.0413030924380568E-4</v>
      </c>
      <c r="T62" s="95">
        <v>1.246239375642908E-3</v>
      </c>
      <c r="U62" s="95">
        <f>R62/'סכום נכסי הקרן'!$C$42</f>
        <v>2.2591000882953493E-4</v>
      </c>
    </row>
    <row r="63" spans="2:21" s="138" customFormat="1">
      <c r="B63" s="87" t="s">
        <v>437</v>
      </c>
      <c r="C63" s="84" t="s">
        <v>438</v>
      </c>
      <c r="D63" s="97" t="s">
        <v>123</v>
      </c>
      <c r="E63" s="97" t="s">
        <v>308</v>
      </c>
      <c r="F63" s="84" t="s">
        <v>439</v>
      </c>
      <c r="G63" s="97" t="s">
        <v>440</v>
      </c>
      <c r="H63" s="84" t="s">
        <v>399</v>
      </c>
      <c r="I63" s="84" t="s">
        <v>312</v>
      </c>
      <c r="J63" s="84"/>
      <c r="K63" s="94">
        <v>5.6400000000000006</v>
      </c>
      <c r="L63" s="97" t="s">
        <v>165</v>
      </c>
      <c r="M63" s="98">
        <v>1.9400000000000001E-2</v>
      </c>
      <c r="N63" s="98">
        <v>7.7000000000000002E-3</v>
      </c>
      <c r="O63" s="94">
        <v>316783.09999999998</v>
      </c>
      <c r="P63" s="96">
        <v>106.77</v>
      </c>
      <c r="Q63" s="84"/>
      <c r="R63" s="94">
        <v>338.22929999999997</v>
      </c>
      <c r="S63" s="95">
        <v>4.7822735261408345E-4</v>
      </c>
      <c r="T63" s="95">
        <v>3.8781384263783152E-3</v>
      </c>
      <c r="U63" s="95">
        <f>R63/'סכום נכסי הקרן'!$C$42</f>
        <v>7.030032137231401E-4</v>
      </c>
    </row>
    <row r="64" spans="2:21" s="138" customFormat="1">
      <c r="B64" s="87" t="s">
        <v>441</v>
      </c>
      <c r="C64" s="84" t="s">
        <v>442</v>
      </c>
      <c r="D64" s="97" t="s">
        <v>123</v>
      </c>
      <c r="E64" s="97" t="s">
        <v>308</v>
      </c>
      <c r="F64" s="84" t="s">
        <v>443</v>
      </c>
      <c r="G64" s="97" t="s">
        <v>411</v>
      </c>
      <c r="H64" s="84" t="s">
        <v>399</v>
      </c>
      <c r="I64" s="84" t="s">
        <v>163</v>
      </c>
      <c r="J64" s="84"/>
      <c r="K64" s="94">
        <v>1.6999999999999997</v>
      </c>
      <c r="L64" s="97" t="s">
        <v>165</v>
      </c>
      <c r="M64" s="98">
        <v>3.6000000000000004E-2</v>
      </c>
      <c r="N64" s="98">
        <v>1.8E-3</v>
      </c>
      <c r="O64" s="94">
        <v>152472</v>
      </c>
      <c r="P64" s="96">
        <v>112.9</v>
      </c>
      <c r="Q64" s="84"/>
      <c r="R64" s="94">
        <v>172.14089000000001</v>
      </c>
      <c r="S64" s="95">
        <v>3.6854623506207216E-4</v>
      </c>
      <c r="T64" s="95">
        <v>1.9737680924153014E-3</v>
      </c>
      <c r="U64" s="95">
        <f>R64/'סכום נכסי הקרן'!$C$42</f>
        <v>3.5779158956116924E-4</v>
      </c>
    </row>
    <row r="65" spans="2:21" s="138" customFormat="1">
      <c r="B65" s="87" t="s">
        <v>444</v>
      </c>
      <c r="C65" s="84" t="s">
        <v>445</v>
      </c>
      <c r="D65" s="97" t="s">
        <v>123</v>
      </c>
      <c r="E65" s="97" t="s">
        <v>308</v>
      </c>
      <c r="F65" s="84" t="s">
        <v>443</v>
      </c>
      <c r="G65" s="97" t="s">
        <v>411</v>
      </c>
      <c r="H65" s="84" t="s">
        <v>399</v>
      </c>
      <c r="I65" s="84" t="s">
        <v>163</v>
      </c>
      <c r="J65" s="84"/>
      <c r="K65" s="94">
        <v>8.08</v>
      </c>
      <c r="L65" s="97" t="s">
        <v>165</v>
      </c>
      <c r="M65" s="98">
        <v>2.2499999999999999E-2</v>
      </c>
      <c r="N65" s="98">
        <v>1.1800000000000001E-2</v>
      </c>
      <c r="O65" s="94">
        <v>148838</v>
      </c>
      <c r="P65" s="96">
        <v>109.75</v>
      </c>
      <c r="Q65" s="84"/>
      <c r="R65" s="94">
        <v>163.34969000000001</v>
      </c>
      <c r="S65" s="95">
        <v>3.6380378886792134E-4</v>
      </c>
      <c r="T65" s="95">
        <v>1.8729681601386565E-3</v>
      </c>
      <c r="U65" s="95">
        <f>R65/'סכום נכסי הקרן'!$C$42</f>
        <v>3.3951924635352025E-4</v>
      </c>
    </row>
    <row r="66" spans="2:21" s="138" customFormat="1">
      <c r="B66" s="87" t="s">
        <v>446</v>
      </c>
      <c r="C66" s="84" t="s">
        <v>447</v>
      </c>
      <c r="D66" s="97" t="s">
        <v>123</v>
      </c>
      <c r="E66" s="97" t="s">
        <v>308</v>
      </c>
      <c r="F66" s="84" t="s">
        <v>448</v>
      </c>
      <c r="G66" s="97" t="s">
        <v>344</v>
      </c>
      <c r="H66" s="84" t="s">
        <v>449</v>
      </c>
      <c r="I66" s="84" t="s">
        <v>163</v>
      </c>
      <c r="J66" s="84"/>
      <c r="K66" s="94">
        <v>0.73999999999999988</v>
      </c>
      <c r="L66" s="97" t="s">
        <v>165</v>
      </c>
      <c r="M66" s="98">
        <v>4.8499999999999995E-2</v>
      </c>
      <c r="N66" s="98">
        <v>1.2299999999999998E-2</v>
      </c>
      <c r="O66" s="94">
        <v>8226.67</v>
      </c>
      <c r="P66" s="96">
        <v>124.96</v>
      </c>
      <c r="Q66" s="84"/>
      <c r="R66" s="94">
        <v>10.280040000000001</v>
      </c>
      <c r="S66" s="95">
        <v>3.2845549702244967E-5</v>
      </c>
      <c r="T66" s="95">
        <v>1.1787097731836404E-4</v>
      </c>
      <c r="U66" s="95">
        <f>R66/'סכום נכסי הקרן'!$C$42</f>
        <v>2.1366869035894972E-5</v>
      </c>
    </row>
    <row r="67" spans="2:21" s="138" customFormat="1">
      <c r="B67" s="87" t="s">
        <v>450</v>
      </c>
      <c r="C67" s="84" t="s">
        <v>451</v>
      </c>
      <c r="D67" s="97" t="s">
        <v>123</v>
      </c>
      <c r="E67" s="97" t="s">
        <v>308</v>
      </c>
      <c r="F67" s="84" t="s">
        <v>448</v>
      </c>
      <c r="G67" s="97" t="s">
        <v>344</v>
      </c>
      <c r="H67" s="84" t="s">
        <v>449</v>
      </c>
      <c r="I67" s="84" t="s">
        <v>163</v>
      </c>
      <c r="J67" s="84"/>
      <c r="K67" s="94">
        <v>5.37</v>
      </c>
      <c r="L67" s="97" t="s">
        <v>165</v>
      </c>
      <c r="M67" s="98">
        <v>2.5000000000000001E-2</v>
      </c>
      <c r="N67" s="98">
        <v>1.1099999999999999E-2</v>
      </c>
      <c r="O67" s="94">
        <v>156941.04999999999</v>
      </c>
      <c r="P67" s="96">
        <v>107.27</v>
      </c>
      <c r="Q67" s="84"/>
      <c r="R67" s="94">
        <v>168.35066</v>
      </c>
      <c r="S67" s="95">
        <v>3.2460860368499782E-4</v>
      </c>
      <c r="T67" s="95">
        <v>1.9303093009746667E-3</v>
      </c>
      <c r="U67" s="95">
        <f>R67/'סכום נכסי הקרן'!$C$42</f>
        <v>3.4991366807196102E-4</v>
      </c>
    </row>
    <row r="68" spans="2:21" s="138" customFormat="1">
      <c r="B68" s="87" t="s">
        <v>452</v>
      </c>
      <c r="C68" s="84" t="s">
        <v>453</v>
      </c>
      <c r="D68" s="97" t="s">
        <v>123</v>
      </c>
      <c r="E68" s="97" t="s">
        <v>308</v>
      </c>
      <c r="F68" s="84" t="s">
        <v>448</v>
      </c>
      <c r="G68" s="97" t="s">
        <v>344</v>
      </c>
      <c r="H68" s="84" t="s">
        <v>449</v>
      </c>
      <c r="I68" s="84" t="s">
        <v>163</v>
      </c>
      <c r="J68" s="84"/>
      <c r="K68" s="94">
        <v>6.0900000000000007</v>
      </c>
      <c r="L68" s="97" t="s">
        <v>165</v>
      </c>
      <c r="M68" s="98">
        <v>1.34E-2</v>
      </c>
      <c r="N68" s="98">
        <v>1.1500000000000002E-2</v>
      </c>
      <c r="O68" s="94">
        <v>772193.25</v>
      </c>
      <c r="P68" s="96">
        <v>101.56</v>
      </c>
      <c r="Q68" s="84"/>
      <c r="R68" s="94">
        <v>784.23940000000005</v>
      </c>
      <c r="S68" s="95">
        <v>2.1367621350928618E-3</v>
      </c>
      <c r="T68" s="95">
        <v>8.9920919110788883E-3</v>
      </c>
      <c r="U68" s="95">
        <f>R68/'סכום נכסי הקרן'!$C$42</f>
        <v>1.6300267851670665E-3</v>
      </c>
    </row>
    <row r="69" spans="2:21" s="138" customFormat="1">
      <c r="B69" s="87" t="s">
        <v>454</v>
      </c>
      <c r="C69" s="84" t="s">
        <v>455</v>
      </c>
      <c r="D69" s="97" t="s">
        <v>123</v>
      </c>
      <c r="E69" s="97" t="s">
        <v>308</v>
      </c>
      <c r="F69" s="84" t="s">
        <v>337</v>
      </c>
      <c r="G69" s="97" t="s">
        <v>316</v>
      </c>
      <c r="H69" s="84" t="s">
        <v>449</v>
      </c>
      <c r="I69" s="84" t="s">
        <v>163</v>
      </c>
      <c r="J69" s="84"/>
      <c r="K69" s="94">
        <v>3.3299999999999996</v>
      </c>
      <c r="L69" s="97" t="s">
        <v>165</v>
      </c>
      <c r="M69" s="98">
        <v>2.7999999999999997E-2</v>
      </c>
      <c r="N69" s="98">
        <v>9.1999999999999998E-3</v>
      </c>
      <c r="O69" s="94">
        <f>800000/50000</f>
        <v>16</v>
      </c>
      <c r="P69" s="96">
        <v>5414869</v>
      </c>
      <c r="Q69" s="84"/>
      <c r="R69" s="94">
        <v>866.37900999999999</v>
      </c>
      <c r="S69" s="95">
        <f>4523.09605925256%/50000</f>
        <v>9.0461921185051191E-4</v>
      </c>
      <c r="T69" s="95">
        <v>9.9339049883868814E-3</v>
      </c>
      <c r="U69" s="95">
        <f>R69/'סכום נכסי הקרן'!$C$42</f>
        <v>1.800752413620797E-3</v>
      </c>
    </row>
    <row r="70" spans="2:21" s="138" customFormat="1">
      <c r="B70" s="87" t="s">
        <v>456</v>
      </c>
      <c r="C70" s="84" t="s">
        <v>457</v>
      </c>
      <c r="D70" s="97" t="s">
        <v>123</v>
      </c>
      <c r="E70" s="97" t="s">
        <v>308</v>
      </c>
      <c r="F70" s="84" t="s">
        <v>374</v>
      </c>
      <c r="G70" s="97" t="s">
        <v>316</v>
      </c>
      <c r="H70" s="84" t="s">
        <v>449</v>
      </c>
      <c r="I70" s="84" t="s">
        <v>312</v>
      </c>
      <c r="J70" s="84"/>
      <c r="K70" s="94">
        <v>2.15</v>
      </c>
      <c r="L70" s="97" t="s">
        <v>165</v>
      </c>
      <c r="M70" s="98">
        <v>6.4000000000000001E-2</v>
      </c>
      <c r="N70" s="98">
        <v>2.9000000000000002E-3</v>
      </c>
      <c r="O70" s="94">
        <v>300000</v>
      </c>
      <c r="P70" s="96">
        <v>129.43</v>
      </c>
      <c r="Q70" s="84"/>
      <c r="R70" s="94">
        <v>388.29</v>
      </c>
      <c r="S70" s="95">
        <v>2.3962034552455091E-4</v>
      </c>
      <c r="T70" s="95">
        <v>4.4521346009303046E-3</v>
      </c>
      <c r="U70" s="95">
        <f>R70/'סכום נכסי הקרן'!$C$42</f>
        <v>8.0705343344458368E-4</v>
      </c>
    </row>
    <row r="71" spans="2:21" s="138" customFormat="1">
      <c r="B71" s="87" t="s">
        <v>458</v>
      </c>
      <c r="C71" s="84" t="s">
        <v>459</v>
      </c>
      <c r="D71" s="97" t="s">
        <v>123</v>
      </c>
      <c r="E71" s="97" t="s">
        <v>308</v>
      </c>
      <c r="F71" s="84" t="s">
        <v>460</v>
      </c>
      <c r="G71" s="97" t="s">
        <v>316</v>
      </c>
      <c r="H71" s="84" t="s">
        <v>449</v>
      </c>
      <c r="I71" s="84" t="s">
        <v>312</v>
      </c>
      <c r="J71" s="84"/>
      <c r="K71" s="94">
        <v>2.4699999999999998</v>
      </c>
      <c r="L71" s="97" t="s">
        <v>165</v>
      </c>
      <c r="M71" s="98">
        <v>0.02</v>
      </c>
      <c r="N71" s="98">
        <v>3.3999999999999998E-3</v>
      </c>
      <c r="O71" s="94">
        <v>118928.8</v>
      </c>
      <c r="P71" s="96">
        <v>105.04</v>
      </c>
      <c r="Q71" s="94">
        <v>32.997450000000001</v>
      </c>
      <c r="R71" s="94">
        <v>159.15328</v>
      </c>
      <c r="S71" s="95">
        <v>2.0902046744569598E-4</v>
      </c>
      <c r="T71" s="95">
        <v>1.8248521072897806E-3</v>
      </c>
      <c r="U71" s="95">
        <f>R71/'סכום נכסי הקרן'!$C$42</f>
        <v>3.3079708740366007E-4</v>
      </c>
    </row>
    <row r="72" spans="2:21" s="138" customFormat="1">
      <c r="B72" s="87" t="s">
        <v>461</v>
      </c>
      <c r="C72" s="84" t="s">
        <v>462</v>
      </c>
      <c r="D72" s="97" t="s">
        <v>123</v>
      </c>
      <c r="E72" s="97" t="s">
        <v>308</v>
      </c>
      <c r="F72" s="84" t="s">
        <v>463</v>
      </c>
      <c r="G72" s="97" t="s">
        <v>344</v>
      </c>
      <c r="H72" s="84" t="s">
        <v>449</v>
      </c>
      <c r="I72" s="84" t="s">
        <v>163</v>
      </c>
      <c r="J72" s="84"/>
      <c r="K72" s="94">
        <v>6.62</v>
      </c>
      <c r="L72" s="97" t="s">
        <v>165</v>
      </c>
      <c r="M72" s="98">
        <v>1.5800000000000002E-2</v>
      </c>
      <c r="N72" s="98">
        <v>1.1300000000000001E-2</v>
      </c>
      <c r="O72" s="94">
        <v>291429.59999999998</v>
      </c>
      <c r="P72" s="96">
        <v>103.3</v>
      </c>
      <c r="Q72" s="84"/>
      <c r="R72" s="94">
        <v>301.04674999999997</v>
      </c>
      <c r="S72" s="95">
        <v>6.8298156558909957E-4</v>
      </c>
      <c r="T72" s="95">
        <v>3.4518031681800071E-3</v>
      </c>
      <c r="U72" s="95">
        <f>R72/'סכום נכסי הקרן'!$C$42</f>
        <v>6.2571998561599112E-4</v>
      </c>
    </row>
    <row r="73" spans="2:21" s="138" customFormat="1">
      <c r="B73" s="87" t="s">
        <v>464</v>
      </c>
      <c r="C73" s="84" t="s">
        <v>465</v>
      </c>
      <c r="D73" s="97" t="s">
        <v>123</v>
      </c>
      <c r="E73" s="97" t="s">
        <v>308</v>
      </c>
      <c r="F73" s="84" t="s">
        <v>443</v>
      </c>
      <c r="G73" s="97" t="s">
        <v>411</v>
      </c>
      <c r="H73" s="84" t="s">
        <v>449</v>
      </c>
      <c r="I73" s="84" t="s">
        <v>312</v>
      </c>
      <c r="J73" s="84"/>
      <c r="K73" s="94">
        <v>0.72</v>
      </c>
      <c r="L73" s="97" t="s">
        <v>165</v>
      </c>
      <c r="M73" s="98">
        <v>4.4999999999999998E-2</v>
      </c>
      <c r="N73" s="98">
        <v>1.5499999999999998E-2</v>
      </c>
      <c r="O73" s="94">
        <v>51782</v>
      </c>
      <c r="P73" s="96">
        <v>126.97</v>
      </c>
      <c r="Q73" s="84"/>
      <c r="R73" s="94">
        <v>65.747609999999995</v>
      </c>
      <c r="S73" s="95">
        <v>4.9632458903505481E-4</v>
      </c>
      <c r="T73" s="95">
        <v>7.5386234363355033E-4</v>
      </c>
      <c r="U73" s="95">
        <f>R73/'סכום נכסי הקרן'!$C$42</f>
        <v>1.3665516596171788E-4</v>
      </c>
    </row>
    <row r="74" spans="2:21" s="138" customFormat="1">
      <c r="B74" s="87" t="s">
        <v>466</v>
      </c>
      <c r="C74" s="84" t="s">
        <v>467</v>
      </c>
      <c r="D74" s="97" t="s">
        <v>123</v>
      </c>
      <c r="E74" s="97" t="s">
        <v>308</v>
      </c>
      <c r="F74" s="84" t="s">
        <v>468</v>
      </c>
      <c r="G74" s="97" t="s">
        <v>344</v>
      </c>
      <c r="H74" s="84" t="s">
        <v>449</v>
      </c>
      <c r="I74" s="84" t="s">
        <v>163</v>
      </c>
      <c r="J74" s="84"/>
      <c r="K74" s="94">
        <v>6.1099999999999994</v>
      </c>
      <c r="L74" s="97" t="s">
        <v>165</v>
      </c>
      <c r="M74" s="98">
        <v>1.6E-2</v>
      </c>
      <c r="N74" s="98">
        <v>1.4499999999999999E-2</v>
      </c>
      <c r="O74" s="94">
        <v>107365</v>
      </c>
      <c r="P74" s="96">
        <v>101.57</v>
      </c>
      <c r="Q74" s="84"/>
      <c r="R74" s="94">
        <v>109.05063</v>
      </c>
      <c r="S74" s="95">
        <v>7.9177714015908184E-4</v>
      </c>
      <c r="T74" s="95">
        <v>1.2503749338799563E-3</v>
      </c>
      <c r="U74" s="95">
        <f>R74/'סכום נכסי הקרן'!$C$42</f>
        <v>2.2665967539930185E-4</v>
      </c>
    </row>
    <row r="75" spans="2:21" s="138" customFormat="1">
      <c r="B75" s="87" t="s">
        <v>469</v>
      </c>
      <c r="C75" s="84" t="s">
        <v>470</v>
      </c>
      <c r="D75" s="97" t="s">
        <v>123</v>
      </c>
      <c r="E75" s="97" t="s">
        <v>308</v>
      </c>
      <c r="F75" s="84" t="s">
        <v>471</v>
      </c>
      <c r="G75" s="97" t="s">
        <v>344</v>
      </c>
      <c r="H75" s="84" t="s">
        <v>472</v>
      </c>
      <c r="I75" s="84" t="s">
        <v>312</v>
      </c>
      <c r="J75" s="84"/>
      <c r="K75" s="94">
        <v>2.56</v>
      </c>
      <c r="L75" s="97" t="s">
        <v>165</v>
      </c>
      <c r="M75" s="98">
        <v>4.5999999999999999E-2</v>
      </c>
      <c r="N75" s="98">
        <v>7.4999999999999989E-3</v>
      </c>
      <c r="O75" s="94">
        <v>177040.85</v>
      </c>
      <c r="P75" s="96">
        <v>110.98</v>
      </c>
      <c r="Q75" s="84"/>
      <c r="R75" s="94">
        <v>196.47994</v>
      </c>
      <c r="S75" s="95">
        <v>4.5128046265507693E-4</v>
      </c>
      <c r="T75" s="95">
        <v>2.2528397312902987E-3</v>
      </c>
      <c r="U75" s="95">
        <f>R75/'סכום נכסי הקרן'!$C$42</f>
        <v>4.0837984542477473E-4</v>
      </c>
    </row>
    <row r="76" spans="2:21" s="138" customFormat="1">
      <c r="B76" s="87" t="s">
        <v>473</v>
      </c>
      <c r="C76" s="84" t="s">
        <v>474</v>
      </c>
      <c r="D76" s="97" t="s">
        <v>123</v>
      </c>
      <c r="E76" s="97" t="s">
        <v>308</v>
      </c>
      <c r="F76" s="84" t="s">
        <v>471</v>
      </c>
      <c r="G76" s="97" t="s">
        <v>344</v>
      </c>
      <c r="H76" s="84" t="s">
        <v>472</v>
      </c>
      <c r="I76" s="84" t="s">
        <v>312</v>
      </c>
      <c r="J76" s="84"/>
      <c r="K76" s="94">
        <v>5.910000000000001</v>
      </c>
      <c r="L76" s="97" t="s">
        <v>165</v>
      </c>
      <c r="M76" s="98">
        <v>3.0600000000000002E-2</v>
      </c>
      <c r="N76" s="98">
        <v>1.7100000000000001E-2</v>
      </c>
      <c r="O76" s="94">
        <v>60701</v>
      </c>
      <c r="P76" s="96">
        <v>108.19</v>
      </c>
      <c r="Q76" s="94">
        <v>1.11246</v>
      </c>
      <c r="R76" s="94">
        <v>66.784869999999998</v>
      </c>
      <c r="S76" s="95">
        <v>2.0487022849235547E-4</v>
      </c>
      <c r="T76" s="95">
        <v>7.657555706962122E-4</v>
      </c>
      <c r="U76" s="95">
        <f>R76/'סכום נכסי הקרן'!$C$42</f>
        <v>1.3881109128653884E-4</v>
      </c>
    </row>
    <row r="77" spans="2:21" s="138" customFormat="1">
      <c r="B77" s="87" t="s">
        <v>475</v>
      </c>
      <c r="C77" s="84" t="s">
        <v>476</v>
      </c>
      <c r="D77" s="97" t="s">
        <v>123</v>
      </c>
      <c r="E77" s="97" t="s">
        <v>308</v>
      </c>
      <c r="F77" s="84" t="s">
        <v>477</v>
      </c>
      <c r="G77" s="97" t="s">
        <v>344</v>
      </c>
      <c r="H77" s="84" t="s">
        <v>472</v>
      </c>
      <c r="I77" s="84" t="s">
        <v>163</v>
      </c>
      <c r="J77" s="84"/>
      <c r="K77" s="94">
        <v>7.9399999999999995</v>
      </c>
      <c r="L77" s="97" t="s">
        <v>165</v>
      </c>
      <c r="M77" s="98">
        <v>1.9E-2</v>
      </c>
      <c r="N77" s="98">
        <v>2.0100000000000003E-2</v>
      </c>
      <c r="O77" s="94">
        <v>265000</v>
      </c>
      <c r="P77" s="96">
        <v>98.95</v>
      </c>
      <c r="Q77" s="84"/>
      <c r="R77" s="94">
        <v>262.21749999999997</v>
      </c>
      <c r="S77" s="95">
        <v>1.0054636515404462E-3</v>
      </c>
      <c r="T77" s="95">
        <v>3.006586841586036E-3</v>
      </c>
      <c r="U77" s="95">
        <f>R77/'סכום נכסי הקרן'!$C$42</f>
        <v>5.4501412265125311E-4</v>
      </c>
    </row>
    <row r="78" spans="2:21" s="138" customFormat="1">
      <c r="B78" s="87" t="s">
        <v>478</v>
      </c>
      <c r="C78" s="84" t="s">
        <v>479</v>
      </c>
      <c r="D78" s="97" t="s">
        <v>123</v>
      </c>
      <c r="E78" s="97" t="s">
        <v>308</v>
      </c>
      <c r="F78" s="84" t="s">
        <v>374</v>
      </c>
      <c r="G78" s="97" t="s">
        <v>316</v>
      </c>
      <c r="H78" s="84" t="s">
        <v>472</v>
      </c>
      <c r="I78" s="84" t="s">
        <v>312</v>
      </c>
      <c r="J78" s="84"/>
      <c r="K78" s="94">
        <v>3.68</v>
      </c>
      <c r="L78" s="97" t="s">
        <v>165</v>
      </c>
      <c r="M78" s="98">
        <v>5.0999999999999997E-2</v>
      </c>
      <c r="N78" s="98">
        <v>8.3000000000000001E-3</v>
      </c>
      <c r="O78" s="94">
        <v>761875</v>
      </c>
      <c r="P78" s="96">
        <v>139.84</v>
      </c>
      <c r="Q78" s="94">
        <v>11.630750000000001</v>
      </c>
      <c r="R78" s="94">
        <v>1077.0368000000001</v>
      </c>
      <c r="S78" s="95">
        <v>6.6409244228161099E-4</v>
      </c>
      <c r="T78" s="95">
        <v>1.2349308001120947E-2</v>
      </c>
      <c r="U78" s="95">
        <f>R78/'סכום נכסי הקרן'!$C$42</f>
        <v>2.2386006525693873E-3</v>
      </c>
    </row>
    <row r="79" spans="2:21" s="138" customFormat="1">
      <c r="B79" s="87" t="s">
        <v>480</v>
      </c>
      <c r="C79" s="84" t="s">
        <v>481</v>
      </c>
      <c r="D79" s="97" t="s">
        <v>123</v>
      </c>
      <c r="E79" s="97" t="s">
        <v>308</v>
      </c>
      <c r="F79" s="84" t="s">
        <v>482</v>
      </c>
      <c r="G79" s="97" t="s">
        <v>344</v>
      </c>
      <c r="H79" s="84" t="s">
        <v>472</v>
      </c>
      <c r="I79" s="84" t="s">
        <v>312</v>
      </c>
      <c r="J79" s="84"/>
      <c r="K79" s="94">
        <v>7.7400000000000011</v>
      </c>
      <c r="L79" s="97" t="s">
        <v>165</v>
      </c>
      <c r="M79" s="98">
        <v>2.81E-2</v>
      </c>
      <c r="N79" s="98">
        <v>2.2200000000000001E-2</v>
      </c>
      <c r="O79" s="94">
        <v>8020</v>
      </c>
      <c r="P79" s="96">
        <v>105.01</v>
      </c>
      <c r="Q79" s="84"/>
      <c r="R79" s="94">
        <v>8.4217999999999993</v>
      </c>
      <c r="S79" s="95">
        <v>1.5319347265916744E-5</v>
      </c>
      <c r="T79" s="95">
        <v>9.6564390486787794E-5</v>
      </c>
      <c r="U79" s="95">
        <f>R79/'סכום נכסי הקרן'!$C$42</f>
        <v>1.7504552282530052E-5</v>
      </c>
    </row>
    <row r="80" spans="2:21" s="138" customFormat="1">
      <c r="B80" s="87" t="s">
        <v>483</v>
      </c>
      <c r="C80" s="84" t="s">
        <v>484</v>
      </c>
      <c r="D80" s="97" t="s">
        <v>123</v>
      </c>
      <c r="E80" s="97" t="s">
        <v>308</v>
      </c>
      <c r="F80" s="84" t="s">
        <v>482</v>
      </c>
      <c r="G80" s="97" t="s">
        <v>344</v>
      </c>
      <c r="H80" s="84" t="s">
        <v>472</v>
      </c>
      <c r="I80" s="84" t="s">
        <v>312</v>
      </c>
      <c r="J80" s="84"/>
      <c r="K80" s="94">
        <v>5.62</v>
      </c>
      <c r="L80" s="97" t="s">
        <v>165</v>
      </c>
      <c r="M80" s="98">
        <v>3.7000000000000005E-2</v>
      </c>
      <c r="N80" s="98">
        <v>1.3699999999999999E-2</v>
      </c>
      <c r="O80" s="94">
        <v>587830.94999999995</v>
      </c>
      <c r="P80" s="96">
        <v>112.64</v>
      </c>
      <c r="Q80" s="84"/>
      <c r="R80" s="94">
        <v>662.13278000000003</v>
      </c>
      <c r="S80" s="95">
        <v>8.2298281823313575E-4</v>
      </c>
      <c r="T80" s="95">
        <v>7.5920169467361331E-3</v>
      </c>
      <c r="U80" s="95">
        <f>R80/'סכום נכסי הקרן'!$C$42</f>
        <v>1.3762304810713826E-3</v>
      </c>
    </row>
    <row r="81" spans="2:21" s="138" customFormat="1">
      <c r="B81" s="87" t="s">
        <v>485</v>
      </c>
      <c r="C81" s="84" t="s">
        <v>486</v>
      </c>
      <c r="D81" s="97" t="s">
        <v>123</v>
      </c>
      <c r="E81" s="97" t="s">
        <v>308</v>
      </c>
      <c r="F81" s="84" t="s">
        <v>482</v>
      </c>
      <c r="G81" s="97" t="s">
        <v>344</v>
      </c>
      <c r="H81" s="84" t="s">
        <v>472</v>
      </c>
      <c r="I81" s="84" t="s">
        <v>312</v>
      </c>
      <c r="J81" s="84"/>
      <c r="K81" s="94">
        <v>5.57</v>
      </c>
      <c r="L81" s="97" t="s">
        <v>165</v>
      </c>
      <c r="M81" s="98">
        <v>2.8500000000000001E-2</v>
      </c>
      <c r="N81" s="98">
        <v>9.7999999999999997E-3</v>
      </c>
      <c r="O81" s="94">
        <v>590743</v>
      </c>
      <c r="P81" s="96">
        <v>112.62</v>
      </c>
      <c r="Q81" s="84"/>
      <c r="R81" s="94">
        <v>665.29474000000005</v>
      </c>
      <c r="S81" s="95">
        <v>8.6492386530014639E-4</v>
      </c>
      <c r="T81" s="95">
        <v>7.6282719919929191E-3</v>
      </c>
      <c r="U81" s="95">
        <f>R81/'סכום נכסי הקרן'!$C$42</f>
        <v>1.3828025552283644E-3</v>
      </c>
    </row>
    <row r="82" spans="2:21" s="138" customFormat="1">
      <c r="B82" s="87" t="s">
        <v>487</v>
      </c>
      <c r="C82" s="84" t="s">
        <v>488</v>
      </c>
      <c r="D82" s="97" t="s">
        <v>123</v>
      </c>
      <c r="E82" s="97" t="s">
        <v>308</v>
      </c>
      <c r="F82" s="84" t="s">
        <v>489</v>
      </c>
      <c r="G82" s="97" t="s">
        <v>344</v>
      </c>
      <c r="H82" s="84" t="s">
        <v>472</v>
      </c>
      <c r="I82" s="84" t="s">
        <v>312</v>
      </c>
      <c r="J82" s="84"/>
      <c r="K82" s="94">
        <v>1.9400000000000002</v>
      </c>
      <c r="L82" s="97" t="s">
        <v>165</v>
      </c>
      <c r="M82" s="98">
        <v>4.7500000000000001E-2</v>
      </c>
      <c r="N82" s="98">
        <v>5.5000000000000005E-3</v>
      </c>
      <c r="O82" s="94">
        <v>630838.31000000006</v>
      </c>
      <c r="P82" s="96">
        <v>108.8</v>
      </c>
      <c r="Q82" s="84"/>
      <c r="R82" s="94">
        <v>686.35208</v>
      </c>
      <c r="S82" s="95">
        <v>3.686991286885208E-3</v>
      </c>
      <c r="T82" s="95">
        <v>7.8697155316605743E-3</v>
      </c>
      <c r="U82" s="95">
        <f>R82/'סכום נכסי הקרן'!$C$42</f>
        <v>1.4265698388210655E-3</v>
      </c>
    </row>
    <row r="83" spans="2:21" s="138" customFormat="1">
      <c r="B83" s="87" t="s">
        <v>490</v>
      </c>
      <c r="C83" s="84" t="s">
        <v>491</v>
      </c>
      <c r="D83" s="97" t="s">
        <v>123</v>
      </c>
      <c r="E83" s="97" t="s">
        <v>308</v>
      </c>
      <c r="F83" s="84" t="s">
        <v>492</v>
      </c>
      <c r="G83" s="97" t="s">
        <v>344</v>
      </c>
      <c r="H83" s="84" t="s">
        <v>493</v>
      </c>
      <c r="I83" s="84" t="s">
        <v>163</v>
      </c>
      <c r="J83" s="84"/>
      <c r="K83" s="94">
        <v>1.4600000000000002</v>
      </c>
      <c r="L83" s="97" t="s">
        <v>165</v>
      </c>
      <c r="M83" s="98">
        <v>5.5999999999999994E-2</v>
      </c>
      <c r="N83" s="98">
        <v>1.0799999999999999E-2</v>
      </c>
      <c r="O83" s="94">
        <v>57681.34</v>
      </c>
      <c r="P83" s="96">
        <v>112</v>
      </c>
      <c r="Q83" s="94">
        <v>32.813379999999995</v>
      </c>
      <c r="R83" s="94">
        <v>99.447369999999992</v>
      </c>
      <c r="S83" s="95">
        <v>4.5556122448979589E-4</v>
      </c>
      <c r="T83" s="95">
        <v>1.1402639185879582E-3</v>
      </c>
      <c r="U83" s="95">
        <f>R83/'סכום נכסי הקרן'!$C$42</f>
        <v>2.0669948081468458E-4</v>
      </c>
    </row>
    <row r="84" spans="2:21" s="138" customFormat="1">
      <c r="B84" s="87" t="s">
        <v>494</v>
      </c>
      <c r="C84" s="84" t="s">
        <v>495</v>
      </c>
      <c r="D84" s="97" t="s">
        <v>123</v>
      </c>
      <c r="E84" s="97" t="s">
        <v>308</v>
      </c>
      <c r="F84" s="84" t="s">
        <v>460</v>
      </c>
      <c r="G84" s="97" t="s">
        <v>316</v>
      </c>
      <c r="H84" s="84" t="s">
        <v>493</v>
      </c>
      <c r="I84" s="84" t="s">
        <v>312</v>
      </c>
      <c r="J84" s="84"/>
      <c r="K84" s="94">
        <v>2.44</v>
      </c>
      <c r="L84" s="97" t="s">
        <v>165</v>
      </c>
      <c r="M84" s="98">
        <v>2.4E-2</v>
      </c>
      <c r="N84" s="98">
        <v>7.0999999999999995E-3</v>
      </c>
      <c r="O84" s="94">
        <v>17352</v>
      </c>
      <c r="P84" s="96">
        <v>105.12</v>
      </c>
      <c r="Q84" s="84"/>
      <c r="R84" s="94">
        <v>18.24043</v>
      </c>
      <c r="S84" s="95">
        <v>1.3291357400556104E-4</v>
      </c>
      <c r="T84" s="95">
        <v>2.0914483900910956E-4</v>
      </c>
      <c r="U84" s="95">
        <f>R84/'סכום נכסי הקרן'!$C$42</f>
        <v>3.7912389345606603E-5</v>
      </c>
    </row>
    <row r="85" spans="2:21" s="138" customFormat="1">
      <c r="B85" s="87" t="s">
        <v>496</v>
      </c>
      <c r="C85" s="84" t="s">
        <v>497</v>
      </c>
      <c r="D85" s="97" t="s">
        <v>123</v>
      </c>
      <c r="E85" s="97" t="s">
        <v>308</v>
      </c>
      <c r="F85" s="84" t="s">
        <v>498</v>
      </c>
      <c r="G85" s="97" t="s">
        <v>344</v>
      </c>
      <c r="H85" s="84" t="s">
        <v>493</v>
      </c>
      <c r="I85" s="84" t="s">
        <v>163</v>
      </c>
      <c r="J85" s="84"/>
      <c r="K85" s="94">
        <v>7.71</v>
      </c>
      <c r="L85" s="97" t="s">
        <v>165</v>
      </c>
      <c r="M85" s="98">
        <v>2.6000000000000002E-2</v>
      </c>
      <c r="N85" s="98">
        <v>2.12E-2</v>
      </c>
      <c r="O85" s="94">
        <v>910000</v>
      </c>
      <c r="P85" s="96">
        <v>103.42</v>
      </c>
      <c r="Q85" s="84"/>
      <c r="R85" s="94">
        <v>941.12199999999996</v>
      </c>
      <c r="S85" s="95">
        <v>1.4849627127494656E-3</v>
      </c>
      <c r="T85" s="95">
        <v>1.0790908392945298E-2</v>
      </c>
      <c r="U85" s="95">
        <f>R85/'סכום נכסי הקרן'!$C$42</f>
        <v>1.9561043070649088E-3</v>
      </c>
    </row>
    <row r="86" spans="2:21" s="138" customFormat="1">
      <c r="B86" s="83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94"/>
      <c r="P86" s="96"/>
      <c r="Q86" s="84"/>
      <c r="R86" s="84"/>
      <c r="S86" s="84"/>
      <c r="T86" s="95"/>
      <c r="U86" s="84"/>
    </row>
    <row r="87" spans="2:21" s="138" customFormat="1">
      <c r="B87" s="102" t="s">
        <v>45</v>
      </c>
      <c r="C87" s="82"/>
      <c r="D87" s="82"/>
      <c r="E87" s="82"/>
      <c r="F87" s="82"/>
      <c r="G87" s="82"/>
      <c r="H87" s="82"/>
      <c r="I87" s="82"/>
      <c r="J87" s="82"/>
      <c r="K87" s="91">
        <v>3.295236263038559</v>
      </c>
      <c r="L87" s="82"/>
      <c r="M87" s="82"/>
      <c r="N87" s="104">
        <v>1.2940569632115616E-2</v>
      </c>
      <c r="O87" s="91"/>
      <c r="P87" s="93"/>
      <c r="Q87" s="91">
        <v>13.551959999999999</v>
      </c>
      <c r="R87" s="91">
        <v>18189.303439999996</v>
      </c>
      <c r="S87" s="82"/>
      <c r="T87" s="92">
        <v>0.20855862167978725</v>
      </c>
      <c r="U87" s="92">
        <f>R87/'סכום נכסי הקרן'!$C$42</f>
        <v>3.7806123756000343E-2</v>
      </c>
    </row>
    <row r="88" spans="2:21" s="138" customFormat="1">
      <c r="B88" s="87" t="s">
        <v>499</v>
      </c>
      <c r="C88" s="84" t="s">
        <v>500</v>
      </c>
      <c r="D88" s="97" t="s">
        <v>123</v>
      </c>
      <c r="E88" s="97" t="s">
        <v>308</v>
      </c>
      <c r="F88" s="84" t="s">
        <v>319</v>
      </c>
      <c r="G88" s="97" t="s">
        <v>316</v>
      </c>
      <c r="H88" s="84" t="s">
        <v>311</v>
      </c>
      <c r="I88" s="84" t="s">
        <v>163</v>
      </c>
      <c r="J88" s="84"/>
      <c r="K88" s="94">
        <v>6.71</v>
      </c>
      <c r="L88" s="97" t="s">
        <v>165</v>
      </c>
      <c r="M88" s="98">
        <v>2.98E-2</v>
      </c>
      <c r="N88" s="98">
        <v>1.9200000000000002E-2</v>
      </c>
      <c r="O88" s="94">
        <v>1000000</v>
      </c>
      <c r="P88" s="96">
        <v>108.92</v>
      </c>
      <c r="Q88" s="84"/>
      <c r="R88" s="94">
        <v>1089.1999699999999</v>
      </c>
      <c r="S88" s="95">
        <v>3.9337385346273237E-4</v>
      </c>
      <c r="T88" s="95">
        <v>1.2488770954104533E-2</v>
      </c>
      <c r="U88" s="95">
        <f>R88/'סכום נכסי הקרן'!$C$42</f>
        <v>2.2638815717536827E-3</v>
      </c>
    </row>
    <row r="89" spans="2:21" s="138" customFormat="1">
      <c r="B89" s="87" t="s">
        <v>501</v>
      </c>
      <c r="C89" s="84" t="s">
        <v>502</v>
      </c>
      <c r="D89" s="97" t="s">
        <v>123</v>
      </c>
      <c r="E89" s="97" t="s">
        <v>308</v>
      </c>
      <c r="F89" s="84" t="s">
        <v>319</v>
      </c>
      <c r="G89" s="97" t="s">
        <v>316</v>
      </c>
      <c r="H89" s="84" t="s">
        <v>311</v>
      </c>
      <c r="I89" s="84" t="s">
        <v>163</v>
      </c>
      <c r="J89" s="84"/>
      <c r="K89" s="94">
        <v>4.21</v>
      </c>
      <c r="L89" s="97" t="s">
        <v>165</v>
      </c>
      <c r="M89" s="98">
        <v>2.4700000000000003E-2</v>
      </c>
      <c r="N89" s="98">
        <v>1.2199999999999999E-2</v>
      </c>
      <c r="O89" s="94">
        <v>200000</v>
      </c>
      <c r="P89" s="96">
        <v>106.75</v>
      </c>
      <c r="Q89" s="84"/>
      <c r="R89" s="94">
        <v>213.5</v>
      </c>
      <c r="S89" s="95">
        <v>6.0037883904743894E-5</v>
      </c>
      <c r="T89" s="95">
        <v>2.4479918032878E-3</v>
      </c>
      <c r="U89" s="95">
        <f>R89/'סכום נכסי הקרן'!$C$42</f>
        <v>4.437557187679791E-4</v>
      </c>
    </row>
    <row r="90" spans="2:21" s="138" customFormat="1">
      <c r="B90" s="87" t="s">
        <v>503</v>
      </c>
      <c r="C90" s="84" t="s">
        <v>504</v>
      </c>
      <c r="D90" s="97" t="s">
        <v>123</v>
      </c>
      <c r="E90" s="97" t="s">
        <v>308</v>
      </c>
      <c r="F90" s="84" t="s">
        <v>332</v>
      </c>
      <c r="G90" s="97" t="s">
        <v>316</v>
      </c>
      <c r="H90" s="84" t="s">
        <v>311</v>
      </c>
      <c r="I90" s="84" t="s">
        <v>163</v>
      </c>
      <c r="J90" s="84"/>
      <c r="K90" s="94">
        <v>0.90000000000000013</v>
      </c>
      <c r="L90" s="97" t="s">
        <v>165</v>
      </c>
      <c r="M90" s="98">
        <v>5.9000000000000004E-2</v>
      </c>
      <c r="N90" s="98">
        <v>3.2000000000000002E-3</v>
      </c>
      <c r="O90" s="94">
        <v>951679.33</v>
      </c>
      <c r="P90" s="96">
        <v>105.6</v>
      </c>
      <c r="Q90" s="84"/>
      <c r="R90" s="94">
        <v>1004.97334</v>
      </c>
      <c r="S90" s="95">
        <v>8.8211945870368994E-4</v>
      </c>
      <c r="T90" s="95">
        <v>1.1523028097624186E-2</v>
      </c>
      <c r="U90" s="95">
        <f>R90/'סכום נכסי הקרן'!$C$42</f>
        <v>2.0888181116363309E-3</v>
      </c>
    </row>
    <row r="91" spans="2:21" s="138" customFormat="1">
      <c r="B91" s="87" t="s">
        <v>505</v>
      </c>
      <c r="C91" s="84" t="s">
        <v>506</v>
      </c>
      <c r="D91" s="97" t="s">
        <v>123</v>
      </c>
      <c r="E91" s="97" t="s">
        <v>308</v>
      </c>
      <c r="F91" s="84" t="s">
        <v>337</v>
      </c>
      <c r="G91" s="97" t="s">
        <v>316</v>
      </c>
      <c r="H91" s="84" t="s">
        <v>338</v>
      </c>
      <c r="I91" s="84" t="s">
        <v>163</v>
      </c>
      <c r="J91" s="84"/>
      <c r="K91" s="94">
        <v>1.98</v>
      </c>
      <c r="L91" s="97" t="s">
        <v>165</v>
      </c>
      <c r="M91" s="98">
        <v>1.95E-2</v>
      </c>
      <c r="N91" s="98">
        <v>7.4000000000000003E-3</v>
      </c>
      <c r="O91" s="94">
        <v>500000</v>
      </c>
      <c r="P91" s="96">
        <v>104.32</v>
      </c>
      <c r="Q91" s="84"/>
      <c r="R91" s="94">
        <v>521.6</v>
      </c>
      <c r="S91" s="95">
        <v>7.2992700729927003E-4</v>
      </c>
      <c r="T91" s="95">
        <v>5.9806675625054644E-3</v>
      </c>
      <c r="U91" s="95">
        <f>R91/'סכום נכסי הקרן'!$C$42</f>
        <v>1.0841357513319807E-3</v>
      </c>
    </row>
    <row r="92" spans="2:21" s="138" customFormat="1">
      <c r="B92" s="87" t="s">
        <v>507</v>
      </c>
      <c r="C92" s="84" t="s">
        <v>508</v>
      </c>
      <c r="D92" s="97" t="s">
        <v>123</v>
      </c>
      <c r="E92" s="97" t="s">
        <v>308</v>
      </c>
      <c r="F92" s="84" t="s">
        <v>332</v>
      </c>
      <c r="G92" s="97" t="s">
        <v>316</v>
      </c>
      <c r="H92" s="84" t="s">
        <v>338</v>
      </c>
      <c r="I92" s="84" t="s">
        <v>163</v>
      </c>
      <c r="J92" s="84"/>
      <c r="K92" s="94">
        <v>1.66</v>
      </c>
      <c r="L92" s="97" t="s">
        <v>165</v>
      </c>
      <c r="M92" s="98">
        <v>6.0999999999999999E-2</v>
      </c>
      <c r="N92" s="98">
        <v>6.0999999999999995E-3</v>
      </c>
      <c r="O92" s="94">
        <v>2636063.2000000002</v>
      </c>
      <c r="P92" s="96">
        <v>114.08</v>
      </c>
      <c r="Q92" s="84"/>
      <c r="R92" s="94">
        <v>3007.2208300000002</v>
      </c>
      <c r="S92" s="95">
        <v>1.9235612034187548E-3</v>
      </c>
      <c r="T92" s="95">
        <v>3.4480805351364573E-2</v>
      </c>
      <c r="U92" s="95">
        <f>R92/'סכום נכסי הקרן'!$C$42</f>
        <v>6.2504517138673946E-3</v>
      </c>
    </row>
    <row r="93" spans="2:21" s="138" customFormat="1">
      <c r="B93" s="87" t="s">
        <v>509</v>
      </c>
      <c r="C93" s="84" t="s">
        <v>510</v>
      </c>
      <c r="D93" s="97" t="s">
        <v>123</v>
      </c>
      <c r="E93" s="97" t="s">
        <v>308</v>
      </c>
      <c r="F93" s="84" t="s">
        <v>357</v>
      </c>
      <c r="G93" s="97" t="s">
        <v>344</v>
      </c>
      <c r="H93" s="84" t="s">
        <v>354</v>
      </c>
      <c r="I93" s="84" t="s">
        <v>163</v>
      </c>
      <c r="J93" s="84"/>
      <c r="K93" s="94">
        <v>5.4700000000000006</v>
      </c>
      <c r="L93" s="97" t="s">
        <v>165</v>
      </c>
      <c r="M93" s="98">
        <v>3.39E-2</v>
      </c>
      <c r="N93" s="98">
        <v>1.9799999999999998E-2</v>
      </c>
      <c r="O93" s="94">
        <v>21113</v>
      </c>
      <c r="P93" s="96">
        <v>107.75</v>
      </c>
      <c r="Q93" s="94">
        <v>0.71772000000000002</v>
      </c>
      <c r="R93" s="94">
        <v>23.46698</v>
      </c>
      <c r="S93" s="95">
        <v>2.3986242419305601E-5</v>
      </c>
      <c r="T93" s="95">
        <v>2.6907248097385826E-4</v>
      </c>
      <c r="U93" s="95">
        <f>R93/'סכום נכסי הקרן'!$C$42</f>
        <v>4.8775674834725013E-5</v>
      </c>
    </row>
    <row r="94" spans="2:21" s="138" customFormat="1">
      <c r="B94" s="87" t="s">
        <v>511</v>
      </c>
      <c r="C94" s="84" t="s">
        <v>512</v>
      </c>
      <c r="D94" s="97" t="s">
        <v>123</v>
      </c>
      <c r="E94" s="97" t="s">
        <v>308</v>
      </c>
      <c r="F94" s="84" t="s">
        <v>364</v>
      </c>
      <c r="G94" s="97" t="s">
        <v>365</v>
      </c>
      <c r="H94" s="84" t="s">
        <v>354</v>
      </c>
      <c r="I94" s="84" t="s">
        <v>163</v>
      </c>
      <c r="J94" s="84"/>
      <c r="K94" s="94">
        <v>2.8500000000000005</v>
      </c>
      <c r="L94" s="97" t="s">
        <v>165</v>
      </c>
      <c r="M94" s="98">
        <v>1.52E-2</v>
      </c>
      <c r="N94" s="98">
        <v>9.7000000000000003E-3</v>
      </c>
      <c r="O94" s="94">
        <v>1313177</v>
      </c>
      <c r="P94" s="96">
        <v>101.72</v>
      </c>
      <c r="Q94" s="84"/>
      <c r="R94" s="94">
        <v>1335.7637099999999</v>
      </c>
      <c r="S94" s="95">
        <v>1.7896570944956041E-3</v>
      </c>
      <c r="T94" s="95">
        <v>1.5315871724633733E-2</v>
      </c>
      <c r="U94" s="95">
        <f>R94/'סכום נכסי הקרן'!$C$42</f>
        <v>2.7763596498137349E-3</v>
      </c>
    </row>
    <row r="95" spans="2:21" s="138" customFormat="1">
      <c r="B95" s="87" t="s">
        <v>513</v>
      </c>
      <c r="C95" s="84" t="s">
        <v>514</v>
      </c>
      <c r="D95" s="97" t="s">
        <v>123</v>
      </c>
      <c r="E95" s="97" t="s">
        <v>308</v>
      </c>
      <c r="F95" s="84" t="s">
        <v>364</v>
      </c>
      <c r="G95" s="97" t="s">
        <v>365</v>
      </c>
      <c r="H95" s="84" t="s">
        <v>354</v>
      </c>
      <c r="I95" s="84" t="s">
        <v>163</v>
      </c>
      <c r="J95" s="84"/>
      <c r="K95" s="94">
        <v>6.0400000000000009</v>
      </c>
      <c r="L95" s="97" t="s">
        <v>165</v>
      </c>
      <c r="M95" s="98">
        <v>3.6499999999999998E-2</v>
      </c>
      <c r="N95" s="98">
        <v>2.1900000000000003E-2</v>
      </c>
      <c r="O95" s="94">
        <v>106888</v>
      </c>
      <c r="P95" s="96">
        <v>109.43</v>
      </c>
      <c r="Q95" s="84"/>
      <c r="R95" s="94">
        <v>116.96754</v>
      </c>
      <c r="S95" s="95">
        <v>6.7015764579602844E-5</v>
      </c>
      <c r="T95" s="95">
        <v>1.3411502537271096E-3</v>
      </c>
      <c r="U95" s="95">
        <f>R95/'סכום נכסי הקרן'!$C$42</f>
        <v>2.4311482334998756E-4</v>
      </c>
    </row>
    <row r="96" spans="2:21" s="138" customFormat="1">
      <c r="B96" s="87" t="s">
        <v>515</v>
      </c>
      <c r="C96" s="84" t="s">
        <v>516</v>
      </c>
      <c r="D96" s="97" t="s">
        <v>123</v>
      </c>
      <c r="E96" s="97" t="s">
        <v>308</v>
      </c>
      <c r="F96" s="84" t="s">
        <v>402</v>
      </c>
      <c r="G96" s="97" t="s">
        <v>344</v>
      </c>
      <c r="H96" s="84" t="s">
        <v>354</v>
      </c>
      <c r="I96" s="84" t="s">
        <v>312</v>
      </c>
      <c r="J96" s="84"/>
      <c r="K96" s="94">
        <v>6.84</v>
      </c>
      <c r="L96" s="97" t="s">
        <v>165</v>
      </c>
      <c r="M96" s="98">
        <v>2.5499999999999998E-2</v>
      </c>
      <c r="N96" s="98">
        <v>2.3099999999999999E-2</v>
      </c>
      <c r="O96" s="94">
        <v>470000</v>
      </c>
      <c r="P96" s="96">
        <v>101.73</v>
      </c>
      <c r="Q96" s="84"/>
      <c r="R96" s="94">
        <v>478.13101</v>
      </c>
      <c r="S96" s="95">
        <v>1.1089822845978877E-3</v>
      </c>
      <c r="T96" s="95">
        <v>5.4822519596146009E-3</v>
      </c>
      <c r="U96" s="95">
        <f>R96/'סכום נכסי הקרן'!$C$42</f>
        <v>9.9378627638318411E-4</v>
      </c>
    </row>
    <row r="97" spans="2:21" s="138" customFormat="1">
      <c r="B97" s="87" t="s">
        <v>517</v>
      </c>
      <c r="C97" s="84" t="s">
        <v>518</v>
      </c>
      <c r="D97" s="97" t="s">
        <v>123</v>
      </c>
      <c r="E97" s="97" t="s">
        <v>308</v>
      </c>
      <c r="F97" s="84" t="s">
        <v>374</v>
      </c>
      <c r="G97" s="97" t="s">
        <v>316</v>
      </c>
      <c r="H97" s="84" t="s">
        <v>354</v>
      </c>
      <c r="I97" s="84" t="s">
        <v>163</v>
      </c>
      <c r="J97" s="84"/>
      <c r="K97" s="94">
        <v>2.76</v>
      </c>
      <c r="L97" s="97" t="s">
        <v>165</v>
      </c>
      <c r="M97" s="98">
        <v>6.4000000000000001E-2</v>
      </c>
      <c r="N97" s="98">
        <v>7.8000000000000005E-3</v>
      </c>
      <c r="O97" s="94">
        <v>945653</v>
      </c>
      <c r="P97" s="96">
        <v>116.66</v>
      </c>
      <c r="Q97" s="84"/>
      <c r="R97" s="94">
        <v>1103.1988200000001</v>
      </c>
      <c r="S97" s="95">
        <v>2.9059818816530225E-3</v>
      </c>
      <c r="T97" s="95">
        <v>1.2649281820874818E-2</v>
      </c>
      <c r="U97" s="95">
        <f>R97/'סכום נכסי הקרן'!$C$42</f>
        <v>2.2929779171573135E-3</v>
      </c>
    </row>
    <row r="98" spans="2:21" s="138" customFormat="1">
      <c r="B98" s="87" t="s">
        <v>519</v>
      </c>
      <c r="C98" s="84" t="s">
        <v>520</v>
      </c>
      <c r="D98" s="97" t="s">
        <v>123</v>
      </c>
      <c r="E98" s="97" t="s">
        <v>308</v>
      </c>
      <c r="F98" s="84" t="s">
        <v>382</v>
      </c>
      <c r="G98" s="97" t="s">
        <v>383</v>
      </c>
      <c r="H98" s="84" t="s">
        <v>354</v>
      </c>
      <c r="I98" s="84" t="s">
        <v>163</v>
      </c>
      <c r="J98" s="84"/>
      <c r="K98" s="94">
        <v>4.1500000000000004</v>
      </c>
      <c r="L98" s="97" t="s">
        <v>165</v>
      </c>
      <c r="M98" s="98">
        <v>4.8000000000000001E-2</v>
      </c>
      <c r="N98" s="98">
        <v>1.3900000000000001E-2</v>
      </c>
      <c r="O98" s="94">
        <v>524274.53</v>
      </c>
      <c r="P98" s="96">
        <v>116.02</v>
      </c>
      <c r="Q98" s="84"/>
      <c r="R98" s="94">
        <v>608.26333</v>
      </c>
      <c r="S98" s="95">
        <v>2.4685286155964008E-4</v>
      </c>
      <c r="T98" s="95">
        <v>6.9743496303538285E-3</v>
      </c>
      <c r="U98" s="95">
        <f>R98/'סכום נכסי הקרן'!$C$42</f>
        <v>1.264263846390419E-3</v>
      </c>
    </row>
    <row r="99" spans="2:21" s="138" customFormat="1">
      <c r="B99" s="87" t="s">
        <v>521</v>
      </c>
      <c r="C99" s="84" t="s">
        <v>522</v>
      </c>
      <c r="D99" s="97" t="s">
        <v>123</v>
      </c>
      <c r="E99" s="97" t="s">
        <v>308</v>
      </c>
      <c r="F99" s="84" t="s">
        <v>315</v>
      </c>
      <c r="G99" s="97" t="s">
        <v>316</v>
      </c>
      <c r="H99" s="84" t="s">
        <v>354</v>
      </c>
      <c r="I99" s="84" t="s">
        <v>163</v>
      </c>
      <c r="J99" s="84"/>
      <c r="K99" s="94">
        <v>2.54</v>
      </c>
      <c r="L99" s="97" t="s">
        <v>165</v>
      </c>
      <c r="M99" s="98">
        <v>2.1000000000000001E-2</v>
      </c>
      <c r="N99" s="98">
        <v>8.6999999999999994E-3</v>
      </c>
      <c r="O99" s="94">
        <v>650000</v>
      </c>
      <c r="P99" s="96">
        <v>103.52</v>
      </c>
      <c r="Q99" s="84"/>
      <c r="R99" s="94">
        <v>672.88002000000006</v>
      </c>
      <c r="S99" s="95">
        <v>6.5000065000064995E-4</v>
      </c>
      <c r="T99" s="95">
        <v>7.7152448410123245E-3</v>
      </c>
      <c r="U99" s="95">
        <f>R99/'סכום נכסי הקרן'!$C$42</f>
        <v>1.3985684164857714E-3</v>
      </c>
    </row>
    <row r="100" spans="2:21" s="138" customFormat="1">
      <c r="B100" s="87" t="s">
        <v>523</v>
      </c>
      <c r="C100" s="84" t="s">
        <v>524</v>
      </c>
      <c r="D100" s="97" t="s">
        <v>123</v>
      </c>
      <c r="E100" s="97" t="s">
        <v>308</v>
      </c>
      <c r="F100" s="84" t="s">
        <v>525</v>
      </c>
      <c r="G100" s="97" t="s">
        <v>526</v>
      </c>
      <c r="H100" s="84" t="s">
        <v>354</v>
      </c>
      <c r="I100" s="84" t="s">
        <v>163</v>
      </c>
      <c r="J100" s="84"/>
      <c r="K100" s="94">
        <v>6.6099999999999994</v>
      </c>
      <c r="L100" s="97" t="s">
        <v>165</v>
      </c>
      <c r="M100" s="98">
        <v>2.6099999999999998E-2</v>
      </c>
      <c r="N100" s="98">
        <v>1.8699999999999998E-2</v>
      </c>
      <c r="O100" s="94">
        <v>311000</v>
      </c>
      <c r="P100" s="96">
        <v>104.99</v>
      </c>
      <c r="Q100" s="84"/>
      <c r="R100" s="94">
        <v>326.51890000000003</v>
      </c>
      <c r="S100" s="95">
        <v>7.7149774752426124E-4</v>
      </c>
      <c r="T100" s="95">
        <v>3.7438669359182624E-3</v>
      </c>
      <c r="U100" s="95">
        <f>R100/'סכום נכסי הקרן'!$C$42</f>
        <v>6.7866336843480049E-4</v>
      </c>
    </row>
    <row r="101" spans="2:21" s="138" customFormat="1">
      <c r="B101" s="87" t="s">
        <v>527</v>
      </c>
      <c r="C101" s="84" t="s">
        <v>528</v>
      </c>
      <c r="D101" s="97" t="s">
        <v>123</v>
      </c>
      <c r="E101" s="97" t="s">
        <v>308</v>
      </c>
      <c r="F101" s="84" t="s">
        <v>529</v>
      </c>
      <c r="G101" s="97" t="s">
        <v>530</v>
      </c>
      <c r="H101" s="84" t="s">
        <v>354</v>
      </c>
      <c r="I101" s="84" t="s">
        <v>312</v>
      </c>
      <c r="J101" s="84"/>
      <c r="K101" s="94">
        <v>4.8</v>
      </c>
      <c r="L101" s="97" t="s">
        <v>165</v>
      </c>
      <c r="M101" s="98">
        <v>1.0500000000000001E-2</v>
      </c>
      <c r="N101" s="98">
        <v>9.5999999999999992E-3</v>
      </c>
      <c r="O101" s="94">
        <v>235361</v>
      </c>
      <c r="P101" s="96">
        <v>100.55</v>
      </c>
      <c r="Q101" s="84"/>
      <c r="R101" s="94">
        <v>236.65548999999999</v>
      </c>
      <c r="S101" s="95">
        <v>5.0796387981232006E-4</v>
      </c>
      <c r="T101" s="95">
        <v>2.7134927387496861E-3</v>
      </c>
      <c r="U101" s="95">
        <f>R101/'סכום נכסי הקרן'!$C$42</f>
        <v>4.9188396751914892E-4</v>
      </c>
    </row>
    <row r="102" spans="2:21" s="138" customFormat="1">
      <c r="B102" s="87" t="s">
        <v>531</v>
      </c>
      <c r="C102" s="84" t="s">
        <v>532</v>
      </c>
      <c r="D102" s="97" t="s">
        <v>123</v>
      </c>
      <c r="E102" s="97" t="s">
        <v>308</v>
      </c>
      <c r="F102" s="84" t="s">
        <v>533</v>
      </c>
      <c r="G102" s="97" t="s">
        <v>344</v>
      </c>
      <c r="H102" s="84" t="s">
        <v>399</v>
      </c>
      <c r="I102" s="84" t="s">
        <v>163</v>
      </c>
      <c r="J102" s="84"/>
      <c r="K102" s="94">
        <v>5.01</v>
      </c>
      <c r="L102" s="97" t="s">
        <v>165</v>
      </c>
      <c r="M102" s="98">
        <v>4.3499999999999997E-2</v>
      </c>
      <c r="N102" s="98">
        <v>2.8099999999999997E-2</v>
      </c>
      <c r="O102" s="94">
        <v>135945</v>
      </c>
      <c r="P102" s="96">
        <v>108.46</v>
      </c>
      <c r="Q102" s="84"/>
      <c r="R102" s="94">
        <v>147.44595000000001</v>
      </c>
      <c r="S102" s="95">
        <v>7.2458708476621543E-5</v>
      </c>
      <c r="T102" s="95">
        <v>1.6906158174612781E-3</v>
      </c>
      <c r="U102" s="95">
        <f>R102/'סכום נכסי הקרן'!$C$42</f>
        <v>3.0646362305235367E-4</v>
      </c>
    </row>
    <row r="103" spans="2:21" s="138" customFormat="1">
      <c r="B103" s="87" t="s">
        <v>534</v>
      </c>
      <c r="C103" s="84" t="s">
        <v>535</v>
      </c>
      <c r="D103" s="97" t="s">
        <v>123</v>
      </c>
      <c r="E103" s="97" t="s">
        <v>308</v>
      </c>
      <c r="F103" s="84" t="s">
        <v>443</v>
      </c>
      <c r="G103" s="97" t="s">
        <v>411</v>
      </c>
      <c r="H103" s="84" t="s">
        <v>399</v>
      </c>
      <c r="I103" s="84" t="s">
        <v>163</v>
      </c>
      <c r="J103" s="84"/>
      <c r="K103" s="94">
        <v>6.6599999999999993</v>
      </c>
      <c r="L103" s="97" t="s">
        <v>165</v>
      </c>
      <c r="M103" s="98">
        <v>3.61E-2</v>
      </c>
      <c r="N103" s="98">
        <v>2.2499999999999999E-2</v>
      </c>
      <c r="O103" s="94">
        <v>711038</v>
      </c>
      <c r="P103" s="96">
        <v>111</v>
      </c>
      <c r="Q103" s="94">
        <v>12.834239999999999</v>
      </c>
      <c r="R103" s="94">
        <v>789.25216</v>
      </c>
      <c r="S103" s="95">
        <v>9.2643387622149841E-4</v>
      </c>
      <c r="T103" s="95">
        <v>9.0495682360992574E-3</v>
      </c>
      <c r="U103" s="95">
        <f>R103/'סכום נכסי הקרן'!$C$42</f>
        <v>1.6404457121778925E-3</v>
      </c>
    </row>
    <row r="104" spans="2:21" s="138" customFormat="1">
      <c r="B104" s="87" t="s">
        <v>536</v>
      </c>
      <c r="C104" s="84" t="s">
        <v>537</v>
      </c>
      <c r="D104" s="97" t="s">
        <v>123</v>
      </c>
      <c r="E104" s="97" t="s">
        <v>308</v>
      </c>
      <c r="F104" s="84" t="s">
        <v>410</v>
      </c>
      <c r="G104" s="97" t="s">
        <v>411</v>
      </c>
      <c r="H104" s="84" t="s">
        <v>399</v>
      </c>
      <c r="I104" s="84" t="s">
        <v>312</v>
      </c>
      <c r="J104" s="84"/>
      <c r="K104" s="94">
        <v>9.16</v>
      </c>
      <c r="L104" s="97" t="s">
        <v>165</v>
      </c>
      <c r="M104" s="98">
        <v>3.95E-2</v>
      </c>
      <c r="N104" s="98">
        <v>2.6999999999999996E-2</v>
      </c>
      <c r="O104" s="94">
        <v>158430</v>
      </c>
      <c r="P104" s="96">
        <v>111.96</v>
      </c>
      <c r="Q104" s="84"/>
      <c r="R104" s="94">
        <v>177.37823</v>
      </c>
      <c r="S104" s="95">
        <v>6.600975701955518E-4</v>
      </c>
      <c r="T104" s="95">
        <v>2.0338194525606475E-3</v>
      </c>
      <c r="U104" s="95">
        <f>R104/'סכום נכסי הקרן'!$C$42</f>
        <v>3.6867730186155461E-4</v>
      </c>
    </row>
    <row r="105" spans="2:21" s="138" customFormat="1">
      <c r="B105" s="87" t="s">
        <v>538</v>
      </c>
      <c r="C105" s="84" t="s">
        <v>539</v>
      </c>
      <c r="D105" s="97" t="s">
        <v>123</v>
      </c>
      <c r="E105" s="97" t="s">
        <v>308</v>
      </c>
      <c r="F105" s="84" t="s">
        <v>540</v>
      </c>
      <c r="G105" s="97" t="s">
        <v>344</v>
      </c>
      <c r="H105" s="84" t="s">
        <v>399</v>
      </c>
      <c r="I105" s="84" t="s">
        <v>163</v>
      </c>
      <c r="J105" s="84"/>
      <c r="K105" s="94">
        <v>3.8200000000000003</v>
      </c>
      <c r="L105" s="97" t="s">
        <v>165</v>
      </c>
      <c r="M105" s="98">
        <v>3.9E-2</v>
      </c>
      <c r="N105" s="98">
        <v>3.1200000000000002E-2</v>
      </c>
      <c r="O105" s="94">
        <v>350000</v>
      </c>
      <c r="P105" s="96">
        <v>103.48</v>
      </c>
      <c r="Q105" s="84"/>
      <c r="R105" s="94">
        <v>362.18</v>
      </c>
      <c r="S105" s="95">
        <v>3.8969208758051318E-4</v>
      </c>
      <c r="T105" s="95">
        <v>4.1527572426921571E-3</v>
      </c>
      <c r="U105" s="95">
        <f>R105/'סכום נכסי הקרן'!$C$42</f>
        <v>7.5278429144443406E-4</v>
      </c>
    </row>
    <row r="106" spans="2:21" s="138" customFormat="1">
      <c r="B106" s="87" t="s">
        <v>541</v>
      </c>
      <c r="C106" s="84" t="s">
        <v>542</v>
      </c>
      <c r="D106" s="97" t="s">
        <v>123</v>
      </c>
      <c r="E106" s="97" t="s">
        <v>308</v>
      </c>
      <c r="F106" s="84" t="s">
        <v>418</v>
      </c>
      <c r="G106" s="97" t="s">
        <v>411</v>
      </c>
      <c r="H106" s="84" t="s">
        <v>399</v>
      </c>
      <c r="I106" s="84" t="s">
        <v>163</v>
      </c>
      <c r="J106" s="84"/>
      <c r="K106" s="94">
        <v>5.83</v>
      </c>
      <c r="L106" s="97" t="s">
        <v>165</v>
      </c>
      <c r="M106" s="98">
        <v>3.9199999999999999E-2</v>
      </c>
      <c r="N106" s="98">
        <v>2.1000000000000001E-2</v>
      </c>
      <c r="O106" s="94">
        <v>228106</v>
      </c>
      <c r="P106" s="96">
        <v>112.81</v>
      </c>
      <c r="Q106" s="84"/>
      <c r="R106" s="94">
        <v>257.32638000000003</v>
      </c>
      <c r="S106" s="95">
        <v>2.3764655874747618E-4</v>
      </c>
      <c r="T106" s="95">
        <v>2.9505052412633339E-3</v>
      </c>
      <c r="U106" s="95">
        <f>R106/'סכום נכסי הקרן'!$C$42</f>
        <v>5.3484802208366344E-4</v>
      </c>
    </row>
    <row r="107" spans="2:21" s="138" customFormat="1">
      <c r="B107" s="87" t="s">
        <v>543</v>
      </c>
      <c r="C107" s="84" t="s">
        <v>544</v>
      </c>
      <c r="D107" s="97" t="s">
        <v>123</v>
      </c>
      <c r="E107" s="97" t="s">
        <v>308</v>
      </c>
      <c r="F107" s="84" t="s">
        <v>439</v>
      </c>
      <c r="G107" s="97" t="s">
        <v>440</v>
      </c>
      <c r="H107" s="84" t="s">
        <v>399</v>
      </c>
      <c r="I107" s="84" t="s">
        <v>312</v>
      </c>
      <c r="J107" s="84"/>
      <c r="K107" s="94">
        <v>1.3800000000000001</v>
      </c>
      <c r="L107" s="97" t="s">
        <v>165</v>
      </c>
      <c r="M107" s="98">
        <v>2.3E-2</v>
      </c>
      <c r="N107" s="98">
        <v>7.7000000000000002E-3</v>
      </c>
      <c r="O107" s="94">
        <v>2518950</v>
      </c>
      <c r="P107" s="96">
        <v>102.13</v>
      </c>
      <c r="Q107" s="84"/>
      <c r="R107" s="94">
        <v>2572.6036300000001</v>
      </c>
      <c r="S107" s="95">
        <v>8.4645069297541674E-4</v>
      </c>
      <c r="T107" s="95">
        <v>2.9497482900929465E-2</v>
      </c>
      <c r="U107" s="95">
        <f>R107/'סכום נכסי הקרן'!$C$42</f>
        <v>5.347108069956732E-3</v>
      </c>
    </row>
    <row r="108" spans="2:21" s="138" customFormat="1">
      <c r="B108" s="87" t="s">
        <v>545</v>
      </c>
      <c r="C108" s="84" t="s">
        <v>546</v>
      </c>
      <c r="D108" s="97" t="s">
        <v>123</v>
      </c>
      <c r="E108" s="97" t="s">
        <v>308</v>
      </c>
      <c r="F108" s="84" t="s">
        <v>439</v>
      </c>
      <c r="G108" s="97" t="s">
        <v>440</v>
      </c>
      <c r="H108" s="84" t="s">
        <v>399</v>
      </c>
      <c r="I108" s="84" t="s">
        <v>312</v>
      </c>
      <c r="J108" s="84"/>
      <c r="K108" s="94">
        <v>6.08</v>
      </c>
      <c r="L108" s="97" t="s">
        <v>165</v>
      </c>
      <c r="M108" s="98">
        <v>1.7500000000000002E-2</v>
      </c>
      <c r="N108" s="98">
        <v>1.26E-2</v>
      </c>
      <c r="O108" s="94">
        <v>370218</v>
      </c>
      <c r="P108" s="96">
        <v>103.19</v>
      </c>
      <c r="Q108" s="84"/>
      <c r="R108" s="94">
        <v>382.02796999999998</v>
      </c>
      <c r="S108" s="95">
        <v>2.5627752495850056E-4</v>
      </c>
      <c r="T108" s="95">
        <v>4.3803341413895906E-3</v>
      </c>
      <c r="U108" s="95">
        <f>R108/'סכום נכסי הקרן'!$C$42</f>
        <v>7.9403792232703488E-4</v>
      </c>
    </row>
    <row r="109" spans="2:21" s="138" customFormat="1">
      <c r="B109" s="87" t="s">
        <v>547</v>
      </c>
      <c r="C109" s="84" t="s">
        <v>548</v>
      </c>
      <c r="D109" s="97" t="s">
        <v>123</v>
      </c>
      <c r="E109" s="97" t="s">
        <v>308</v>
      </c>
      <c r="F109" s="84" t="s">
        <v>439</v>
      </c>
      <c r="G109" s="97" t="s">
        <v>440</v>
      </c>
      <c r="H109" s="84" t="s">
        <v>399</v>
      </c>
      <c r="I109" s="84" t="s">
        <v>312</v>
      </c>
      <c r="J109" s="84"/>
      <c r="K109" s="94">
        <v>4.6100000000000003</v>
      </c>
      <c r="L109" s="97" t="s">
        <v>165</v>
      </c>
      <c r="M109" s="98">
        <v>2.9600000000000001E-2</v>
      </c>
      <c r="N109" s="98">
        <v>1.6200000000000003E-2</v>
      </c>
      <c r="O109" s="94">
        <v>316000</v>
      </c>
      <c r="P109" s="96">
        <v>106.61</v>
      </c>
      <c r="Q109" s="84"/>
      <c r="R109" s="94">
        <v>336.88759000000005</v>
      </c>
      <c r="S109" s="95">
        <v>7.7376259200673855E-4</v>
      </c>
      <c r="T109" s="95">
        <v>3.8627543744701696E-3</v>
      </c>
      <c r="U109" s="95">
        <f>R109/'סכום נכסי הקרן'!$C$42</f>
        <v>7.0021449482183737E-4</v>
      </c>
    </row>
    <row r="110" spans="2:21" s="138" customFormat="1">
      <c r="B110" s="87" t="s">
        <v>549</v>
      </c>
      <c r="C110" s="84" t="s">
        <v>550</v>
      </c>
      <c r="D110" s="97" t="s">
        <v>123</v>
      </c>
      <c r="E110" s="97" t="s">
        <v>308</v>
      </c>
      <c r="F110" s="84" t="s">
        <v>551</v>
      </c>
      <c r="G110" s="97" t="s">
        <v>154</v>
      </c>
      <c r="H110" s="84" t="s">
        <v>399</v>
      </c>
      <c r="I110" s="84" t="s">
        <v>163</v>
      </c>
      <c r="J110" s="84"/>
      <c r="K110" s="94">
        <v>4.1500000000000004</v>
      </c>
      <c r="L110" s="97" t="s">
        <v>165</v>
      </c>
      <c r="M110" s="98">
        <v>2.75E-2</v>
      </c>
      <c r="N110" s="98">
        <v>1.66E-2</v>
      </c>
      <c r="O110" s="94">
        <v>251978.63</v>
      </c>
      <c r="P110" s="96">
        <v>105.52</v>
      </c>
      <c r="Q110" s="84"/>
      <c r="R110" s="94">
        <v>265.88784999999996</v>
      </c>
      <c r="S110" s="95">
        <v>4.9044133821603644E-4</v>
      </c>
      <c r="T110" s="95">
        <v>3.0486710884956255E-3</v>
      </c>
      <c r="U110" s="95">
        <f>R110/'סכום נכסי הקרן'!$C$42</f>
        <v>5.5264287582399341E-4</v>
      </c>
    </row>
    <row r="111" spans="2:21" s="138" customFormat="1">
      <c r="B111" s="87" t="s">
        <v>552</v>
      </c>
      <c r="C111" s="84" t="s">
        <v>553</v>
      </c>
      <c r="D111" s="97" t="s">
        <v>123</v>
      </c>
      <c r="E111" s="97" t="s">
        <v>308</v>
      </c>
      <c r="F111" s="84" t="s">
        <v>374</v>
      </c>
      <c r="G111" s="97" t="s">
        <v>316</v>
      </c>
      <c r="H111" s="84" t="s">
        <v>449</v>
      </c>
      <c r="I111" s="84" t="s">
        <v>163</v>
      </c>
      <c r="J111" s="84"/>
      <c r="K111" s="94">
        <v>3.7099999999999991</v>
      </c>
      <c r="L111" s="97" t="s">
        <v>165</v>
      </c>
      <c r="M111" s="98">
        <v>3.6000000000000004E-2</v>
      </c>
      <c r="N111" s="98">
        <v>1.7799999999999996E-2</v>
      </c>
      <c r="O111" s="94">
        <f>450000/50000</f>
        <v>9</v>
      </c>
      <c r="P111" s="96">
        <v>5525001</v>
      </c>
      <c r="Q111" s="84"/>
      <c r="R111" s="94">
        <v>497.25008000000003</v>
      </c>
      <c r="S111" s="95">
        <f>2869.71494164913%/50000</f>
        <v>5.739429883298261E-4</v>
      </c>
      <c r="T111" s="95">
        <v>5.7014712881695694E-3</v>
      </c>
      <c r="U111" s="95">
        <f>R111/'סכום נכסי הקרן'!$C$42</f>
        <v>1.0335249023786187E-3</v>
      </c>
    </row>
    <row r="112" spans="2:21" s="138" customFormat="1">
      <c r="B112" s="87" t="s">
        <v>554</v>
      </c>
      <c r="C112" s="84" t="s">
        <v>555</v>
      </c>
      <c r="D112" s="97" t="s">
        <v>123</v>
      </c>
      <c r="E112" s="97" t="s">
        <v>308</v>
      </c>
      <c r="F112" s="84" t="s">
        <v>556</v>
      </c>
      <c r="G112" s="97" t="s">
        <v>344</v>
      </c>
      <c r="H112" s="84" t="s">
        <v>449</v>
      </c>
      <c r="I112" s="84" t="s">
        <v>163</v>
      </c>
      <c r="J112" s="84"/>
      <c r="K112" s="94">
        <v>3.1400000000000006</v>
      </c>
      <c r="L112" s="97" t="s">
        <v>165</v>
      </c>
      <c r="M112" s="98">
        <v>6.0499999999999998E-2</v>
      </c>
      <c r="N112" s="98">
        <v>2.7900000000000001E-2</v>
      </c>
      <c r="O112" s="94">
        <v>194277</v>
      </c>
      <c r="P112" s="96">
        <v>110.95</v>
      </c>
      <c r="Q112" s="84"/>
      <c r="R112" s="94">
        <v>215.55032999999997</v>
      </c>
      <c r="S112" s="95">
        <v>2.0820754201349704E-4</v>
      </c>
      <c r="T112" s="95">
        <v>2.4715008947821093E-3</v>
      </c>
      <c r="U112" s="95">
        <f>R112/'סכום נכסי הקרן'!$C$42</f>
        <v>4.4801729095936803E-4</v>
      </c>
    </row>
    <row r="113" spans="2:21" s="138" customFormat="1">
      <c r="B113" s="87" t="s">
        <v>557</v>
      </c>
      <c r="C113" s="84" t="s">
        <v>558</v>
      </c>
      <c r="D113" s="97" t="s">
        <v>123</v>
      </c>
      <c r="E113" s="97" t="s">
        <v>308</v>
      </c>
      <c r="F113" s="84" t="s">
        <v>559</v>
      </c>
      <c r="G113" s="97" t="s">
        <v>560</v>
      </c>
      <c r="H113" s="84" t="s">
        <v>449</v>
      </c>
      <c r="I113" s="84" t="s">
        <v>163</v>
      </c>
      <c r="J113" s="84"/>
      <c r="K113" s="94">
        <v>2.75</v>
      </c>
      <c r="L113" s="97" t="s">
        <v>165</v>
      </c>
      <c r="M113" s="98">
        <v>4.4500000000000005E-2</v>
      </c>
      <c r="N113" s="98">
        <v>2.7200000000000002E-2</v>
      </c>
      <c r="O113" s="94">
        <v>473232</v>
      </c>
      <c r="P113" s="96">
        <v>104.83</v>
      </c>
      <c r="Q113" s="84"/>
      <c r="R113" s="94">
        <v>496.08911000000001</v>
      </c>
      <c r="S113" s="95">
        <v>3.3802285714285712E-4</v>
      </c>
      <c r="T113" s="95">
        <v>5.6881596017814519E-3</v>
      </c>
      <c r="U113" s="95">
        <f>R113/'סכום נכסי הקרן'!$C$42</f>
        <v>1.0311118481546467E-3</v>
      </c>
    </row>
    <row r="114" spans="2:21" s="138" customFormat="1">
      <c r="B114" s="87" t="s">
        <v>561</v>
      </c>
      <c r="C114" s="84" t="s">
        <v>562</v>
      </c>
      <c r="D114" s="97" t="s">
        <v>123</v>
      </c>
      <c r="E114" s="97" t="s">
        <v>308</v>
      </c>
      <c r="F114" s="84" t="s">
        <v>563</v>
      </c>
      <c r="G114" s="97" t="s">
        <v>383</v>
      </c>
      <c r="H114" s="84" t="s">
        <v>449</v>
      </c>
      <c r="I114" s="84" t="s">
        <v>312</v>
      </c>
      <c r="J114" s="84"/>
      <c r="K114" s="94">
        <v>3.5799999999999992</v>
      </c>
      <c r="L114" s="97" t="s">
        <v>165</v>
      </c>
      <c r="M114" s="98">
        <v>2.9500000000000002E-2</v>
      </c>
      <c r="N114" s="98">
        <v>1.52E-2</v>
      </c>
      <c r="O114" s="94">
        <v>208352.96</v>
      </c>
      <c r="P114" s="96">
        <v>105.16</v>
      </c>
      <c r="Q114" s="84"/>
      <c r="R114" s="94">
        <v>219.10397</v>
      </c>
      <c r="S114" s="95">
        <v>8.323501640481539E-4</v>
      </c>
      <c r="T114" s="95">
        <v>2.5122469443925812E-3</v>
      </c>
      <c r="U114" s="95">
        <f>R114/'סכום נכסי הקרן'!$C$42</f>
        <v>4.5540346460078564E-4</v>
      </c>
    </row>
    <row r="115" spans="2:21" s="138" customFormat="1">
      <c r="B115" s="87" t="s">
        <v>564</v>
      </c>
      <c r="C115" s="84" t="s">
        <v>565</v>
      </c>
      <c r="D115" s="97" t="s">
        <v>123</v>
      </c>
      <c r="E115" s="97" t="s">
        <v>308</v>
      </c>
      <c r="F115" s="84" t="s">
        <v>551</v>
      </c>
      <c r="G115" s="97" t="s">
        <v>154</v>
      </c>
      <c r="H115" s="84" t="s">
        <v>449</v>
      </c>
      <c r="I115" s="84" t="s">
        <v>163</v>
      </c>
      <c r="J115" s="84"/>
      <c r="K115" s="94">
        <v>3.17</v>
      </c>
      <c r="L115" s="97" t="s">
        <v>165</v>
      </c>
      <c r="M115" s="98">
        <v>2.4E-2</v>
      </c>
      <c r="N115" s="98">
        <v>1.3499999999999998E-2</v>
      </c>
      <c r="O115" s="94">
        <v>110083.6</v>
      </c>
      <c r="P115" s="96">
        <v>103.58</v>
      </c>
      <c r="Q115" s="84"/>
      <c r="R115" s="94">
        <v>114.02460000000001</v>
      </c>
      <c r="S115" s="95">
        <v>2.7215365609371763E-4</v>
      </c>
      <c r="T115" s="95">
        <v>1.3074064926143799E-3</v>
      </c>
      <c r="U115" s="95">
        <f>R115/'סכום נכסי הקרן'!$C$42</f>
        <v>2.3699797812754713E-4</v>
      </c>
    </row>
    <row r="116" spans="2:21" s="138" customFormat="1">
      <c r="B116" s="87" t="s">
        <v>566</v>
      </c>
      <c r="C116" s="84" t="s">
        <v>567</v>
      </c>
      <c r="D116" s="97" t="s">
        <v>123</v>
      </c>
      <c r="E116" s="97" t="s">
        <v>308</v>
      </c>
      <c r="F116" s="84" t="s">
        <v>568</v>
      </c>
      <c r="G116" s="97" t="s">
        <v>569</v>
      </c>
      <c r="H116" s="84" t="s">
        <v>472</v>
      </c>
      <c r="I116" s="84" t="s">
        <v>312</v>
      </c>
      <c r="J116" s="84"/>
      <c r="K116" s="94">
        <v>2.72</v>
      </c>
      <c r="L116" s="97" t="s">
        <v>165</v>
      </c>
      <c r="M116" s="98">
        <v>3.4000000000000002E-2</v>
      </c>
      <c r="N116" s="98">
        <v>1.8500000000000003E-2</v>
      </c>
      <c r="O116" s="94">
        <v>36372.49</v>
      </c>
      <c r="P116" s="96">
        <v>104.78</v>
      </c>
      <c r="Q116" s="84"/>
      <c r="R116" s="94">
        <v>38.1111</v>
      </c>
      <c r="S116" s="95">
        <v>6.3902176046566701E-5</v>
      </c>
      <c r="T116" s="95">
        <v>4.3698201599195167E-4</v>
      </c>
      <c r="U116" s="95">
        <f>R116/'סכום נכסי הקרן'!$C$42</f>
        <v>7.9213201749594043E-5</v>
      </c>
    </row>
    <row r="117" spans="2:21" s="138" customFormat="1">
      <c r="B117" s="87" t="s">
        <v>570</v>
      </c>
      <c r="C117" s="84" t="s">
        <v>571</v>
      </c>
      <c r="D117" s="97" t="s">
        <v>123</v>
      </c>
      <c r="E117" s="97" t="s">
        <v>308</v>
      </c>
      <c r="F117" s="84" t="s">
        <v>489</v>
      </c>
      <c r="G117" s="97" t="s">
        <v>344</v>
      </c>
      <c r="H117" s="84" t="s">
        <v>472</v>
      </c>
      <c r="I117" s="84" t="s">
        <v>312</v>
      </c>
      <c r="J117" s="84"/>
      <c r="K117" s="94">
        <v>4.2700000000000005</v>
      </c>
      <c r="L117" s="97" t="s">
        <v>165</v>
      </c>
      <c r="M117" s="98">
        <v>3.7000000000000005E-2</v>
      </c>
      <c r="N117" s="98">
        <v>1.4999999999999999E-2</v>
      </c>
      <c r="O117" s="94">
        <v>56944.7</v>
      </c>
      <c r="P117" s="96">
        <v>109.67</v>
      </c>
      <c r="Q117" s="84"/>
      <c r="R117" s="94">
        <v>62.451250000000002</v>
      </c>
      <c r="S117" s="95">
        <v>2.3988641527974102E-4</v>
      </c>
      <c r="T117" s="95">
        <v>7.1606626747108772E-4</v>
      </c>
      <c r="U117" s="95">
        <f>R117/'סכום נכסי הקרן'!$C$42</f>
        <v>1.2980374394242977E-4</v>
      </c>
    </row>
    <row r="118" spans="2:21" s="138" customFormat="1">
      <c r="B118" s="87" t="s">
        <v>572</v>
      </c>
      <c r="C118" s="84" t="s">
        <v>573</v>
      </c>
      <c r="D118" s="97" t="s">
        <v>123</v>
      </c>
      <c r="E118" s="97" t="s">
        <v>308</v>
      </c>
      <c r="F118" s="84" t="s">
        <v>574</v>
      </c>
      <c r="G118" s="97" t="s">
        <v>575</v>
      </c>
      <c r="H118" s="84" t="s">
        <v>493</v>
      </c>
      <c r="I118" s="84" t="s">
        <v>163</v>
      </c>
      <c r="J118" s="84"/>
      <c r="K118" s="94">
        <v>6.2</v>
      </c>
      <c r="L118" s="97" t="s">
        <v>165</v>
      </c>
      <c r="M118" s="98">
        <v>4.4500000000000005E-2</v>
      </c>
      <c r="N118" s="98">
        <v>2.69E-2</v>
      </c>
      <c r="O118" s="94">
        <v>132000</v>
      </c>
      <c r="P118" s="96">
        <v>114.29</v>
      </c>
      <c r="Q118" s="84"/>
      <c r="R118" s="94">
        <v>150.86279999999999</v>
      </c>
      <c r="S118" s="95">
        <v>4.125E-4</v>
      </c>
      <c r="T118" s="95">
        <v>1.7297934324170807E-3</v>
      </c>
      <c r="U118" s="95">
        <f>R118/'סכום נכסי הקרן'!$C$42</f>
        <v>3.1356548126159191E-4</v>
      </c>
    </row>
    <row r="119" spans="2:21" s="138" customFormat="1">
      <c r="B119" s="87" t="s">
        <v>576</v>
      </c>
      <c r="C119" s="84" t="s">
        <v>577</v>
      </c>
      <c r="D119" s="97" t="s">
        <v>123</v>
      </c>
      <c r="E119" s="97" t="s">
        <v>308</v>
      </c>
      <c r="F119" s="84" t="s">
        <v>578</v>
      </c>
      <c r="G119" s="97" t="s">
        <v>398</v>
      </c>
      <c r="H119" s="84" t="s">
        <v>493</v>
      </c>
      <c r="I119" s="84" t="s">
        <v>312</v>
      </c>
      <c r="J119" s="84"/>
      <c r="K119" s="94">
        <v>2.3800000000000003</v>
      </c>
      <c r="L119" s="97" t="s">
        <v>165</v>
      </c>
      <c r="M119" s="98">
        <v>0.06</v>
      </c>
      <c r="N119" s="98">
        <v>1.3599999999999999E-2</v>
      </c>
      <c r="O119" s="94">
        <v>12935.2</v>
      </c>
      <c r="P119" s="96">
        <v>111.34</v>
      </c>
      <c r="Q119" s="84"/>
      <c r="R119" s="94">
        <v>14.402059999999999</v>
      </c>
      <c r="S119" s="95">
        <v>2.3643292624971377E-5</v>
      </c>
      <c r="T119" s="95">
        <v>1.6513407414734939E-4</v>
      </c>
      <c r="U119" s="95">
        <f>R119/'סכום נכסי הקרן'!$C$42</f>
        <v>2.993440977536094E-5</v>
      </c>
    </row>
    <row r="120" spans="2:21" s="138" customFormat="1">
      <c r="B120" s="87" t="s">
        <v>579</v>
      </c>
      <c r="C120" s="84" t="s">
        <v>580</v>
      </c>
      <c r="D120" s="97" t="s">
        <v>123</v>
      </c>
      <c r="E120" s="97" t="s">
        <v>308</v>
      </c>
      <c r="F120" s="84" t="s">
        <v>578</v>
      </c>
      <c r="G120" s="97" t="s">
        <v>398</v>
      </c>
      <c r="H120" s="84" t="s">
        <v>493</v>
      </c>
      <c r="I120" s="84" t="s">
        <v>312</v>
      </c>
      <c r="J120" s="84"/>
      <c r="K120" s="94">
        <v>4.3</v>
      </c>
      <c r="L120" s="97" t="s">
        <v>165</v>
      </c>
      <c r="M120" s="98">
        <v>5.9000000000000004E-2</v>
      </c>
      <c r="N120" s="98">
        <v>2.3099999999999999E-2</v>
      </c>
      <c r="O120" s="94">
        <v>3716</v>
      </c>
      <c r="P120" s="96">
        <v>116.23</v>
      </c>
      <c r="Q120" s="84"/>
      <c r="R120" s="94">
        <v>4.3191099999999993</v>
      </c>
      <c r="S120" s="95">
        <v>5.2093117147831745E-6</v>
      </c>
      <c r="T120" s="95">
        <v>4.9522931510531001E-5</v>
      </c>
      <c r="U120" s="95">
        <f>R120/'סכום נכסי הקרן'!$C$42</f>
        <v>8.9771885830818073E-6</v>
      </c>
    </row>
    <row r="121" spans="2:21" s="138" customFormat="1">
      <c r="B121" s="87" t="s">
        <v>581</v>
      </c>
      <c r="C121" s="84" t="s">
        <v>582</v>
      </c>
      <c r="D121" s="97" t="s">
        <v>123</v>
      </c>
      <c r="E121" s="97" t="s">
        <v>308</v>
      </c>
      <c r="F121" s="84" t="s">
        <v>583</v>
      </c>
      <c r="G121" s="97" t="s">
        <v>344</v>
      </c>
      <c r="H121" s="84" t="s">
        <v>493</v>
      </c>
      <c r="I121" s="84" t="s">
        <v>312</v>
      </c>
      <c r="J121" s="84"/>
      <c r="K121" s="94">
        <v>4.84</v>
      </c>
      <c r="L121" s="97" t="s">
        <v>165</v>
      </c>
      <c r="M121" s="98">
        <v>6.9000000000000006E-2</v>
      </c>
      <c r="N121" s="98">
        <v>4.9699999999999987E-2</v>
      </c>
      <c r="O121" s="94">
        <v>90309</v>
      </c>
      <c r="P121" s="96">
        <v>110.68</v>
      </c>
      <c r="Q121" s="84"/>
      <c r="R121" s="94">
        <v>99.953990000000005</v>
      </c>
      <c r="S121" s="95">
        <v>1.9565994527267252E-4</v>
      </c>
      <c r="T121" s="95">
        <v>1.146072825414102E-3</v>
      </c>
      <c r="U121" s="95">
        <f>R121/'סכום נכסי הקרן'!$C$42</f>
        <v>2.0775248091886369E-4</v>
      </c>
    </row>
    <row r="122" spans="2:21" s="138" customFormat="1">
      <c r="B122" s="87" t="s">
        <v>584</v>
      </c>
      <c r="C122" s="84" t="s">
        <v>585</v>
      </c>
      <c r="D122" s="97" t="s">
        <v>123</v>
      </c>
      <c r="E122" s="97" t="s">
        <v>308</v>
      </c>
      <c r="F122" s="84" t="s">
        <v>586</v>
      </c>
      <c r="G122" s="97" t="s">
        <v>383</v>
      </c>
      <c r="H122" s="84" t="s">
        <v>587</v>
      </c>
      <c r="I122" s="84" t="s">
        <v>163</v>
      </c>
      <c r="J122" s="84"/>
      <c r="K122" s="94">
        <v>1.6099999999999997</v>
      </c>
      <c r="L122" s="97" t="s">
        <v>165</v>
      </c>
      <c r="M122" s="98">
        <v>4.2999999999999997E-2</v>
      </c>
      <c r="N122" s="98">
        <v>2.4199999999999999E-2</v>
      </c>
      <c r="O122" s="94">
        <v>225098.09</v>
      </c>
      <c r="P122" s="96">
        <v>103.44</v>
      </c>
      <c r="Q122" s="84"/>
      <c r="R122" s="94">
        <v>232.84147000000002</v>
      </c>
      <c r="S122" s="95">
        <v>4.4547325297117645E-4</v>
      </c>
      <c r="T122" s="95">
        <v>2.6697611710795421E-3</v>
      </c>
      <c r="U122" s="95">
        <f>R122/'סכום נכסי הקרן'!$C$42</f>
        <v>4.8395659896413514E-4</v>
      </c>
    </row>
    <row r="123" spans="2:21" s="138" customFormat="1">
      <c r="B123" s="87" t="s">
        <v>588</v>
      </c>
      <c r="C123" s="84" t="s">
        <v>589</v>
      </c>
      <c r="D123" s="97" t="s">
        <v>123</v>
      </c>
      <c r="E123" s="97" t="s">
        <v>308</v>
      </c>
      <c r="F123" s="84" t="s">
        <v>586</v>
      </c>
      <c r="G123" s="97" t="s">
        <v>383</v>
      </c>
      <c r="H123" s="84" t="s">
        <v>587</v>
      </c>
      <c r="I123" s="84" t="s">
        <v>163</v>
      </c>
      <c r="J123" s="84"/>
      <c r="K123" s="94">
        <v>2.3199999999999998</v>
      </c>
      <c r="L123" s="97" t="s">
        <v>165</v>
      </c>
      <c r="M123" s="98">
        <v>4.2500000000000003E-2</v>
      </c>
      <c r="N123" s="98">
        <v>2.7199999999999998E-2</v>
      </c>
      <c r="O123" s="94">
        <v>14401.8</v>
      </c>
      <c r="P123" s="96">
        <v>104.25</v>
      </c>
      <c r="Q123" s="84"/>
      <c r="R123" s="94">
        <v>15.013870000000001</v>
      </c>
      <c r="S123" s="95">
        <v>2.3731910387641965E-5</v>
      </c>
      <c r="T123" s="95">
        <v>1.7214908990926747E-4</v>
      </c>
      <c r="U123" s="95">
        <f>R123/'סכום נכסי הקרן'!$C$42</f>
        <v>3.1206045308379382E-5</v>
      </c>
    </row>
    <row r="124" spans="2:21" s="138" customFormat="1">
      <c r="B124" s="83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94"/>
      <c r="P124" s="96"/>
      <c r="Q124" s="84"/>
      <c r="R124" s="84"/>
      <c r="S124" s="84"/>
      <c r="T124" s="95"/>
      <c r="U124" s="84"/>
    </row>
    <row r="125" spans="2:21" s="138" customFormat="1">
      <c r="B125" s="102" t="s">
        <v>46</v>
      </c>
      <c r="C125" s="82"/>
      <c r="D125" s="82"/>
      <c r="E125" s="82"/>
      <c r="F125" s="82"/>
      <c r="G125" s="82"/>
      <c r="H125" s="82"/>
      <c r="I125" s="82"/>
      <c r="J125" s="82"/>
      <c r="K125" s="91">
        <v>4.2200000000000006</v>
      </c>
      <c r="L125" s="82"/>
      <c r="M125" s="82"/>
      <c r="N125" s="104">
        <v>3.4099999999999998E-2</v>
      </c>
      <c r="O125" s="91"/>
      <c r="P125" s="93"/>
      <c r="Q125" s="82"/>
      <c r="R125" s="91">
        <v>433.19562000000002</v>
      </c>
      <c r="S125" s="82"/>
      <c r="T125" s="92">
        <v>4.9670226088064486E-3</v>
      </c>
      <c r="U125" s="92">
        <f>R125/'סכום נכסי הקרן'!$C$42</f>
        <v>9.0038891672243723E-4</v>
      </c>
    </row>
    <row r="126" spans="2:21" s="138" customFormat="1">
      <c r="B126" s="87" t="s">
        <v>590</v>
      </c>
      <c r="C126" s="84" t="s">
        <v>591</v>
      </c>
      <c r="D126" s="97" t="s">
        <v>123</v>
      </c>
      <c r="E126" s="97" t="s">
        <v>308</v>
      </c>
      <c r="F126" s="84" t="s">
        <v>592</v>
      </c>
      <c r="G126" s="97" t="s">
        <v>593</v>
      </c>
      <c r="H126" s="84" t="s">
        <v>354</v>
      </c>
      <c r="I126" s="84" t="s">
        <v>312</v>
      </c>
      <c r="J126" s="84"/>
      <c r="K126" s="94">
        <v>4.2200000000000006</v>
      </c>
      <c r="L126" s="97" t="s">
        <v>165</v>
      </c>
      <c r="M126" s="98">
        <v>3.49E-2</v>
      </c>
      <c r="N126" s="98">
        <v>3.4099999999999998E-2</v>
      </c>
      <c r="O126" s="94">
        <v>445537</v>
      </c>
      <c r="P126" s="96">
        <v>97.23</v>
      </c>
      <c r="Q126" s="84"/>
      <c r="R126" s="94">
        <v>433.19562000000002</v>
      </c>
      <c r="S126" s="95">
        <v>2.8273217808807695E-4</v>
      </c>
      <c r="T126" s="95">
        <v>4.9670226088064486E-3</v>
      </c>
      <c r="U126" s="95">
        <f>R126/'סכום נכסי הקרן'!$C$42</f>
        <v>9.0038891672243723E-4</v>
      </c>
    </row>
    <row r="127" spans="2:21" s="138" customFormat="1">
      <c r="B127" s="141"/>
    </row>
    <row r="128" spans="2:21" s="138" customFormat="1">
      <c r="B128" s="141"/>
    </row>
    <row r="129" spans="2:11" s="138" customFormat="1">
      <c r="B129" s="141"/>
    </row>
    <row r="130" spans="2:11" s="138" customFormat="1">
      <c r="B130" s="142" t="s">
        <v>253</v>
      </c>
      <c r="C130" s="137"/>
      <c r="D130" s="137"/>
      <c r="E130" s="137"/>
      <c r="F130" s="137"/>
      <c r="G130" s="137"/>
      <c r="H130" s="137"/>
      <c r="I130" s="137"/>
      <c r="J130" s="137"/>
      <c r="K130" s="137"/>
    </row>
    <row r="131" spans="2:11" s="138" customFormat="1">
      <c r="B131" s="142" t="s">
        <v>115</v>
      </c>
      <c r="C131" s="137"/>
      <c r="D131" s="137"/>
      <c r="E131" s="137"/>
      <c r="F131" s="137"/>
      <c r="G131" s="137"/>
      <c r="H131" s="137"/>
      <c r="I131" s="137"/>
      <c r="J131" s="137"/>
      <c r="K131" s="137"/>
    </row>
    <row r="132" spans="2:11" s="138" customFormat="1">
      <c r="B132" s="142" t="s">
        <v>236</v>
      </c>
      <c r="C132" s="137"/>
      <c r="D132" s="137"/>
      <c r="E132" s="137"/>
      <c r="F132" s="137"/>
      <c r="G132" s="137"/>
      <c r="H132" s="137"/>
      <c r="I132" s="137"/>
      <c r="J132" s="137"/>
      <c r="K132" s="137"/>
    </row>
    <row r="133" spans="2:11" s="138" customFormat="1">
      <c r="B133" s="142" t="s">
        <v>244</v>
      </c>
      <c r="C133" s="137"/>
      <c r="D133" s="137"/>
      <c r="E133" s="137"/>
      <c r="F133" s="137"/>
      <c r="G133" s="137"/>
      <c r="H133" s="137"/>
      <c r="I133" s="137"/>
      <c r="J133" s="137"/>
      <c r="K133" s="137"/>
    </row>
    <row r="134" spans="2:11" s="138" customFormat="1">
      <c r="B134" s="183" t="s">
        <v>249</v>
      </c>
      <c r="C134" s="183"/>
      <c r="D134" s="183"/>
      <c r="E134" s="183"/>
      <c r="F134" s="183"/>
      <c r="G134" s="183"/>
      <c r="H134" s="183"/>
      <c r="I134" s="183"/>
      <c r="J134" s="183"/>
      <c r="K134" s="183"/>
    </row>
    <row r="135" spans="2:11" s="138" customFormat="1">
      <c r="B135" s="141"/>
    </row>
    <row r="136" spans="2:11" s="138" customFormat="1">
      <c r="B136" s="141"/>
    </row>
    <row r="137" spans="2:11">
      <c r="C137" s="1"/>
      <c r="D137" s="1"/>
      <c r="E137" s="1"/>
      <c r="F137" s="1"/>
    </row>
    <row r="138" spans="2:11">
      <c r="C138" s="1"/>
      <c r="D138" s="1"/>
      <c r="E138" s="1"/>
      <c r="F138" s="1"/>
    </row>
    <row r="139" spans="2:11">
      <c r="C139" s="1"/>
      <c r="D139" s="1"/>
      <c r="E139" s="1"/>
      <c r="F139" s="1"/>
    </row>
    <row r="140" spans="2:11">
      <c r="C140" s="1"/>
      <c r="D140" s="1"/>
      <c r="E140" s="1"/>
      <c r="F140" s="1"/>
    </row>
    <row r="141" spans="2:11">
      <c r="C141" s="1"/>
      <c r="D141" s="1"/>
      <c r="E141" s="1"/>
      <c r="F141" s="1"/>
    </row>
    <row r="142" spans="2:11">
      <c r="C142" s="1"/>
      <c r="D142" s="1"/>
      <c r="E142" s="1"/>
      <c r="F142" s="1"/>
    </row>
    <row r="143" spans="2:11">
      <c r="C143" s="1"/>
      <c r="D143" s="1"/>
      <c r="E143" s="1"/>
      <c r="F143" s="1"/>
    </row>
    <row r="144" spans="2:1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34:K134"/>
  </mergeCells>
  <phoneticPr fontId="3" type="noConversion"/>
  <conditionalFormatting sqref="B12:B126">
    <cfRule type="cellIs" dxfId="42" priority="2" operator="equal">
      <formula>"NR3"</formula>
    </cfRule>
  </conditionalFormatting>
  <conditionalFormatting sqref="B12:B126">
    <cfRule type="containsText" dxfId="4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 B34 Q9 B36 B132 B134"/>
    <dataValidation type="list" allowBlank="1" showInputMessage="1" showErrorMessage="1" sqref="I12:I35 I135:I828 I37:I133">
      <formula1>$BA$7:$BA$10</formula1>
    </dataValidation>
    <dataValidation type="list" allowBlank="1" showInputMessage="1" showErrorMessage="1" sqref="E12:E35 E135:E822 E37:E133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35 G135:G555 G37:G133">
      <formula1>$AY$7:$AY$29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180</v>
      </c>
      <c r="C1" s="78" t="s" vm="1">
        <v>254</v>
      </c>
    </row>
    <row r="2" spans="2:62">
      <c r="B2" s="57" t="s">
        <v>179</v>
      </c>
      <c r="C2" s="78" t="s">
        <v>255</v>
      </c>
    </row>
    <row r="3" spans="2:62">
      <c r="B3" s="57" t="s">
        <v>181</v>
      </c>
      <c r="C3" s="78" t="s">
        <v>256</v>
      </c>
    </row>
    <row r="4" spans="2:62">
      <c r="B4" s="57" t="s">
        <v>182</v>
      </c>
      <c r="C4" s="78">
        <v>8803</v>
      </c>
    </row>
    <row r="6" spans="2:62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  <c r="BJ6" s="3"/>
    </row>
    <row r="7" spans="2:62" ht="26.25" customHeight="1">
      <c r="B7" s="180" t="s">
        <v>92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2"/>
      <c r="BF7" s="3"/>
      <c r="BJ7" s="3"/>
    </row>
    <row r="8" spans="2:62" s="3" customFormat="1" ht="78.75">
      <c r="B8" s="23" t="s">
        <v>118</v>
      </c>
      <c r="C8" s="31" t="s">
        <v>44</v>
      </c>
      <c r="D8" s="31" t="s">
        <v>122</v>
      </c>
      <c r="E8" s="31" t="s">
        <v>226</v>
      </c>
      <c r="F8" s="31" t="s">
        <v>120</v>
      </c>
      <c r="G8" s="31" t="s">
        <v>63</v>
      </c>
      <c r="H8" s="31" t="s">
        <v>104</v>
      </c>
      <c r="I8" s="14" t="s">
        <v>238</v>
      </c>
      <c r="J8" s="14" t="s">
        <v>237</v>
      </c>
      <c r="K8" s="31" t="s">
        <v>252</v>
      </c>
      <c r="L8" s="14" t="s">
        <v>60</v>
      </c>
      <c r="M8" s="14" t="s">
        <v>57</v>
      </c>
      <c r="N8" s="14" t="s">
        <v>183</v>
      </c>
      <c r="O8" s="15" t="s">
        <v>185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245</v>
      </c>
      <c r="J9" s="17"/>
      <c r="K9" s="17" t="s">
        <v>241</v>
      </c>
      <c r="L9" s="17" t="s">
        <v>241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6" customFormat="1" ht="18" customHeight="1">
      <c r="B11" s="79" t="s">
        <v>29</v>
      </c>
      <c r="C11" s="80"/>
      <c r="D11" s="80"/>
      <c r="E11" s="80"/>
      <c r="F11" s="80"/>
      <c r="G11" s="80"/>
      <c r="H11" s="80"/>
      <c r="I11" s="88"/>
      <c r="J11" s="90"/>
      <c r="K11" s="88">
        <f>K12+K100</f>
        <v>153.79127000000003</v>
      </c>
      <c r="L11" s="88">
        <v>42656.608970000001</v>
      </c>
      <c r="M11" s="80"/>
      <c r="N11" s="89">
        <v>1</v>
      </c>
      <c r="O11" s="89">
        <f>L11/'סכום נכסי הקרן'!$C$42</f>
        <v>8.8660956317035008E-2</v>
      </c>
      <c r="BF11" s="138"/>
      <c r="BG11" s="140"/>
      <c r="BH11" s="138"/>
      <c r="BJ11" s="138"/>
    </row>
    <row r="12" spans="2:62" ht="20.25">
      <c r="B12" s="81" t="s">
        <v>233</v>
      </c>
      <c r="C12" s="82"/>
      <c r="D12" s="82"/>
      <c r="E12" s="82"/>
      <c r="F12" s="82"/>
      <c r="G12" s="82"/>
      <c r="H12" s="82"/>
      <c r="I12" s="91"/>
      <c r="J12" s="93"/>
      <c r="K12" s="91">
        <f>K13</f>
        <v>149.09893000000002</v>
      </c>
      <c r="L12" s="91">
        <v>34845.520019999996</v>
      </c>
      <c r="M12" s="82"/>
      <c r="N12" s="92">
        <v>0.81688443740351069</v>
      </c>
      <c r="O12" s="92">
        <f>L12/'סכום נכסי הקרן'!$C$42</f>
        <v>7.2425755420698373E-2</v>
      </c>
      <c r="BG12" s="4"/>
    </row>
    <row r="13" spans="2:62">
      <c r="B13" s="102" t="s">
        <v>594</v>
      </c>
      <c r="C13" s="82"/>
      <c r="D13" s="82"/>
      <c r="E13" s="82"/>
      <c r="F13" s="82"/>
      <c r="G13" s="82"/>
      <c r="H13" s="82"/>
      <c r="I13" s="91"/>
      <c r="J13" s="93"/>
      <c r="K13" s="91">
        <f>SUM(K14:K42)</f>
        <v>149.09893000000002</v>
      </c>
      <c r="L13" s="91">
        <v>27189.160510000002</v>
      </c>
      <c r="M13" s="82"/>
      <c r="N13" s="92">
        <v>0.63739620111673401</v>
      </c>
      <c r="O13" s="92">
        <f>L13/'סכום נכסי הקרן'!$C$42</f>
        <v>5.6512156743854819E-2</v>
      </c>
    </row>
    <row r="14" spans="2:62">
      <c r="B14" s="87" t="s">
        <v>595</v>
      </c>
      <c r="C14" s="84" t="s">
        <v>596</v>
      </c>
      <c r="D14" s="97" t="s">
        <v>123</v>
      </c>
      <c r="E14" s="97" t="s">
        <v>308</v>
      </c>
      <c r="F14" s="84" t="s">
        <v>597</v>
      </c>
      <c r="G14" s="97" t="s">
        <v>598</v>
      </c>
      <c r="H14" s="97" t="s">
        <v>165</v>
      </c>
      <c r="I14" s="94">
        <v>6131</v>
      </c>
      <c r="J14" s="96">
        <v>22180</v>
      </c>
      <c r="K14" s="84"/>
      <c r="L14" s="94">
        <v>1359.8558</v>
      </c>
      <c r="M14" s="95">
        <v>1.2117289512344615E-4</v>
      </c>
      <c r="N14" s="95">
        <v>3.1879135093846163E-2</v>
      </c>
      <c r="O14" s="95">
        <f>L14/'סכום נכסי הקרן'!$C$42</f>
        <v>2.8264346039803523E-3</v>
      </c>
    </row>
    <row r="15" spans="2:62">
      <c r="B15" s="87" t="s">
        <v>599</v>
      </c>
      <c r="C15" s="84" t="s">
        <v>600</v>
      </c>
      <c r="D15" s="97" t="s">
        <v>123</v>
      </c>
      <c r="E15" s="97" t="s">
        <v>308</v>
      </c>
      <c r="F15" s="84" t="s">
        <v>353</v>
      </c>
      <c r="G15" s="97" t="s">
        <v>344</v>
      </c>
      <c r="H15" s="97" t="s">
        <v>165</v>
      </c>
      <c r="I15" s="94">
        <v>3136</v>
      </c>
      <c r="J15" s="96">
        <v>4328</v>
      </c>
      <c r="K15" s="84"/>
      <c r="L15" s="94">
        <v>135.72608</v>
      </c>
      <c r="M15" s="95">
        <v>2.3849833054971202E-5</v>
      </c>
      <c r="N15" s="95">
        <v>3.1818300440959782E-3</v>
      </c>
      <c r="O15" s="95">
        <f>L15/'סכום נכסי הקרן'!$C$42</f>
        <v>2.8210409454782311E-4</v>
      </c>
    </row>
    <row r="16" spans="2:62" ht="20.25">
      <c r="B16" s="87" t="s">
        <v>601</v>
      </c>
      <c r="C16" s="84" t="s">
        <v>602</v>
      </c>
      <c r="D16" s="97" t="s">
        <v>123</v>
      </c>
      <c r="E16" s="97" t="s">
        <v>308</v>
      </c>
      <c r="F16" s="84" t="s">
        <v>603</v>
      </c>
      <c r="G16" s="97" t="s">
        <v>530</v>
      </c>
      <c r="H16" s="97" t="s">
        <v>165</v>
      </c>
      <c r="I16" s="94">
        <v>2072</v>
      </c>
      <c r="J16" s="96">
        <v>46320</v>
      </c>
      <c r="K16" s="84"/>
      <c r="L16" s="94">
        <v>959.75040000000001</v>
      </c>
      <c r="M16" s="95">
        <v>4.8466668522372443E-5</v>
      </c>
      <c r="N16" s="95">
        <v>2.2499453734706937E-2</v>
      </c>
      <c r="O16" s="95">
        <f>L16/'סכום נכסי הקרן'!$C$42</f>
        <v>1.9948230847300023E-3</v>
      </c>
      <c r="BF16" s="4"/>
    </row>
    <row r="17" spans="2:15">
      <c r="B17" s="87" t="s">
        <v>604</v>
      </c>
      <c r="C17" s="84" t="s">
        <v>605</v>
      </c>
      <c r="D17" s="97" t="s">
        <v>123</v>
      </c>
      <c r="E17" s="97" t="s">
        <v>308</v>
      </c>
      <c r="F17" s="84" t="s">
        <v>606</v>
      </c>
      <c r="G17" s="97" t="s">
        <v>344</v>
      </c>
      <c r="H17" s="97" t="s">
        <v>165</v>
      </c>
      <c r="I17" s="94">
        <v>11780</v>
      </c>
      <c r="J17" s="96">
        <v>3755</v>
      </c>
      <c r="K17" s="84"/>
      <c r="L17" s="94">
        <v>442.339</v>
      </c>
      <c r="M17" s="95">
        <v>6.9056390211328213E-5</v>
      </c>
      <c r="N17" s="95">
        <v>1.0369764748789406E-2</v>
      </c>
      <c r="O17" s="95">
        <f>L17/'סכום נכסי הקרן'!$C$42</f>
        <v>9.1939325941034706E-4</v>
      </c>
    </row>
    <row r="18" spans="2:15">
      <c r="B18" s="87" t="s">
        <v>607</v>
      </c>
      <c r="C18" s="84" t="s">
        <v>608</v>
      </c>
      <c r="D18" s="97" t="s">
        <v>123</v>
      </c>
      <c r="E18" s="97" t="s">
        <v>308</v>
      </c>
      <c r="F18" s="84" t="s">
        <v>357</v>
      </c>
      <c r="G18" s="97" t="s">
        <v>344</v>
      </c>
      <c r="H18" s="97" t="s">
        <v>165</v>
      </c>
      <c r="I18" s="94">
        <v>5427</v>
      </c>
      <c r="J18" s="96">
        <v>2089</v>
      </c>
      <c r="K18" s="84"/>
      <c r="L18" s="94">
        <v>113.37003</v>
      </c>
      <c r="M18" s="95">
        <v>1.6704193389682514E-5</v>
      </c>
      <c r="N18" s="95">
        <v>2.6577365791015431E-3</v>
      </c>
      <c r="O18" s="95">
        <f>L18/'סכום נכסי הקרן'!$C$42</f>
        <v>2.3563746674190797E-4</v>
      </c>
    </row>
    <row r="19" spans="2:15">
      <c r="B19" s="87" t="s">
        <v>609</v>
      </c>
      <c r="C19" s="84" t="s">
        <v>610</v>
      </c>
      <c r="D19" s="97" t="s">
        <v>123</v>
      </c>
      <c r="E19" s="97" t="s">
        <v>308</v>
      </c>
      <c r="F19" s="84" t="s">
        <v>364</v>
      </c>
      <c r="G19" s="97" t="s">
        <v>365</v>
      </c>
      <c r="H19" s="97" t="s">
        <v>165</v>
      </c>
      <c r="I19" s="94">
        <v>199118</v>
      </c>
      <c r="J19" s="96">
        <v>523</v>
      </c>
      <c r="K19" s="84"/>
      <c r="L19" s="94">
        <v>1041.38714</v>
      </c>
      <c r="M19" s="95">
        <v>7.2001094123879213E-5</v>
      </c>
      <c r="N19" s="95">
        <v>2.4413265966181184E-2</v>
      </c>
      <c r="O19" s="95">
        <f>L19/'סכום נכסי הקרן'!$C$42</f>
        <v>2.1645035073837473E-3</v>
      </c>
    </row>
    <row r="20" spans="2:15">
      <c r="B20" s="87" t="s">
        <v>611</v>
      </c>
      <c r="C20" s="84" t="s">
        <v>612</v>
      </c>
      <c r="D20" s="97" t="s">
        <v>123</v>
      </c>
      <c r="E20" s="97" t="s">
        <v>308</v>
      </c>
      <c r="F20" s="84" t="s">
        <v>337</v>
      </c>
      <c r="G20" s="97" t="s">
        <v>316</v>
      </c>
      <c r="H20" s="97" t="s">
        <v>165</v>
      </c>
      <c r="I20" s="94">
        <v>7272</v>
      </c>
      <c r="J20" s="96">
        <v>7202</v>
      </c>
      <c r="K20" s="84"/>
      <c r="L20" s="94">
        <v>523.72943999999995</v>
      </c>
      <c r="M20" s="95">
        <v>7.2480784419103197E-5</v>
      </c>
      <c r="N20" s="95">
        <v>1.2277802962920331E-2</v>
      </c>
      <c r="O20" s="95">
        <f>L20/'סכום נכסי הקרן'!$C$42</f>
        <v>1.0885617521646425E-3</v>
      </c>
    </row>
    <row r="21" spans="2:15">
      <c r="B21" s="87" t="s">
        <v>613</v>
      </c>
      <c r="C21" s="84" t="s">
        <v>614</v>
      </c>
      <c r="D21" s="97" t="s">
        <v>123</v>
      </c>
      <c r="E21" s="97" t="s">
        <v>308</v>
      </c>
      <c r="F21" s="84" t="s">
        <v>578</v>
      </c>
      <c r="G21" s="97" t="s">
        <v>398</v>
      </c>
      <c r="H21" s="97" t="s">
        <v>165</v>
      </c>
      <c r="I21" s="94">
        <v>187687</v>
      </c>
      <c r="J21" s="96">
        <v>165.5</v>
      </c>
      <c r="K21" s="84"/>
      <c r="L21" s="94">
        <v>310.62198999999998</v>
      </c>
      <c r="M21" s="95">
        <v>5.8670781810863884E-5</v>
      </c>
      <c r="N21" s="95">
        <v>7.2819194375825218E-3</v>
      </c>
      <c r="O21" s="95">
        <f>L21/'סכום נכסי הקרן'!$C$42</f>
        <v>6.456219411596722E-4</v>
      </c>
    </row>
    <row r="22" spans="2:15">
      <c r="B22" s="87" t="s">
        <v>615</v>
      </c>
      <c r="C22" s="84" t="s">
        <v>616</v>
      </c>
      <c r="D22" s="97" t="s">
        <v>123</v>
      </c>
      <c r="E22" s="97" t="s">
        <v>308</v>
      </c>
      <c r="F22" s="84" t="s">
        <v>374</v>
      </c>
      <c r="G22" s="97" t="s">
        <v>316</v>
      </c>
      <c r="H22" s="97" t="s">
        <v>165</v>
      </c>
      <c r="I22" s="94">
        <v>86460</v>
      </c>
      <c r="J22" s="96">
        <v>1010</v>
      </c>
      <c r="K22" s="84"/>
      <c r="L22" s="94">
        <v>873.24599999999998</v>
      </c>
      <c r="M22" s="95">
        <v>7.4277266156714947E-5</v>
      </c>
      <c r="N22" s="95">
        <v>2.0471528822512495E-2</v>
      </c>
      <c r="O22" s="95">
        <f>L22/'סכום נכסי הקרן'!$C$42</f>
        <v>1.8150253226757033E-3</v>
      </c>
    </row>
    <row r="23" spans="2:15">
      <c r="B23" s="87" t="s">
        <v>617</v>
      </c>
      <c r="C23" s="84" t="s">
        <v>618</v>
      </c>
      <c r="D23" s="97" t="s">
        <v>123</v>
      </c>
      <c r="E23" s="97" t="s">
        <v>308</v>
      </c>
      <c r="F23" s="84" t="s">
        <v>619</v>
      </c>
      <c r="G23" s="97" t="s">
        <v>593</v>
      </c>
      <c r="H23" s="97" t="s">
        <v>165</v>
      </c>
      <c r="I23" s="94">
        <v>78427.990000000005</v>
      </c>
      <c r="J23" s="96">
        <v>954</v>
      </c>
      <c r="K23" s="94">
        <v>13.98701</v>
      </c>
      <c r="L23" s="94">
        <v>762.19006999999999</v>
      </c>
      <c r="M23" s="95">
        <v>6.6814626364222263E-5</v>
      </c>
      <c r="N23" s="95">
        <v>1.7868041750248857E-2</v>
      </c>
      <c r="O23" s="95">
        <f>L23/'סכום נכסי הקרן'!$C$42</f>
        <v>1.5841976690897719E-3</v>
      </c>
    </row>
    <row r="24" spans="2:15">
      <c r="B24" s="87" t="s">
        <v>620</v>
      </c>
      <c r="C24" s="84" t="s">
        <v>621</v>
      </c>
      <c r="D24" s="97" t="s">
        <v>123</v>
      </c>
      <c r="E24" s="97" t="s">
        <v>308</v>
      </c>
      <c r="F24" s="84" t="s">
        <v>410</v>
      </c>
      <c r="G24" s="97" t="s">
        <v>411</v>
      </c>
      <c r="H24" s="97" t="s">
        <v>165</v>
      </c>
      <c r="I24" s="94">
        <v>12959</v>
      </c>
      <c r="J24" s="96">
        <v>2569</v>
      </c>
      <c r="K24" s="84"/>
      <c r="L24" s="94">
        <v>332.91671000000002</v>
      </c>
      <c r="M24" s="95">
        <v>6.0452843626145636E-5</v>
      </c>
      <c r="N24" s="95">
        <v>7.8045751417825373E-3</v>
      </c>
      <c r="O24" s="95">
        <f>L24/'סכום נכסי הקרן'!$C$42</f>
        <v>6.919610957185989E-4</v>
      </c>
    </row>
    <row r="25" spans="2:15">
      <c r="B25" s="87" t="s">
        <v>622</v>
      </c>
      <c r="C25" s="84" t="s">
        <v>623</v>
      </c>
      <c r="D25" s="97" t="s">
        <v>123</v>
      </c>
      <c r="E25" s="97" t="s">
        <v>308</v>
      </c>
      <c r="F25" s="84" t="s">
        <v>624</v>
      </c>
      <c r="G25" s="97" t="s">
        <v>625</v>
      </c>
      <c r="H25" s="97" t="s">
        <v>165</v>
      </c>
      <c r="I25" s="94">
        <v>5629</v>
      </c>
      <c r="J25" s="96">
        <v>11830</v>
      </c>
      <c r="K25" s="84"/>
      <c r="L25" s="94">
        <v>665.91069999999991</v>
      </c>
      <c r="M25" s="95">
        <v>5.7340705934887338E-5</v>
      </c>
      <c r="N25" s="95">
        <v>1.5610961960626751E-2</v>
      </c>
      <c r="O25" s="95">
        <f>L25/'סכום נכסי הקרן'!$C$42</f>
        <v>1.3840828164580236E-3</v>
      </c>
    </row>
    <row r="26" spans="2:15">
      <c r="B26" s="87" t="s">
        <v>626</v>
      </c>
      <c r="C26" s="84" t="s">
        <v>627</v>
      </c>
      <c r="D26" s="97" t="s">
        <v>123</v>
      </c>
      <c r="E26" s="97" t="s">
        <v>308</v>
      </c>
      <c r="F26" s="84" t="s">
        <v>628</v>
      </c>
      <c r="G26" s="97" t="s">
        <v>398</v>
      </c>
      <c r="H26" s="97" t="s">
        <v>165</v>
      </c>
      <c r="I26" s="94">
        <v>11669</v>
      </c>
      <c r="J26" s="96">
        <v>6507</v>
      </c>
      <c r="K26" s="84"/>
      <c r="L26" s="94">
        <v>759.30183</v>
      </c>
      <c r="M26" s="95">
        <v>1.1494163621963457E-5</v>
      </c>
      <c r="N26" s="95">
        <v>1.7800332664371189E-2</v>
      </c>
      <c r="O26" s="95">
        <f>L26/'סכום נכסי הקרן'!$C$42</f>
        <v>1.5781945167845054E-3</v>
      </c>
    </row>
    <row r="27" spans="2:15">
      <c r="B27" s="87" t="s">
        <v>629</v>
      </c>
      <c r="C27" s="84" t="s">
        <v>630</v>
      </c>
      <c r="D27" s="97" t="s">
        <v>123</v>
      </c>
      <c r="E27" s="97" t="s">
        <v>308</v>
      </c>
      <c r="F27" s="84" t="s">
        <v>592</v>
      </c>
      <c r="G27" s="97" t="s">
        <v>593</v>
      </c>
      <c r="H27" s="97" t="s">
        <v>165</v>
      </c>
      <c r="I27" s="94">
        <v>3573255</v>
      </c>
      <c r="J27" s="96">
        <v>42.6</v>
      </c>
      <c r="K27" s="94">
        <v>135.11192000000003</v>
      </c>
      <c r="L27" s="94">
        <v>1657.31855</v>
      </c>
      <c r="M27" s="95">
        <v>2.7587834855871571E-4</v>
      </c>
      <c r="N27" s="95">
        <v>3.885256212385698E-2</v>
      </c>
      <c r="O27" s="95">
        <f>L27/'סכום נכסי הקרן'!$C$42</f>
        <v>3.4447053132681728E-3</v>
      </c>
    </row>
    <row r="28" spans="2:15">
      <c r="B28" s="87" t="s">
        <v>631</v>
      </c>
      <c r="C28" s="84" t="s">
        <v>632</v>
      </c>
      <c r="D28" s="97" t="s">
        <v>123</v>
      </c>
      <c r="E28" s="97" t="s">
        <v>308</v>
      </c>
      <c r="F28" s="84" t="s">
        <v>633</v>
      </c>
      <c r="G28" s="97" t="s">
        <v>398</v>
      </c>
      <c r="H28" s="97" t="s">
        <v>165</v>
      </c>
      <c r="I28" s="94">
        <v>71332</v>
      </c>
      <c r="J28" s="96">
        <v>1395</v>
      </c>
      <c r="K28" s="84"/>
      <c r="L28" s="94">
        <v>995.08140000000003</v>
      </c>
      <c r="M28" s="95">
        <v>5.5798727042140911E-5</v>
      </c>
      <c r="N28" s="95">
        <v>2.3327719291981967E-2</v>
      </c>
      <c r="O28" s="95">
        <f>L28/'סכום נכסי הקרן'!$C$42</f>
        <v>2.0682579011224679E-3</v>
      </c>
    </row>
    <row r="29" spans="2:15">
      <c r="B29" s="87" t="s">
        <v>634</v>
      </c>
      <c r="C29" s="84" t="s">
        <v>635</v>
      </c>
      <c r="D29" s="97" t="s">
        <v>123</v>
      </c>
      <c r="E29" s="97" t="s">
        <v>308</v>
      </c>
      <c r="F29" s="84" t="s">
        <v>315</v>
      </c>
      <c r="G29" s="97" t="s">
        <v>316</v>
      </c>
      <c r="H29" s="97" t="s">
        <v>165</v>
      </c>
      <c r="I29" s="94">
        <v>115905</v>
      </c>
      <c r="J29" s="96">
        <v>2100</v>
      </c>
      <c r="K29" s="84"/>
      <c r="L29" s="94">
        <v>2434.0050000000001</v>
      </c>
      <c r="M29" s="95">
        <v>7.6077334161521367E-5</v>
      </c>
      <c r="N29" s="95">
        <v>5.7060442889677737E-2</v>
      </c>
      <c r="O29" s="95">
        <f>L29/'סכום נכסי הקרן'!$C$42</f>
        <v>5.0590334344723887E-3</v>
      </c>
    </row>
    <row r="30" spans="2:15">
      <c r="B30" s="87" t="s">
        <v>636</v>
      </c>
      <c r="C30" s="84" t="s">
        <v>637</v>
      </c>
      <c r="D30" s="97" t="s">
        <v>123</v>
      </c>
      <c r="E30" s="97" t="s">
        <v>308</v>
      </c>
      <c r="F30" s="84" t="s">
        <v>319</v>
      </c>
      <c r="G30" s="97" t="s">
        <v>316</v>
      </c>
      <c r="H30" s="97" t="s">
        <v>165</v>
      </c>
      <c r="I30" s="94">
        <v>18287</v>
      </c>
      <c r="J30" s="96">
        <v>6419</v>
      </c>
      <c r="K30" s="84"/>
      <c r="L30" s="94">
        <v>1173.8425300000001</v>
      </c>
      <c r="M30" s="95">
        <v>7.8615821923603334E-5</v>
      </c>
      <c r="N30" s="95">
        <v>2.7518421139044427E-2</v>
      </c>
      <c r="O30" s="95">
        <f>L30/'סכום נכסי הקרן'!$C$42</f>
        <v>2.4398095345225909E-3</v>
      </c>
    </row>
    <row r="31" spans="2:15">
      <c r="B31" s="87" t="s">
        <v>638</v>
      </c>
      <c r="C31" s="84" t="s">
        <v>639</v>
      </c>
      <c r="D31" s="97" t="s">
        <v>123</v>
      </c>
      <c r="E31" s="97" t="s">
        <v>308</v>
      </c>
      <c r="F31" s="84" t="s">
        <v>640</v>
      </c>
      <c r="G31" s="97" t="s">
        <v>641</v>
      </c>
      <c r="H31" s="97" t="s">
        <v>165</v>
      </c>
      <c r="I31" s="94">
        <v>7464</v>
      </c>
      <c r="J31" s="96">
        <v>14630</v>
      </c>
      <c r="K31" s="84"/>
      <c r="L31" s="94">
        <v>1091.9831999999999</v>
      </c>
      <c r="M31" s="95">
        <v>1.5178786243854038E-5</v>
      </c>
      <c r="N31" s="95">
        <v>2.559939072437712E-2</v>
      </c>
      <c r="O31" s="95">
        <f>L31/'סכום נכסי הקרן'!$C$42</f>
        <v>2.269666462756711E-3</v>
      </c>
    </row>
    <row r="32" spans="2:15">
      <c r="B32" s="87" t="s">
        <v>642</v>
      </c>
      <c r="C32" s="84" t="s">
        <v>643</v>
      </c>
      <c r="D32" s="97" t="s">
        <v>123</v>
      </c>
      <c r="E32" s="97" t="s">
        <v>308</v>
      </c>
      <c r="F32" s="84" t="s">
        <v>425</v>
      </c>
      <c r="G32" s="97" t="s">
        <v>344</v>
      </c>
      <c r="H32" s="97" t="s">
        <v>165</v>
      </c>
      <c r="I32" s="94">
        <v>4803</v>
      </c>
      <c r="J32" s="96">
        <v>16350</v>
      </c>
      <c r="K32" s="84"/>
      <c r="L32" s="94">
        <v>785.29049999999995</v>
      </c>
      <c r="M32" s="95">
        <v>1.0802537442498923E-4</v>
      </c>
      <c r="N32" s="95">
        <v>1.8409585735056612E-2</v>
      </c>
      <c r="O32" s="95">
        <f>L32/'סכום נכסי הקרן'!$C$42</f>
        <v>1.6322114766705652E-3</v>
      </c>
    </row>
    <row r="33" spans="2:15">
      <c r="B33" s="87" t="s">
        <v>644</v>
      </c>
      <c r="C33" s="84" t="s">
        <v>645</v>
      </c>
      <c r="D33" s="97" t="s">
        <v>123</v>
      </c>
      <c r="E33" s="97" t="s">
        <v>308</v>
      </c>
      <c r="F33" s="84" t="s">
        <v>646</v>
      </c>
      <c r="G33" s="97" t="s">
        <v>193</v>
      </c>
      <c r="H33" s="97" t="s">
        <v>165</v>
      </c>
      <c r="I33" s="94">
        <v>4098</v>
      </c>
      <c r="J33" s="96">
        <v>32020</v>
      </c>
      <c r="K33" s="84"/>
      <c r="L33" s="94">
        <v>1312.1796000000002</v>
      </c>
      <c r="M33" s="95">
        <v>6.7319387651810727E-5</v>
      </c>
      <c r="N33" s="95">
        <v>3.0761460690015091E-2</v>
      </c>
      <c r="O33" s="95">
        <f>L33/'סכום נכסי הקרן'!$C$42</f>
        <v>2.7273405224856177E-3</v>
      </c>
    </row>
    <row r="34" spans="2:15">
      <c r="B34" s="87" t="s">
        <v>647</v>
      </c>
      <c r="C34" s="84" t="s">
        <v>648</v>
      </c>
      <c r="D34" s="97" t="s">
        <v>123</v>
      </c>
      <c r="E34" s="97" t="s">
        <v>308</v>
      </c>
      <c r="F34" s="84" t="s">
        <v>649</v>
      </c>
      <c r="G34" s="97" t="s">
        <v>365</v>
      </c>
      <c r="H34" s="97" t="s">
        <v>165</v>
      </c>
      <c r="I34" s="94">
        <v>6083</v>
      </c>
      <c r="J34" s="96">
        <v>3580</v>
      </c>
      <c r="K34" s="84"/>
      <c r="L34" s="94">
        <v>217.7714</v>
      </c>
      <c r="M34" s="95">
        <v>6.0442195619839637E-5</v>
      </c>
      <c r="N34" s="95">
        <v>5.105220627198862E-3</v>
      </c>
      <c r="O34" s="95">
        <f>L34/'סכום נכסי הקרן'!$C$42</f>
        <v>4.5263374301690438E-4</v>
      </c>
    </row>
    <row r="35" spans="2:15">
      <c r="B35" s="87" t="s">
        <v>650</v>
      </c>
      <c r="C35" s="84" t="s">
        <v>651</v>
      </c>
      <c r="D35" s="97" t="s">
        <v>123</v>
      </c>
      <c r="E35" s="97" t="s">
        <v>308</v>
      </c>
      <c r="F35" s="84" t="s">
        <v>332</v>
      </c>
      <c r="G35" s="97" t="s">
        <v>316</v>
      </c>
      <c r="H35" s="97" t="s">
        <v>165</v>
      </c>
      <c r="I35" s="94">
        <v>101002</v>
      </c>
      <c r="J35" s="96">
        <v>2560</v>
      </c>
      <c r="K35" s="84"/>
      <c r="L35" s="94">
        <v>2585.6512000000002</v>
      </c>
      <c r="M35" s="95">
        <v>7.5766739021044358E-5</v>
      </c>
      <c r="N35" s="95">
        <v>6.0615488723411298E-2</v>
      </c>
      <c r="O35" s="95">
        <f>L35/'סכום נכסי הקרן'!$C$42</f>
        <v>5.3742271978420974E-3</v>
      </c>
    </row>
    <row r="36" spans="2:15">
      <c r="B36" s="87" t="s">
        <v>652</v>
      </c>
      <c r="C36" s="84" t="s">
        <v>653</v>
      </c>
      <c r="D36" s="97" t="s">
        <v>123</v>
      </c>
      <c r="E36" s="97" t="s">
        <v>308</v>
      </c>
      <c r="F36" s="84" t="s">
        <v>439</v>
      </c>
      <c r="G36" s="97" t="s">
        <v>440</v>
      </c>
      <c r="H36" s="97" t="s">
        <v>165</v>
      </c>
      <c r="I36" s="94">
        <v>1385</v>
      </c>
      <c r="J36" s="96">
        <v>60150</v>
      </c>
      <c r="K36" s="84"/>
      <c r="L36" s="94">
        <v>833.07749999999999</v>
      </c>
      <c r="M36" s="95">
        <v>1.3634431457990297E-4</v>
      </c>
      <c r="N36" s="95">
        <v>1.9529857626186267E-2</v>
      </c>
      <c r="O36" s="95">
        <f>L36/'סכום נכסי הקרן'!$C$42</f>
        <v>1.7315358538732136E-3</v>
      </c>
    </row>
    <row r="37" spans="2:15">
      <c r="B37" s="87" t="s">
        <v>654</v>
      </c>
      <c r="C37" s="84" t="s">
        <v>655</v>
      </c>
      <c r="D37" s="97" t="s">
        <v>123</v>
      </c>
      <c r="E37" s="97" t="s">
        <v>308</v>
      </c>
      <c r="F37" s="84" t="s">
        <v>656</v>
      </c>
      <c r="G37" s="97" t="s">
        <v>526</v>
      </c>
      <c r="H37" s="97" t="s">
        <v>165</v>
      </c>
      <c r="I37" s="94">
        <v>3856</v>
      </c>
      <c r="J37" s="96">
        <v>32490</v>
      </c>
      <c r="K37" s="84"/>
      <c r="L37" s="94">
        <v>1252.8144</v>
      </c>
      <c r="M37" s="95">
        <v>6.479538839659778E-5</v>
      </c>
      <c r="N37" s="95">
        <v>2.9369760753394456E-2</v>
      </c>
      <c r="O37" s="95">
        <f>L37/'סכום נכסי הקרן'!$C$42</f>
        <v>2.6039510751984752E-3</v>
      </c>
    </row>
    <row r="38" spans="2:15">
      <c r="B38" s="87" t="s">
        <v>657</v>
      </c>
      <c r="C38" s="84" t="s">
        <v>658</v>
      </c>
      <c r="D38" s="97" t="s">
        <v>123</v>
      </c>
      <c r="E38" s="97" t="s">
        <v>308</v>
      </c>
      <c r="F38" s="84" t="s">
        <v>659</v>
      </c>
      <c r="G38" s="97" t="s">
        <v>365</v>
      </c>
      <c r="H38" s="97" t="s">
        <v>165</v>
      </c>
      <c r="I38" s="94">
        <v>11502</v>
      </c>
      <c r="J38" s="96">
        <v>2197</v>
      </c>
      <c r="K38" s="84"/>
      <c r="L38" s="94">
        <v>252.69893999999999</v>
      </c>
      <c r="M38" s="95">
        <v>6.7762306137326677E-5</v>
      </c>
      <c r="N38" s="95">
        <v>5.9240278611391922E-3</v>
      </c>
      <c r="O38" s="95">
        <f>L38/'סכום נכסי הקרן'!$C$42</f>
        <v>5.2522997541736027E-4</v>
      </c>
    </row>
    <row r="39" spans="2:15">
      <c r="B39" s="87" t="s">
        <v>660</v>
      </c>
      <c r="C39" s="84" t="s">
        <v>661</v>
      </c>
      <c r="D39" s="97" t="s">
        <v>123</v>
      </c>
      <c r="E39" s="97" t="s">
        <v>308</v>
      </c>
      <c r="F39" s="84" t="s">
        <v>662</v>
      </c>
      <c r="G39" s="97" t="s">
        <v>398</v>
      </c>
      <c r="H39" s="97" t="s">
        <v>165</v>
      </c>
      <c r="I39" s="94">
        <v>4086</v>
      </c>
      <c r="J39" s="96">
        <v>30200</v>
      </c>
      <c r="K39" s="84"/>
      <c r="L39" s="94">
        <v>1233.972</v>
      </c>
      <c r="M39" s="95">
        <v>2.9068387215447274E-5</v>
      </c>
      <c r="N39" s="95">
        <v>2.8928037877268702E-2</v>
      </c>
      <c r="O39" s="95">
        <f>L39/'סכום נכסי הקרן'!$C$42</f>
        <v>2.5647875025740547E-3</v>
      </c>
    </row>
    <row r="40" spans="2:15">
      <c r="B40" s="87" t="s">
        <v>663</v>
      </c>
      <c r="C40" s="84" t="s">
        <v>664</v>
      </c>
      <c r="D40" s="97" t="s">
        <v>123</v>
      </c>
      <c r="E40" s="97" t="s">
        <v>308</v>
      </c>
      <c r="F40" s="84" t="s">
        <v>343</v>
      </c>
      <c r="G40" s="97" t="s">
        <v>344</v>
      </c>
      <c r="H40" s="97" t="s">
        <v>165</v>
      </c>
      <c r="I40" s="94">
        <v>9593</v>
      </c>
      <c r="J40" s="96">
        <v>19440</v>
      </c>
      <c r="K40" s="84"/>
      <c r="L40" s="94">
        <v>1864.8791999999999</v>
      </c>
      <c r="M40" s="95">
        <v>7.910267730362531E-5</v>
      </c>
      <c r="N40" s="95">
        <v>4.3718411871687977E-2</v>
      </c>
      <c r="O40" s="95">
        <f>L40/'סכום נכסי הקרן'!$C$42</f>
        <v>3.8761162052058725E-3</v>
      </c>
    </row>
    <row r="41" spans="2:15">
      <c r="B41" s="87" t="s">
        <v>665</v>
      </c>
      <c r="C41" s="84" t="s">
        <v>666</v>
      </c>
      <c r="D41" s="97" t="s">
        <v>123</v>
      </c>
      <c r="E41" s="97" t="s">
        <v>308</v>
      </c>
      <c r="F41" s="84" t="s">
        <v>667</v>
      </c>
      <c r="G41" s="97" t="s">
        <v>154</v>
      </c>
      <c r="H41" s="97" t="s">
        <v>165</v>
      </c>
      <c r="I41" s="94">
        <v>11760</v>
      </c>
      <c r="J41" s="96">
        <v>2301</v>
      </c>
      <c r="K41" s="84"/>
      <c r="L41" s="94">
        <v>270.5976</v>
      </c>
      <c r="M41" s="95">
        <v>4.9786963024636578E-5</v>
      </c>
      <c r="N41" s="95">
        <v>6.3436266157562782E-3</v>
      </c>
      <c r="O41" s="95">
        <f>L41/'סכום נכסי הקרן'!$C$42</f>
        <v>5.6243200227114798E-4</v>
      </c>
    </row>
    <row r="42" spans="2:15">
      <c r="B42" s="87" t="s">
        <v>668</v>
      </c>
      <c r="C42" s="84" t="s">
        <v>669</v>
      </c>
      <c r="D42" s="97" t="s">
        <v>123</v>
      </c>
      <c r="E42" s="97" t="s">
        <v>308</v>
      </c>
      <c r="F42" s="84" t="s">
        <v>525</v>
      </c>
      <c r="G42" s="97" t="s">
        <v>526</v>
      </c>
      <c r="H42" s="97" t="s">
        <v>165</v>
      </c>
      <c r="I42" s="94">
        <v>12570</v>
      </c>
      <c r="J42" s="96">
        <v>7539</v>
      </c>
      <c r="K42" s="84"/>
      <c r="L42" s="94">
        <v>947.65230000000008</v>
      </c>
      <c r="M42" s="95">
        <v>1.0956937231829616E-4</v>
      </c>
      <c r="N42" s="95">
        <v>2.2215837659915142E-2</v>
      </c>
      <c r="O42" s="95">
        <f>L42/'סכום נכסי הקרן'!$C$42</f>
        <v>1.9696774123120777E-3</v>
      </c>
    </row>
    <row r="43" spans="2:15">
      <c r="B43" s="83"/>
      <c r="C43" s="84"/>
      <c r="D43" s="84"/>
      <c r="E43" s="84"/>
      <c r="F43" s="84"/>
      <c r="G43" s="84"/>
      <c r="H43" s="84"/>
      <c r="I43" s="94"/>
      <c r="J43" s="96"/>
      <c r="K43" s="84"/>
      <c r="L43" s="84"/>
      <c r="M43" s="84"/>
      <c r="N43" s="95"/>
      <c r="O43" s="84"/>
    </row>
    <row r="44" spans="2:15">
      <c r="B44" s="102" t="s">
        <v>670</v>
      </c>
      <c r="C44" s="82"/>
      <c r="D44" s="82"/>
      <c r="E44" s="82"/>
      <c r="F44" s="82"/>
      <c r="G44" s="82"/>
      <c r="H44" s="82"/>
      <c r="I44" s="91"/>
      <c r="J44" s="93"/>
      <c r="K44" s="82"/>
      <c r="L44" s="91">
        <v>7359.3145799999993</v>
      </c>
      <c r="M44" s="82"/>
      <c r="N44" s="92">
        <v>0.17252460422195626</v>
      </c>
      <c r="O44" s="92">
        <f>L44/'סכום נכסי הקרן'!$C$42</f>
        <v>1.5296196398536618E-2</v>
      </c>
    </row>
    <row r="45" spans="2:15">
      <c r="B45" s="87" t="s">
        <v>671</v>
      </c>
      <c r="C45" s="84" t="s">
        <v>672</v>
      </c>
      <c r="D45" s="97" t="s">
        <v>123</v>
      </c>
      <c r="E45" s="97" t="s">
        <v>308</v>
      </c>
      <c r="F45" s="84" t="s">
        <v>673</v>
      </c>
      <c r="G45" s="97" t="s">
        <v>674</v>
      </c>
      <c r="H45" s="97" t="s">
        <v>165</v>
      </c>
      <c r="I45" s="94">
        <v>40103</v>
      </c>
      <c r="J45" s="96">
        <v>429.7</v>
      </c>
      <c r="K45" s="84"/>
      <c r="L45" s="94">
        <v>172.32258999999999</v>
      </c>
      <c r="M45" s="95">
        <v>1.3614695560411856E-4</v>
      </c>
      <c r="N45" s="95">
        <v>4.0397629854073231E-3</v>
      </c>
      <c r="O45" s="95">
        <f>L45/'סכום נכסי הקרן'!$C$42</f>
        <v>3.581692495803736E-4</v>
      </c>
    </row>
    <row r="46" spans="2:15">
      <c r="B46" s="87" t="s">
        <v>675</v>
      </c>
      <c r="C46" s="84" t="s">
        <v>676</v>
      </c>
      <c r="D46" s="97" t="s">
        <v>123</v>
      </c>
      <c r="E46" s="97" t="s">
        <v>308</v>
      </c>
      <c r="F46" s="84" t="s">
        <v>574</v>
      </c>
      <c r="G46" s="97" t="s">
        <v>575</v>
      </c>
      <c r="H46" s="97" t="s">
        <v>165</v>
      </c>
      <c r="I46" s="94">
        <v>15967</v>
      </c>
      <c r="J46" s="96">
        <v>1775</v>
      </c>
      <c r="K46" s="84"/>
      <c r="L46" s="94">
        <v>283.41424999999998</v>
      </c>
      <c r="M46" s="95">
        <v>1.2106601694950018E-4</v>
      </c>
      <c r="N46" s="95">
        <v>6.6440876769956704E-3</v>
      </c>
      <c r="O46" s="95">
        <f>L46/'סכום נכסי הקרן'!$C$42</f>
        <v>5.8907116729666376E-4</v>
      </c>
    </row>
    <row r="47" spans="2:15">
      <c r="B47" s="87" t="s">
        <v>677</v>
      </c>
      <c r="C47" s="84" t="s">
        <v>678</v>
      </c>
      <c r="D47" s="97" t="s">
        <v>123</v>
      </c>
      <c r="E47" s="97" t="s">
        <v>308</v>
      </c>
      <c r="F47" s="84" t="s">
        <v>679</v>
      </c>
      <c r="G47" s="97" t="s">
        <v>411</v>
      </c>
      <c r="H47" s="97" t="s">
        <v>165</v>
      </c>
      <c r="I47" s="94">
        <v>1094</v>
      </c>
      <c r="J47" s="96">
        <v>23900</v>
      </c>
      <c r="K47" s="84"/>
      <c r="L47" s="94">
        <v>261.46600000000001</v>
      </c>
      <c r="M47" s="95">
        <v>7.4548993919078095E-5</v>
      </c>
      <c r="N47" s="95">
        <v>6.1295542780694691E-3</v>
      </c>
      <c r="O47" s="95">
        <f>L47/'סכום נכסי הקרן'!$C$42</f>
        <v>5.4345214409081235E-4</v>
      </c>
    </row>
    <row r="48" spans="2:15">
      <c r="B48" s="87" t="s">
        <v>680</v>
      </c>
      <c r="C48" s="84" t="s">
        <v>681</v>
      </c>
      <c r="D48" s="97" t="s">
        <v>123</v>
      </c>
      <c r="E48" s="97" t="s">
        <v>308</v>
      </c>
      <c r="F48" s="84" t="s">
        <v>682</v>
      </c>
      <c r="G48" s="97" t="s">
        <v>683</v>
      </c>
      <c r="H48" s="97" t="s">
        <v>165</v>
      </c>
      <c r="I48" s="94">
        <v>12188</v>
      </c>
      <c r="J48" s="96">
        <v>1666</v>
      </c>
      <c r="K48" s="84"/>
      <c r="L48" s="94">
        <v>203.05207999999999</v>
      </c>
      <c r="M48" s="95">
        <v>1.1200676084130421E-4</v>
      </c>
      <c r="N48" s="95">
        <v>4.7601552233747565E-3</v>
      </c>
      <c r="O48" s="95">
        <f>L48/'סכום נכסי הקרן'!$C$42</f>
        <v>4.220399143219353E-4</v>
      </c>
    </row>
    <row r="49" spans="2:15">
      <c r="B49" s="87" t="s">
        <v>684</v>
      </c>
      <c r="C49" s="84" t="s">
        <v>685</v>
      </c>
      <c r="D49" s="97" t="s">
        <v>123</v>
      </c>
      <c r="E49" s="97" t="s">
        <v>308</v>
      </c>
      <c r="F49" s="84" t="s">
        <v>686</v>
      </c>
      <c r="G49" s="97" t="s">
        <v>530</v>
      </c>
      <c r="H49" s="97" t="s">
        <v>165</v>
      </c>
      <c r="I49" s="94">
        <v>3432</v>
      </c>
      <c r="J49" s="96">
        <v>1078</v>
      </c>
      <c r="K49" s="84"/>
      <c r="L49" s="94">
        <v>36.996960000000001</v>
      </c>
      <c r="M49" s="95">
        <v>6.3137466269194982E-5</v>
      </c>
      <c r="N49" s="95">
        <v>8.6732070113729903E-4</v>
      </c>
      <c r="O49" s="95">
        <f>L49/'סכום נכסי הקרן'!$C$42</f>
        <v>7.6897482796394246E-5</v>
      </c>
    </row>
    <row r="50" spans="2:15">
      <c r="B50" s="87" t="s">
        <v>687</v>
      </c>
      <c r="C50" s="84" t="s">
        <v>688</v>
      </c>
      <c r="D50" s="97" t="s">
        <v>123</v>
      </c>
      <c r="E50" s="97" t="s">
        <v>308</v>
      </c>
      <c r="F50" s="84" t="s">
        <v>689</v>
      </c>
      <c r="G50" s="97" t="s">
        <v>154</v>
      </c>
      <c r="H50" s="97" t="s">
        <v>165</v>
      </c>
      <c r="I50" s="94">
        <v>1107</v>
      </c>
      <c r="J50" s="96">
        <v>6258</v>
      </c>
      <c r="K50" s="84"/>
      <c r="L50" s="94">
        <v>69.276060000000001</v>
      </c>
      <c r="M50" s="95">
        <v>5.0546384960902579E-5</v>
      </c>
      <c r="N50" s="95">
        <v>1.6240404868732349E-3</v>
      </c>
      <c r="O50" s="95">
        <f>L50/'סכום נכסי הקרן'!$C$42</f>
        <v>1.4398898266376417E-4</v>
      </c>
    </row>
    <row r="51" spans="2:15">
      <c r="B51" s="87" t="s">
        <v>690</v>
      </c>
      <c r="C51" s="84" t="s">
        <v>691</v>
      </c>
      <c r="D51" s="97" t="s">
        <v>123</v>
      </c>
      <c r="E51" s="97" t="s">
        <v>308</v>
      </c>
      <c r="F51" s="84" t="s">
        <v>692</v>
      </c>
      <c r="G51" s="97" t="s">
        <v>440</v>
      </c>
      <c r="H51" s="97" t="s">
        <v>165</v>
      </c>
      <c r="I51" s="94">
        <v>543</v>
      </c>
      <c r="J51" s="96">
        <v>84600</v>
      </c>
      <c r="K51" s="84"/>
      <c r="L51" s="94">
        <v>459.37799999999999</v>
      </c>
      <c r="M51" s="95">
        <v>1.5026449872538071E-4</v>
      </c>
      <c r="N51" s="95">
        <v>1.0769210471537395E-2</v>
      </c>
      <c r="O51" s="95">
        <f>L51/'סכום נכסי הקרן'!$C$42</f>
        <v>9.5480849918593306E-4</v>
      </c>
    </row>
    <row r="52" spans="2:15">
      <c r="B52" s="87" t="s">
        <v>693</v>
      </c>
      <c r="C52" s="84" t="s">
        <v>694</v>
      </c>
      <c r="D52" s="97" t="s">
        <v>123</v>
      </c>
      <c r="E52" s="97" t="s">
        <v>308</v>
      </c>
      <c r="F52" s="84" t="s">
        <v>695</v>
      </c>
      <c r="G52" s="97" t="s">
        <v>191</v>
      </c>
      <c r="H52" s="97" t="s">
        <v>165</v>
      </c>
      <c r="I52" s="94">
        <v>19771</v>
      </c>
      <c r="J52" s="96">
        <v>339.5</v>
      </c>
      <c r="K52" s="84"/>
      <c r="L52" s="94">
        <v>67.122550000000004</v>
      </c>
      <c r="M52" s="95">
        <v>5.2862264206254242E-5</v>
      </c>
      <c r="N52" s="95">
        <v>1.5735556956064339E-3</v>
      </c>
      <c r="O52" s="95">
        <f>L52/'סכום נכסי הקרן'!$C$42</f>
        <v>1.3951295279058368E-4</v>
      </c>
    </row>
    <row r="53" spans="2:15">
      <c r="B53" s="87" t="s">
        <v>696</v>
      </c>
      <c r="C53" s="84" t="s">
        <v>697</v>
      </c>
      <c r="D53" s="97" t="s">
        <v>123</v>
      </c>
      <c r="E53" s="97" t="s">
        <v>308</v>
      </c>
      <c r="F53" s="84" t="s">
        <v>698</v>
      </c>
      <c r="G53" s="97" t="s">
        <v>699</v>
      </c>
      <c r="H53" s="97" t="s">
        <v>165</v>
      </c>
      <c r="I53" s="94">
        <v>448</v>
      </c>
      <c r="J53" s="96">
        <v>15100</v>
      </c>
      <c r="K53" s="84"/>
      <c r="L53" s="94">
        <v>67.647999999999996</v>
      </c>
      <c r="M53" s="95">
        <v>9.7815803671455053E-5</v>
      </c>
      <c r="N53" s="95">
        <v>1.5858738337024448E-3</v>
      </c>
      <c r="O53" s="95">
        <f>L53/'סכום נכסי הקרן'!$C$42</f>
        <v>1.4060509069422131E-4</v>
      </c>
    </row>
    <row r="54" spans="2:15">
      <c r="B54" s="87" t="s">
        <v>700</v>
      </c>
      <c r="C54" s="84" t="s">
        <v>701</v>
      </c>
      <c r="D54" s="97" t="s">
        <v>123</v>
      </c>
      <c r="E54" s="97" t="s">
        <v>308</v>
      </c>
      <c r="F54" s="84" t="s">
        <v>702</v>
      </c>
      <c r="G54" s="97" t="s">
        <v>703</v>
      </c>
      <c r="H54" s="97" t="s">
        <v>165</v>
      </c>
      <c r="I54" s="94">
        <v>3122</v>
      </c>
      <c r="J54" s="96">
        <v>3641</v>
      </c>
      <c r="K54" s="84"/>
      <c r="L54" s="94">
        <v>113.67202</v>
      </c>
      <c r="M54" s="95">
        <v>1.2623971279777935E-4</v>
      </c>
      <c r="N54" s="95">
        <v>2.6648161385717387E-3</v>
      </c>
      <c r="O54" s="95">
        <f>L54/'סכום נכסי הקרן'!$C$42</f>
        <v>2.3626514725483887E-4</v>
      </c>
    </row>
    <row r="55" spans="2:15">
      <c r="B55" s="87" t="s">
        <v>704</v>
      </c>
      <c r="C55" s="84" t="s">
        <v>705</v>
      </c>
      <c r="D55" s="97" t="s">
        <v>123</v>
      </c>
      <c r="E55" s="97" t="s">
        <v>308</v>
      </c>
      <c r="F55" s="84" t="s">
        <v>706</v>
      </c>
      <c r="G55" s="97" t="s">
        <v>365</v>
      </c>
      <c r="H55" s="97" t="s">
        <v>165</v>
      </c>
      <c r="I55" s="94">
        <v>710</v>
      </c>
      <c r="J55" s="96">
        <v>6329</v>
      </c>
      <c r="K55" s="84"/>
      <c r="L55" s="94">
        <v>44.935900000000004</v>
      </c>
      <c r="M55" s="95">
        <v>2.3754522769128289E-5</v>
      </c>
      <c r="N55" s="95">
        <v>1.05343347924358E-3</v>
      </c>
      <c r="O55" s="95">
        <f>L55/'סכום נכסי הקרן'!$C$42</f>
        <v>9.3398419686117255E-5</v>
      </c>
    </row>
    <row r="56" spans="2:15">
      <c r="B56" s="87" t="s">
        <v>707</v>
      </c>
      <c r="C56" s="84" t="s">
        <v>708</v>
      </c>
      <c r="D56" s="97" t="s">
        <v>123</v>
      </c>
      <c r="E56" s="97" t="s">
        <v>308</v>
      </c>
      <c r="F56" s="84" t="s">
        <v>402</v>
      </c>
      <c r="G56" s="97" t="s">
        <v>344</v>
      </c>
      <c r="H56" s="97" t="s">
        <v>165</v>
      </c>
      <c r="I56" s="94">
        <v>343</v>
      </c>
      <c r="J56" s="96">
        <v>175800</v>
      </c>
      <c r="K56" s="84"/>
      <c r="L56" s="94">
        <v>602.99400000000003</v>
      </c>
      <c r="M56" s="95">
        <v>1.6052378489812824E-4</v>
      </c>
      <c r="N56" s="95">
        <v>1.4136004116597269E-2</v>
      </c>
      <c r="O56" s="95">
        <f>L56/'סכום נכסי הקרן'!$C$42</f>
        <v>1.2533116434790576E-3</v>
      </c>
    </row>
    <row r="57" spans="2:15">
      <c r="B57" s="87" t="s">
        <v>709</v>
      </c>
      <c r="C57" s="84" t="s">
        <v>710</v>
      </c>
      <c r="D57" s="97" t="s">
        <v>123</v>
      </c>
      <c r="E57" s="97" t="s">
        <v>308</v>
      </c>
      <c r="F57" s="84" t="s">
        <v>711</v>
      </c>
      <c r="G57" s="97" t="s">
        <v>188</v>
      </c>
      <c r="H57" s="97" t="s">
        <v>165</v>
      </c>
      <c r="I57" s="94">
        <v>1244</v>
      </c>
      <c r="J57" s="96">
        <v>11930</v>
      </c>
      <c r="K57" s="84"/>
      <c r="L57" s="94">
        <v>148.4092</v>
      </c>
      <c r="M57" s="95">
        <v>4.8945565370461669E-5</v>
      </c>
      <c r="N57" s="95">
        <v>3.4791607580521651E-3</v>
      </c>
      <c r="O57" s="95">
        <f>L57/'סכום נכסי הקרן'!$C$42</f>
        <v>3.0846571998960543E-4</v>
      </c>
    </row>
    <row r="58" spans="2:15">
      <c r="B58" s="87" t="s">
        <v>712</v>
      </c>
      <c r="C58" s="84" t="s">
        <v>713</v>
      </c>
      <c r="D58" s="97" t="s">
        <v>123</v>
      </c>
      <c r="E58" s="97" t="s">
        <v>308</v>
      </c>
      <c r="F58" s="84" t="s">
        <v>714</v>
      </c>
      <c r="G58" s="97" t="s">
        <v>344</v>
      </c>
      <c r="H58" s="97" t="s">
        <v>165</v>
      </c>
      <c r="I58" s="94">
        <v>1147</v>
      </c>
      <c r="J58" s="96">
        <v>5775</v>
      </c>
      <c r="K58" s="84"/>
      <c r="L58" s="94">
        <v>66.239249999999998</v>
      </c>
      <c r="M58" s="95">
        <v>6.3952433217239507E-5</v>
      </c>
      <c r="N58" s="95">
        <v>1.5528484705989041E-3</v>
      </c>
      <c r="O58" s="95">
        <f>L58/'סכום נכסי הקרן'!$C$42</f>
        <v>1.3767703041874408E-4</v>
      </c>
    </row>
    <row r="59" spans="2:15">
      <c r="B59" s="87" t="s">
        <v>715</v>
      </c>
      <c r="C59" s="84" t="s">
        <v>716</v>
      </c>
      <c r="D59" s="97" t="s">
        <v>123</v>
      </c>
      <c r="E59" s="97" t="s">
        <v>308</v>
      </c>
      <c r="F59" s="84" t="s">
        <v>717</v>
      </c>
      <c r="G59" s="97" t="s">
        <v>383</v>
      </c>
      <c r="H59" s="97" t="s">
        <v>165</v>
      </c>
      <c r="I59" s="94">
        <v>561</v>
      </c>
      <c r="J59" s="96">
        <v>19590</v>
      </c>
      <c r="K59" s="84"/>
      <c r="L59" s="94">
        <v>109.89989999999999</v>
      </c>
      <c r="M59" s="95">
        <v>1.1564349316734541E-4</v>
      </c>
      <c r="N59" s="95">
        <v>2.5763862307313637E-3</v>
      </c>
      <c r="O59" s="95">
        <f>L59/'סכום נכסי הקרן'!$C$42</f>
        <v>2.2842486705868393E-4</v>
      </c>
    </row>
    <row r="60" spans="2:15">
      <c r="B60" s="87" t="s">
        <v>718</v>
      </c>
      <c r="C60" s="84" t="s">
        <v>719</v>
      </c>
      <c r="D60" s="97" t="s">
        <v>123</v>
      </c>
      <c r="E60" s="97" t="s">
        <v>308</v>
      </c>
      <c r="F60" s="84" t="s">
        <v>720</v>
      </c>
      <c r="G60" s="97" t="s">
        <v>683</v>
      </c>
      <c r="H60" s="97" t="s">
        <v>165</v>
      </c>
      <c r="I60" s="94">
        <v>1289</v>
      </c>
      <c r="J60" s="96">
        <v>7710</v>
      </c>
      <c r="K60" s="84"/>
      <c r="L60" s="94">
        <v>99.381899999999987</v>
      </c>
      <c r="M60" s="95">
        <v>9.2221585073696776E-5</v>
      </c>
      <c r="N60" s="95">
        <v>2.3298124815757004E-3</v>
      </c>
      <c r="O60" s="95">
        <f>L60/'סכום נכסי הקרן'!$C$42</f>
        <v>2.0656340265586611E-4</v>
      </c>
    </row>
    <row r="61" spans="2:15">
      <c r="B61" s="87" t="s">
        <v>721</v>
      </c>
      <c r="C61" s="84" t="s">
        <v>722</v>
      </c>
      <c r="D61" s="97" t="s">
        <v>123</v>
      </c>
      <c r="E61" s="97" t="s">
        <v>308</v>
      </c>
      <c r="F61" s="84" t="s">
        <v>443</v>
      </c>
      <c r="G61" s="97" t="s">
        <v>411</v>
      </c>
      <c r="H61" s="97" t="s">
        <v>165</v>
      </c>
      <c r="I61" s="94">
        <v>13863</v>
      </c>
      <c r="J61" s="96">
        <v>1917</v>
      </c>
      <c r="K61" s="84"/>
      <c r="L61" s="94">
        <v>265.75371000000001</v>
      </c>
      <c r="M61" s="95">
        <v>5.5280150595842701E-5</v>
      </c>
      <c r="N61" s="95">
        <v>6.2300711757679126E-3</v>
      </c>
      <c r="O61" s="95">
        <f>L61/'סכום נכסי הקרן'!$C$42</f>
        <v>5.5236406836677791E-4</v>
      </c>
    </row>
    <row r="62" spans="2:15">
      <c r="B62" s="87" t="s">
        <v>723</v>
      </c>
      <c r="C62" s="84" t="s">
        <v>724</v>
      </c>
      <c r="D62" s="97" t="s">
        <v>123</v>
      </c>
      <c r="E62" s="97" t="s">
        <v>308</v>
      </c>
      <c r="F62" s="84" t="s">
        <v>725</v>
      </c>
      <c r="G62" s="97" t="s">
        <v>726</v>
      </c>
      <c r="H62" s="97" t="s">
        <v>165</v>
      </c>
      <c r="I62" s="94">
        <v>70</v>
      </c>
      <c r="J62" s="96">
        <v>13960</v>
      </c>
      <c r="K62" s="84"/>
      <c r="L62" s="94">
        <v>9.7720000000000002</v>
      </c>
      <c r="M62" s="95">
        <v>1.0305763159428978E-5</v>
      </c>
      <c r="N62" s="95">
        <v>2.2908525163996409E-4</v>
      </c>
      <c r="O62" s="95">
        <f>L62/'סכום נכסי הקרן'!$C$42</f>
        <v>2.031091748852783E-5</v>
      </c>
    </row>
    <row r="63" spans="2:15">
      <c r="B63" s="87" t="s">
        <v>727</v>
      </c>
      <c r="C63" s="84" t="s">
        <v>728</v>
      </c>
      <c r="D63" s="97" t="s">
        <v>123</v>
      </c>
      <c r="E63" s="97" t="s">
        <v>308</v>
      </c>
      <c r="F63" s="84" t="s">
        <v>729</v>
      </c>
      <c r="G63" s="97" t="s">
        <v>726</v>
      </c>
      <c r="H63" s="97" t="s">
        <v>165</v>
      </c>
      <c r="I63" s="94">
        <v>3585</v>
      </c>
      <c r="J63" s="96">
        <v>7786</v>
      </c>
      <c r="K63" s="84"/>
      <c r="L63" s="94">
        <v>279.12809999999996</v>
      </c>
      <c r="M63" s="95">
        <v>1.5945610035673243E-4</v>
      </c>
      <c r="N63" s="95">
        <v>6.5436073504180365E-3</v>
      </c>
      <c r="O63" s="95">
        <f>L63/'סכום נכסי הקרן'!$C$42</f>
        <v>5.8016248545124274E-4</v>
      </c>
    </row>
    <row r="64" spans="2:15">
      <c r="B64" s="87" t="s">
        <v>730</v>
      </c>
      <c r="C64" s="84" t="s">
        <v>731</v>
      </c>
      <c r="D64" s="97" t="s">
        <v>123</v>
      </c>
      <c r="E64" s="97" t="s">
        <v>308</v>
      </c>
      <c r="F64" s="84" t="s">
        <v>732</v>
      </c>
      <c r="G64" s="97" t="s">
        <v>440</v>
      </c>
      <c r="H64" s="97" t="s">
        <v>165</v>
      </c>
      <c r="I64" s="94">
        <v>825</v>
      </c>
      <c r="J64" s="96">
        <v>21070</v>
      </c>
      <c r="K64" s="84"/>
      <c r="L64" s="94">
        <v>173.82749999999999</v>
      </c>
      <c r="M64" s="95">
        <v>4.7764173511899935E-5</v>
      </c>
      <c r="N64" s="95">
        <v>4.0750426299064526E-3</v>
      </c>
      <c r="O64" s="95">
        <f>L64/'סכום נכסי הקרן'!$C$42</f>
        <v>3.6129717660019151E-4</v>
      </c>
    </row>
    <row r="65" spans="2:15">
      <c r="B65" s="87" t="s">
        <v>733</v>
      </c>
      <c r="C65" s="84" t="s">
        <v>734</v>
      </c>
      <c r="D65" s="97" t="s">
        <v>123</v>
      </c>
      <c r="E65" s="97" t="s">
        <v>308</v>
      </c>
      <c r="F65" s="84" t="s">
        <v>463</v>
      </c>
      <c r="G65" s="97" t="s">
        <v>344</v>
      </c>
      <c r="H65" s="97" t="s">
        <v>165</v>
      </c>
      <c r="I65" s="94">
        <v>274</v>
      </c>
      <c r="J65" s="96">
        <v>42670</v>
      </c>
      <c r="K65" s="84"/>
      <c r="L65" s="94">
        <v>116.9158</v>
      </c>
      <c r="M65" s="95">
        <v>5.0704158629255633E-5</v>
      </c>
      <c r="N65" s="95">
        <v>2.740860157970499E-3</v>
      </c>
      <c r="O65" s="95">
        <f>L65/'סכום נכסי הקרן'!$C$42</f>
        <v>2.430072827369241E-4</v>
      </c>
    </row>
    <row r="66" spans="2:15">
      <c r="B66" s="87" t="s">
        <v>735</v>
      </c>
      <c r="C66" s="84" t="s">
        <v>736</v>
      </c>
      <c r="D66" s="97" t="s">
        <v>123</v>
      </c>
      <c r="E66" s="97" t="s">
        <v>308</v>
      </c>
      <c r="F66" s="84" t="s">
        <v>737</v>
      </c>
      <c r="G66" s="97" t="s">
        <v>411</v>
      </c>
      <c r="H66" s="97" t="s">
        <v>165</v>
      </c>
      <c r="I66" s="94">
        <v>4123</v>
      </c>
      <c r="J66" s="96">
        <v>6154</v>
      </c>
      <c r="K66" s="84"/>
      <c r="L66" s="94">
        <v>253.72942</v>
      </c>
      <c r="M66" s="95">
        <v>7.4203392921795395E-5</v>
      </c>
      <c r="N66" s="95">
        <v>5.948185430737018E-3</v>
      </c>
      <c r="O66" s="95">
        <f>L66/'סכום נכסי הקרן'!$C$42</f>
        <v>5.2737180864019886E-4</v>
      </c>
    </row>
    <row r="67" spans="2:15">
      <c r="B67" s="87" t="s">
        <v>738</v>
      </c>
      <c r="C67" s="84" t="s">
        <v>739</v>
      </c>
      <c r="D67" s="97" t="s">
        <v>123</v>
      </c>
      <c r="E67" s="97" t="s">
        <v>308</v>
      </c>
      <c r="F67" s="84" t="s">
        <v>740</v>
      </c>
      <c r="G67" s="97" t="s">
        <v>741</v>
      </c>
      <c r="H67" s="97" t="s">
        <v>165</v>
      </c>
      <c r="I67" s="94">
        <v>3767</v>
      </c>
      <c r="J67" s="96">
        <v>8945</v>
      </c>
      <c r="K67" s="84"/>
      <c r="L67" s="94">
        <v>336.95815000000005</v>
      </c>
      <c r="M67" s="95">
        <v>7.2327230895228529E-5</v>
      </c>
      <c r="N67" s="95">
        <v>7.8993187254284471E-3</v>
      </c>
      <c r="O67" s="95">
        <f>L67/'סכום נכסי הקרן'!$C$42</f>
        <v>7.0036115244954814E-4</v>
      </c>
    </row>
    <row r="68" spans="2:15">
      <c r="B68" s="87" t="s">
        <v>742</v>
      </c>
      <c r="C68" s="84" t="s">
        <v>743</v>
      </c>
      <c r="D68" s="97" t="s">
        <v>123</v>
      </c>
      <c r="E68" s="97" t="s">
        <v>308</v>
      </c>
      <c r="F68" s="84" t="s">
        <v>744</v>
      </c>
      <c r="G68" s="97" t="s">
        <v>726</v>
      </c>
      <c r="H68" s="97" t="s">
        <v>165</v>
      </c>
      <c r="I68" s="94">
        <v>8566</v>
      </c>
      <c r="J68" s="96">
        <v>4386</v>
      </c>
      <c r="K68" s="84"/>
      <c r="L68" s="94">
        <v>375.70476000000002</v>
      </c>
      <c r="M68" s="95">
        <v>1.3978352320078485E-4</v>
      </c>
      <c r="N68" s="95">
        <v>8.8076565172873853E-3</v>
      </c>
      <c r="O68" s="95">
        <f>L68/'סכום נכסי הקרן'!$C$42</f>
        <v>7.8089524973466555E-4</v>
      </c>
    </row>
    <row r="69" spans="2:15">
      <c r="B69" s="87" t="s">
        <v>745</v>
      </c>
      <c r="C69" s="84" t="s">
        <v>746</v>
      </c>
      <c r="D69" s="97" t="s">
        <v>123</v>
      </c>
      <c r="E69" s="97" t="s">
        <v>308</v>
      </c>
      <c r="F69" s="84" t="s">
        <v>747</v>
      </c>
      <c r="G69" s="97" t="s">
        <v>703</v>
      </c>
      <c r="H69" s="97" t="s">
        <v>165</v>
      </c>
      <c r="I69" s="94">
        <v>16310</v>
      </c>
      <c r="J69" s="96">
        <v>1713</v>
      </c>
      <c r="K69" s="84"/>
      <c r="L69" s="94">
        <v>279.39029999999997</v>
      </c>
      <c r="M69" s="95">
        <v>1.5149005234673277E-4</v>
      </c>
      <c r="N69" s="95">
        <v>6.5497541118773083E-3</v>
      </c>
      <c r="O69" s="95">
        <f>L69/'סכום נכסי הקרן'!$C$42</f>
        <v>5.8070746320047447E-4</v>
      </c>
    </row>
    <row r="70" spans="2:15">
      <c r="B70" s="87" t="s">
        <v>748</v>
      </c>
      <c r="C70" s="84" t="s">
        <v>749</v>
      </c>
      <c r="D70" s="97" t="s">
        <v>123</v>
      </c>
      <c r="E70" s="97" t="s">
        <v>308</v>
      </c>
      <c r="F70" s="84" t="s">
        <v>750</v>
      </c>
      <c r="G70" s="97" t="s">
        <v>411</v>
      </c>
      <c r="H70" s="97" t="s">
        <v>165</v>
      </c>
      <c r="I70" s="94">
        <v>3799</v>
      </c>
      <c r="J70" s="96">
        <v>4388</v>
      </c>
      <c r="K70" s="84"/>
      <c r="L70" s="94">
        <v>166.70012</v>
      </c>
      <c r="M70" s="95">
        <v>6.0042422286748293E-5</v>
      </c>
      <c r="N70" s="95">
        <v>3.9079552741109512E-3</v>
      </c>
      <c r="O70" s="95">
        <f>L70/'סכום נכסי הקרן'!$C$42</f>
        <v>3.4648305184687762E-4</v>
      </c>
    </row>
    <row r="71" spans="2:15">
      <c r="B71" s="87" t="s">
        <v>751</v>
      </c>
      <c r="C71" s="84" t="s">
        <v>752</v>
      </c>
      <c r="D71" s="97" t="s">
        <v>123</v>
      </c>
      <c r="E71" s="97" t="s">
        <v>308</v>
      </c>
      <c r="F71" s="84" t="s">
        <v>753</v>
      </c>
      <c r="G71" s="97" t="s">
        <v>625</v>
      </c>
      <c r="H71" s="97" t="s">
        <v>165</v>
      </c>
      <c r="I71" s="94">
        <v>1712</v>
      </c>
      <c r="J71" s="96">
        <v>9023</v>
      </c>
      <c r="K71" s="84"/>
      <c r="L71" s="94">
        <v>154.47376</v>
      </c>
      <c r="M71" s="95">
        <v>6.1511745276126119E-5</v>
      </c>
      <c r="N71" s="95">
        <v>3.6213323967838129E-3</v>
      </c>
      <c r="O71" s="95">
        <f>L71/'סכום נכסי הקרן'!$C$42</f>
        <v>3.2107079344071332E-4</v>
      </c>
    </row>
    <row r="72" spans="2:15">
      <c r="B72" s="87" t="s">
        <v>754</v>
      </c>
      <c r="C72" s="84" t="s">
        <v>755</v>
      </c>
      <c r="D72" s="97" t="s">
        <v>123</v>
      </c>
      <c r="E72" s="97" t="s">
        <v>308</v>
      </c>
      <c r="F72" s="84" t="s">
        <v>756</v>
      </c>
      <c r="G72" s="97" t="s">
        <v>593</v>
      </c>
      <c r="H72" s="97" t="s">
        <v>165</v>
      </c>
      <c r="I72" s="94">
        <v>10917</v>
      </c>
      <c r="J72" s="96">
        <v>2463</v>
      </c>
      <c r="K72" s="84"/>
      <c r="L72" s="94">
        <v>268.88571000000002</v>
      </c>
      <c r="M72" s="95">
        <v>1.1151227063988248E-4</v>
      </c>
      <c r="N72" s="95">
        <v>6.3034947337024579E-3</v>
      </c>
      <c r="O72" s="95">
        <f>L72/'סכום נכסי הקרן'!$C$42</f>
        <v>5.588738712294538E-4</v>
      </c>
    </row>
    <row r="73" spans="2:15">
      <c r="B73" s="87" t="s">
        <v>757</v>
      </c>
      <c r="C73" s="84" t="s">
        <v>758</v>
      </c>
      <c r="D73" s="97" t="s">
        <v>123</v>
      </c>
      <c r="E73" s="97" t="s">
        <v>308</v>
      </c>
      <c r="F73" s="84" t="s">
        <v>759</v>
      </c>
      <c r="G73" s="97" t="s">
        <v>193</v>
      </c>
      <c r="H73" s="97" t="s">
        <v>165</v>
      </c>
      <c r="I73" s="94">
        <v>2139</v>
      </c>
      <c r="J73" s="96">
        <v>4031</v>
      </c>
      <c r="K73" s="84"/>
      <c r="L73" s="94">
        <v>86.223089999999999</v>
      </c>
      <c r="M73" s="95">
        <v>4.3461966938670716E-5</v>
      </c>
      <c r="N73" s="95">
        <v>2.0213301545052467E-3</v>
      </c>
      <c r="O73" s="95">
        <f>L73/'סכום נכסי הקרן'!$C$42</f>
        <v>1.7921306453089531E-4</v>
      </c>
    </row>
    <row r="74" spans="2:15">
      <c r="B74" s="87" t="s">
        <v>760</v>
      </c>
      <c r="C74" s="84" t="s">
        <v>761</v>
      </c>
      <c r="D74" s="97" t="s">
        <v>123</v>
      </c>
      <c r="E74" s="97" t="s">
        <v>308</v>
      </c>
      <c r="F74" s="84" t="s">
        <v>762</v>
      </c>
      <c r="G74" s="97" t="s">
        <v>674</v>
      </c>
      <c r="H74" s="97" t="s">
        <v>165</v>
      </c>
      <c r="I74" s="94">
        <v>4788</v>
      </c>
      <c r="J74" s="96">
        <v>1246</v>
      </c>
      <c r="K74" s="84"/>
      <c r="L74" s="94">
        <v>59.658480000000004</v>
      </c>
      <c r="M74" s="95">
        <v>7.2258411291073991E-5</v>
      </c>
      <c r="N74" s="95">
        <v>1.3985753073329683E-3</v>
      </c>
      <c r="O74" s="95">
        <f>L74/'סכום נכסי הקרן'!$C$42</f>
        <v>1.2399902422953213E-4</v>
      </c>
    </row>
    <row r="75" spans="2:15">
      <c r="B75" s="87" t="s">
        <v>763</v>
      </c>
      <c r="C75" s="84" t="s">
        <v>764</v>
      </c>
      <c r="D75" s="97" t="s">
        <v>123</v>
      </c>
      <c r="E75" s="97" t="s">
        <v>308</v>
      </c>
      <c r="F75" s="84" t="s">
        <v>765</v>
      </c>
      <c r="G75" s="97" t="s">
        <v>188</v>
      </c>
      <c r="H75" s="97" t="s">
        <v>165</v>
      </c>
      <c r="I75" s="94">
        <v>1099</v>
      </c>
      <c r="J75" s="96">
        <v>7304</v>
      </c>
      <c r="K75" s="84"/>
      <c r="L75" s="94">
        <v>80.270960000000002</v>
      </c>
      <c r="M75" s="95">
        <v>8.1551112549365693E-5</v>
      </c>
      <c r="N75" s="95">
        <v>1.8817942152048192E-3</v>
      </c>
      <c r="O75" s="95">
        <f>L75/'סכום נכסי הקרן'!$C$42</f>
        <v>1.6684167471192366E-4</v>
      </c>
    </row>
    <row r="76" spans="2:15">
      <c r="B76" s="87" t="s">
        <v>766</v>
      </c>
      <c r="C76" s="84" t="s">
        <v>767</v>
      </c>
      <c r="D76" s="97" t="s">
        <v>123</v>
      </c>
      <c r="E76" s="97" t="s">
        <v>308</v>
      </c>
      <c r="F76" s="84" t="s">
        <v>768</v>
      </c>
      <c r="G76" s="97" t="s">
        <v>726</v>
      </c>
      <c r="H76" s="97" t="s">
        <v>165</v>
      </c>
      <c r="I76" s="94">
        <v>975</v>
      </c>
      <c r="J76" s="96">
        <v>14630</v>
      </c>
      <c r="K76" s="84"/>
      <c r="L76" s="94">
        <v>142.64250000000001</v>
      </c>
      <c r="M76" s="95">
        <v>6.6196919745298695E-5</v>
      </c>
      <c r="N76" s="95">
        <v>3.343971859092671E-3</v>
      </c>
      <c r="O76" s="95">
        <f>L76/'סכום נכסי הקרן'!$C$42</f>
        <v>2.9647974292440965E-4</v>
      </c>
    </row>
    <row r="77" spans="2:15">
      <c r="B77" s="87" t="s">
        <v>769</v>
      </c>
      <c r="C77" s="84" t="s">
        <v>770</v>
      </c>
      <c r="D77" s="97" t="s">
        <v>123</v>
      </c>
      <c r="E77" s="97" t="s">
        <v>308</v>
      </c>
      <c r="F77" s="84" t="s">
        <v>771</v>
      </c>
      <c r="G77" s="97" t="s">
        <v>398</v>
      </c>
      <c r="H77" s="97" t="s">
        <v>165</v>
      </c>
      <c r="I77" s="94">
        <v>704</v>
      </c>
      <c r="J77" s="96">
        <v>17500</v>
      </c>
      <c r="K77" s="84"/>
      <c r="L77" s="94">
        <v>123.2</v>
      </c>
      <c r="M77" s="95">
        <v>7.3733066400082529E-5</v>
      </c>
      <c r="N77" s="95">
        <v>2.888180822968029E-3</v>
      </c>
      <c r="O77" s="95">
        <f>L77/'סכום נכסי הקרן'!$C$42</f>
        <v>2.5606887378086665E-4</v>
      </c>
    </row>
    <row r="78" spans="2:15">
      <c r="B78" s="87" t="s">
        <v>772</v>
      </c>
      <c r="C78" s="84" t="s">
        <v>773</v>
      </c>
      <c r="D78" s="97" t="s">
        <v>123</v>
      </c>
      <c r="E78" s="97" t="s">
        <v>308</v>
      </c>
      <c r="F78" s="84" t="s">
        <v>774</v>
      </c>
      <c r="G78" s="97" t="s">
        <v>398</v>
      </c>
      <c r="H78" s="97" t="s">
        <v>165</v>
      </c>
      <c r="I78" s="94">
        <v>2733</v>
      </c>
      <c r="J78" s="96">
        <v>2109</v>
      </c>
      <c r="K78" s="84"/>
      <c r="L78" s="94">
        <v>57.63897</v>
      </c>
      <c r="M78" s="95">
        <v>1.0623705588158544E-4</v>
      </c>
      <c r="N78" s="95">
        <v>1.3512318815716681E-3</v>
      </c>
      <c r="O78" s="95">
        <f>L78/'סכום נכסי הקרן'!$C$42</f>
        <v>1.198015108262107E-4</v>
      </c>
    </row>
    <row r="79" spans="2:15">
      <c r="B79" s="87" t="s">
        <v>775</v>
      </c>
      <c r="C79" s="84" t="s">
        <v>776</v>
      </c>
      <c r="D79" s="97" t="s">
        <v>123</v>
      </c>
      <c r="E79" s="97" t="s">
        <v>308</v>
      </c>
      <c r="F79" s="84" t="s">
        <v>777</v>
      </c>
      <c r="G79" s="97" t="s">
        <v>683</v>
      </c>
      <c r="H79" s="97" t="s">
        <v>165</v>
      </c>
      <c r="I79" s="94">
        <v>223</v>
      </c>
      <c r="J79" s="96">
        <v>31170</v>
      </c>
      <c r="K79" s="84"/>
      <c r="L79" s="94">
        <v>69.509100000000004</v>
      </c>
      <c r="M79" s="95">
        <v>9.3363293321091436E-5</v>
      </c>
      <c r="N79" s="95">
        <v>1.6295036496896673E-3</v>
      </c>
      <c r="O79" s="95">
        <f>L79/'סכום נכסי הקרן'!$C$42</f>
        <v>1.4447335190358472E-4</v>
      </c>
    </row>
    <row r="80" spans="2:15">
      <c r="B80" s="87" t="s">
        <v>778</v>
      </c>
      <c r="C80" s="84" t="s">
        <v>779</v>
      </c>
      <c r="D80" s="97" t="s">
        <v>123</v>
      </c>
      <c r="E80" s="97" t="s">
        <v>308</v>
      </c>
      <c r="F80" s="84" t="s">
        <v>780</v>
      </c>
      <c r="G80" s="97" t="s">
        <v>781</v>
      </c>
      <c r="H80" s="97" t="s">
        <v>165</v>
      </c>
      <c r="I80" s="94">
        <v>1975</v>
      </c>
      <c r="J80" s="96">
        <v>1653</v>
      </c>
      <c r="K80" s="84"/>
      <c r="L80" s="94">
        <v>32.646749999999997</v>
      </c>
      <c r="M80" s="95">
        <v>4.9052700457958492E-5</v>
      </c>
      <c r="N80" s="95">
        <v>7.6533861430382695E-4</v>
      </c>
      <c r="O80" s="95">
        <f>L80/'סכום נכסי הקרן'!$C$42</f>
        <v>6.7855653450531715E-5</v>
      </c>
    </row>
    <row r="81" spans="2:15">
      <c r="B81" s="87" t="s">
        <v>782</v>
      </c>
      <c r="C81" s="84" t="s">
        <v>783</v>
      </c>
      <c r="D81" s="97" t="s">
        <v>123</v>
      </c>
      <c r="E81" s="97" t="s">
        <v>308</v>
      </c>
      <c r="F81" s="84" t="s">
        <v>784</v>
      </c>
      <c r="G81" s="97" t="s">
        <v>526</v>
      </c>
      <c r="H81" s="97" t="s">
        <v>165</v>
      </c>
      <c r="I81" s="94">
        <v>1278</v>
      </c>
      <c r="J81" s="96">
        <v>10690</v>
      </c>
      <c r="K81" s="84"/>
      <c r="L81" s="94">
        <v>136.6182</v>
      </c>
      <c r="M81" s="95">
        <v>1.016097432135743E-4</v>
      </c>
      <c r="N81" s="95">
        <v>3.2027440365942433E-3</v>
      </c>
      <c r="O81" s="95">
        <f>L81/'סכום נכסי הקרן'!$C$42</f>
        <v>2.8395834912312657E-4</v>
      </c>
    </row>
    <row r="82" spans="2:15">
      <c r="B82" s="87" t="s">
        <v>785</v>
      </c>
      <c r="C82" s="84" t="s">
        <v>786</v>
      </c>
      <c r="D82" s="97" t="s">
        <v>123</v>
      </c>
      <c r="E82" s="97" t="s">
        <v>308</v>
      </c>
      <c r="F82" s="84" t="s">
        <v>392</v>
      </c>
      <c r="G82" s="97" t="s">
        <v>344</v>
      </c>
      <c r="H82" s="97" t="s">
        <v>165</v>
      </c>
      <c r="I82" s="94">
        <v>15792</v>
      </c>
      <c r="J82" s="96">
        <v>1510</v>
      </c>
      <c r="K82" s="84"/>
      <c r="L82" s="94">
        <v>238.45920000000001</v>
      </c>
      <c r="M82" s="95">
        <v>9.1738705348674414E-5</v>
      </c>
      <c r="N82" s="95">
        <v>5.5902052638011181E-3</v>
      </c>
      <c r="O82" s="95">
        <f>L82/'סכום נכסי הקרן'!$C$42</f>
        <v>4.9563294469713018E-4</v>
      </c>
    </row>
    <row r="83" spans="2:15">
      <c r="B83" s="87" t="s">
        <v>787</v>
      </c>
      <c r="C83" s="84" t="s">
        <v>788</v>
      </c>
      <c r="D83" s="97" t="s">
        <v>123</v>
      </c>
      <c r="E83" s="97" t="s">
        <v>308</v>
      </c>
      <c r="F83" s="84" t="s">
        <v>789</v>
      </c>
      <c r="G83" s="97" t="s">
        <v>154</v>
      </c>
      <c r="H83" s="97" t="s">
        <v>165</v>
      </c>
      <c r="I83" s="94">
        <v>498</v>
      </c>
      <c r="J83" s="96">
        <v>18500</v>
      </c>
      <c r="K83" s="84"/>
      <c r="L83" s="94">
        <v>92.13</v>
      </c>
      <c r="M83" s="95">
        <v>3.6946994195093041E-5</v>
      </c>
      <c r="N83" s="95">
        <v>2.1598060001626986E-3</v>
      </c>
      <c r="O83" s="95">
        <f>L83/'סכום נכסי הקרן'!$C$42</f>
        <v>1.9149046543369514E-4</v>
      </c>
    </row>
    <row r="84" spans="2:15">
      <c r="B84" s="87" t="s">
        <v>790</v>
      </c>
      <c r="C84" s="84" t="s">
        <v>791</v>
      </c>
      <c r="D84" s="97" t="s">
        <v>123</v>
      </c>
      <c r="E84" s="97" t="s">
        <v>308</v>
      </c>
      <c r="F84" s="84" t="s">
        <v>792</v>
      </c>
      <c r="G84" s="97" t="s">
        <v>593</v>
      </c>
      <c r="H84" s="97" t="s">
        <v>165</v>
      </c>
      <c r="I84" s="94">
        <v>44642.13</v>
      </c>
      <c r="J84" s="96">
        <v>224.8</v>
      </c>
      <c r="K84" s="84"/>
      <c r="L84" s="94">
        <v>100.35550000000001</v>
      </c>
      <c r="M84" s="95">
        <v>4.2740788254337861E-5</v>
      </c>
      <c r="N84" s="95">
        <v>2.3526366118455195E-3</v>
      </c>
      <c r="O84" s="95">
        <f>L84/'סכום נכסי הקרן'!$C$42</f>
        <v>2.0858701187269287E-4</v>
      </c>
    </row>
    <row r="85" spans="2:15">
      <c r="B85" s="87" t="s">
        <v>793</v>
      </c>
      <c r="C85" s="84" t="s">
        <v>794</v>
      </c>
      <c r="D85" s="97" t="s">
        <v>123</v>
      </c>
      <c r="E85" s="97" t="s">
        <v>308</v>
      </c>
      <c r="F85" s="84" t="s">
        <v>795</v>
      </c>
      <c r="G85" s="97" t="s">
        <v>344</v>
      </c>
      <c r="H85" s="97" t="s">
        <v>165</v>
      </c>
      <c r="I85" s="94">
        <v>48092</v>
      </c>
      <c r="J85" s="96">
        <v>782</v>
      </c>
      <c r="K85" s="84"/>
      <c r="L85" s="94">
        <v>376.07943999999998</v>
      </c>
      <c r="M85" s="95">
        <v>1.1868217965059633E-4</v>
      </c>
      <c r="N85" s="95">
        <v>8.8164401503291832E-3</v>
      </c>
      <c r="O85" s="95">
        <f>L85/'סכום נכסי הקרן'!$C$42</f>
        <v>7.8167401504008929E-4</v>
      </c>
    </row>
    <row r="86" spans="2:15">
      <c r="B86" s="87" t="s">
        <v>796</v>
      </c>
      <c r="C86" s="84" t="s">
        <v>797</v>
      </c>
      <c r="D86" s="97" t="s">
        <v>123</v>
      </c>
      <c r="E86" s="97" t="s">
        <v>308</v>
      </c>
      <c r="F86" s="84" t="s">
        <v>798</v>
      </c>
      <c r="G86" s="97" t="s">
        <v>344</v>
      </c>
      <c r="H86" s="97" t="s">
        <v>165</v>
      </c>
      <c r="I86" s="94">
        <v>19536</v>
      </c>
      <c r="J86" s="96">
        <v>1415</v>
      </c>
      <c r="K86" s="84"/>
      <c r="L86" s="94">
        <v>276.43440000000004</v>
      </c>
      <c r="M86" s="95">
        <v>5.580119965724079E-5</v>
      </c>
      <c r="N86" s="95">
        <v>6.4804588708496213E-3</v>
      </c>
      <c r="O86" s="95">
        <f>L86/'סכום נכסי הקרן'!$C$42</f>
        <v>5.7456368086274037E-4</v>
      </c>
    </row>
    <row r="87" spans="2:15">
      <c r="B87" s="83"/>
      <c r="C87" s="84"/>
      <c r="D87" s="84"/>
      <c r="E87" s="84"/>
      <c r="F87" s="84"/>
      <c r="G87" s="84"/>
      <c r="H87" s="84"/>
      <c r="I87" s="94"/>
      <c r="J87" s="96"/>
      <c r="K87" s="84"/>
      <c r="L87" s="84"/>
      <c r="M87" s="84"/>
      <c r="N87" s="95"/>
      <c r="O87" s="84"/>
    </row>
    <row r="88" spans="2:15">
      <c r="B88" s="102" t="s">
        <v>28</v>
      </c>
      <c r="C88" s="82"/>
      <c r="D88" s="82"/>
      <c r="E88" s="82"/>
      <c r="F88" s="82"/>
      <c r="G88" s="82"/>
      <c r="H88" s="82"/>
      <c r="I88" s="91"/>
      <c r="J88" s="93"/>
      <c r="K88" s="82"/>
      <c r="L88" s="91">
        <v>297.04492999999997</v>
      </c>
      <c r="M88" s="82"/>
      <c r="N88" s="92">
        <v>6.963632064820458E-3</v>
      </c>
      <c r="O88" s="92">
        <f>L88/'סכום נכסי הקרן'!$C$42</f>
        <v>6.1740227830695091E-4</v>
      </c>
    </row>
    <row r="89" spans="2:15">
      <c r="B89" s="87" t="s">
        <v>799</v>
      </c>
      <c r="C89" s="84" t="s">
        <v>800</v>
      </c>
      <c r="D89" s="97" t="s">
        <v>123</v>
      </c>
      <c r="E89" s="97" t="s">
        <v>308</v>
      </c>
      <c r="F89" s="84" t="s">
        <v>801</v>
      </c>
      <c r="G89" s="97" t="s">
        <v>154</v>
      </c>
      <c r="H89" s="97" t="s">
        <v>165</v>
      </c>
      <c r="I89" s="94">
        <v>5089</v>
      </c>
      <c r="J89" s="96">
        <v>620</v>
      </c>
      <c r="K89" s="84"/>
      <c r="L89" s="94">
        <v>31.5518</v>
      </c>
      <c r="M89" s="95">
        <v>9.2556133412509541E-5</v>
      </c>
      <c r="N89" s="95">
        <v>7.3966967280943705E-4</v>
      </c>
      <c r="O89" s="95">
        <f>L89/'סכום נכסי הקרן'!$C$42</f>
        <v>6.5579820549993082E-5</v>
      </c>
    </row>
    <row r="90" spans="2:15">
      <c r="B90" s="87" t="s">
        <v>802</v>
      </c>
      <c r="C90" s="84" t="s">
        <v>803</v>
      </c>
      <c r="D90" s="97" t="s">
        <v>123</v>
      </c>
      <c r="E90" s="97" t="s">
        <v>308</v>
      </c>
      <c r="F90" s="84" t="s">
        <v>804</v>
      </c>
      <c r="G90" s="97" t="s">
        <v>383</v>
      </c>
      <c r="H90" s="97" t="s">
        <v>165</v>
      </c>
      <c r="I90" s="94">
        <v>373</v>
      </c>
      <c r="J90" s="96">
        <v>2699</v>
      </c>
      <c r="K90" s="84"/>
      <c r="L90" s="94">
        <v>10.067270000000001</v>
      </c>
      <c r="M90" s="95">
        <v>2.809846183144117E-5</v>
      </c>
      <c r="N90" s="95">
        <v>2.3600727397436158E-4</v>
      </c>
      <c r="O90" s="95">
        <f>L90/'סכום נכסי הקרן'!$C$42</f>
        <v>2.0924630608343388E-5</v>
      </c>
    </row>
    <row r="91" spans="2:15">
      <c r="B91" s="87" t="s">
        <v>805</v>
      </c>
      <c r="C91" s="84" t="s">
        <v>806</v>
      </c>
      <c r="D91" s="97" t="s">
        <v>123</v>
      </c>
      <c r="E91" s="97" t="s">
        <v>308</v>
      </c>
      <c r="F91" s="84" t="s">
        <v>807</v>
      </c>
      <c r="G91" s="97" t="s">
        <v>781</v>
      </c>
      <c r="H91" s="97" t="s">
        <v>165</v>
      </c>
      <c r="I91" s="94">
        <v>84</v>
      </c>
      <c r="J91" s="96">
        <v>1790</v>
      </c>
      <c r="K91" s="84"/>
      <c r="L91" s="94">
        <v>1.5035999999999998</v>
      </c>
      <c r="M91" s="95">
        <v>3.2213813820263027E-6</v>
      </c>
      <c r="N91" s="95">
        <v>3.5248934134859802E-5</v>
      </c>
      <c r="O91" s="95">
        <f>L91/'סכום נכסי הקרן'!$C$42</f>
        <v>3.1252042095528492E-6</v>
      </c>
    </row>
    <row r="92" spans="2:15">
      <c r="B92" s="87" t="s">
        <v>808</v>
      </c>
      <c r="C92" s="84" t="s">
        <v>809</v>
      </c>
      <c r="D92" s="97" t="s">
        <v>123</v>
      </c>
      <c r="E92" s="97" t="s">
        <v>308</v>
      </c>
      <c r="F92" s="84" t="s">
        <v>810</v>
      </c>
      <c r="G92" s="97" t="s">
        <v>193</v>
      </c>
      <c r="H92" s="97" t="s">
        <v>165</v>
      </c>
      <c r="I92" s="94">
        <v>10</v>
      </c>
      <c r="J92" s="96">
        <v>1827</v>
      </c>
      <c r="K92" s="84"/>
      <c r="L92" s="94">
        <v>0.1827</v>
      </c>
      <c r="M92" s="95">
        <v>3.0071691514003216E-7</v>
      </c>
      <c r="N92" s="95">
        <v>4.2830408795150884E-6</v>
      </c>
      <c r="O92" s="95">
        <f>L92/'סכום נכסי הקרן'!$C$42</f>
        <v>3.7973850032276243E-7</v>
      </c>
    </row>
    <row r="93" spans="2:15">
      <c r="B93" s="87" t="s">
        <v>811</v>
      </c>
      <c r="C93" s="84" t="s">
        <v>812</v>
      </c>
      <c r="D93" s="97" t="s">
        <v>123</v>
      </c>
      <c r="E93" s="97" t="s">
        <v>308</v>
      </c>
      <c r="F93" s="84" t="s">
        <v>813</v>
      </c>
      <c r="G93" s="97" t="s">
        <v>440</v>
      </c>
      <c r="H93" s="97" t="s">
        <v>165</v>
      </c>
      <c r="I93" s="94">
        <v>2126</v>
      </c>
      <c r="J93" s="96">
        <v>2994</v>
      </c>
      <c r="K93" s="84"/>
      <c r="L93" s="94">
        <v>63.652440000000006</v>
      </c>
      <c r="M93" s="95">
        <v>7.5945458443723947E-5</v>
      </c>
      <c r="N93" s="95">
        <v>1.4922058160967784E-3</v>
      </c>
      <c r="O93" s="95">
        <f>L93/'סכום נכסי הקרן'!$C$42</f>
        <v>1.3230039467698203E-4</v>
      </c>
    </row>
    <row r="94" spans="2:15">
      <c r="B94" s="87" t="s">
        <v>814</v>
      </c>
      <c r="C94" s="84" t="s">
        <v>815</v>
      </c>
      <c r="D94" s="97" t="s">
        <v>123</v>
      </c>
      <c r="E94" s="97" t="s">
        <v>308</v>
      </c>
      <c r="F94" s="84" t="s">
        <v>816</v>
      </c>
      <c r="G94" s="97" t="s">
        <v>575</v>
      </c>
      <c r="H94" s="97" t="s">
        <v>165</v>
      </c>
      <c r="I94" s="94">
        <v>1900</v>
      </c>
      <c r="J94" s="96">
        <v>1699</v>
      </c>
      <c r="K94" s="84"/>
      <c r="L94" s="94">
        <v>32.280999999999999</v>
      </c>
      <c r="M94" s="95">
        <v>1.630509265540534E-4</v>
      </c>
      <c r="N94" s="95">
        <v>7.5676432748564065E-4</v>
      </c>
      <c r="O94" s="95">
        <f>L94/'סכום נכסי הקרן'!$C$42</f>
        <v>6.7095448981494772E-5</v>
      </c>
    </row>
    <row r="95" spans="2:15">
      <c r="B95" s="87" t="s">
        <v>817</v>
      </c>
      <c r="C95" s="84" t="s">
        <v>818</v>
      </c>
      <c r="D95" s="97" t="s">
        <v>123</v>
      </c>
      <c r="E95" s="97" t="s">
        <v>308</v>
      </c>
      <c r="F95" s="84" t="s">
        <v>819</v>
      </c>
      <c r="G95" s="97" t="s">
        <v>154</v>
      </c>
      <c r="H95" s="97" t="s">
        <v>165</v>
      </c>
      <c r="I95" s="94">
        <v>25196</v>
      </c>
      <c r="J95" s="96">
        <v>162.80000000000001</v>
      </c>
      <c r="K95" s="84"/>
      <c r="L95" s="94">
        <v>41.019089999999998</v>
      </c>
      <c r="M95" s="95">
        <v>7.1988571428571429E-5</v>
      </c>
      <c r="N95" s="95">
        <v>9.6161159994804894E-4</v>
      </c>
      <c r="O95" s="95">
        <f>L95/'סכום נכסי הקרן'!$C$42</f>
        <v>8.5257404056948125E-5</v>
      </c>
    </row>
    <row r="96" spans="2:15">
      <c r="B96" s="87" t="s">
        <v>820</v>
      </c>
      <c r="C96" s="84" t="s">
        <v>821</v>
      </c>
      <c r="D96" s="97" t="s">
        <v>123</v>
      </c>
      <c r="E96" s="97" t="s">
        <v>308</v>
      </c>
      <c r="F96" s="84" t="s">
        <v>822</v>
      </c>
      <c r="G96" s="97" t="s">
        <v>188</v>
      </c>
      <c r="H96" s="97" t="s">
        <v>165</v>
      </c>
      <c r="I96" s="94">
        <v>473</v>
      </c>
      <c r="J96" s="96">
        <v>11430</v>
      </c>
      <c r="K96" s="84"/>
      <c r="L96" s="94">
        <v>54.063900000000004</v>
      </c>
      <c r="M96" s="95">
        <v>8.8733891187486457E-5</v>
      </c>
      <c r="N96" s="95">
        <v>1.2674214220362112E-3</v>
      </c>
      <c r="O96" s="95">
        <f>L96/'סכום נכסי הקרן'!$C$42</f>
        <v>1.1237079533442692E-4</v>
      </c>
    </row>
    <row r="97" spans="2:15">
      <c r="B97" s="87" t="s">
        <v>823</v>
      </c>
      <c r="C97" s="84" t="s">
        <v>824</v>
      </c>
      <c r="D97" s="97" t="s">
        <v>123</v>
      </c>
      <c r="E97" s="97" t="s">
        <v>308</v>
      </c>
      <c r="F97" s="84" t="s">
        <v>825</v>
      </c>
      <c r="G97" s="97" t="s">
        <v>398</v>
      </c>
      <c r="H97" s="97" t="s">
        <v>165</v>
      </c>
      <c r="I97" s="94">
        <v>6925</v>
      </c>
      <c r="J97" s="96">
        <v>754.7</v>
      </c>
      <c r="K97" s="84"/>
      <c r="L97" s="94">
        <v>52.262980000000006</v>
      </c>
      <c r="M97" s="95">
        <v>8.875155601983478E-5</v>
      </c>
      <c r="N97" s="95">
        <v>1.225202407363325E-3</v>
      </c>
      <c r="O97" s="95">
        <f>L97/'סכום נכסי הקרן'!$C$42</f>
        <v>1.0862761711876589E-4</v>
      </c>
    </row>
    <row r="98" spans="2:15">
      <c r="B98" s="87" t="s">
        <v>826</v>
      </c>
      <c r="C98" s="84" t="s">
        <v>827</v>
      </c>
      <c r="D98" s="97" t="s">
        <v>123</v>
      </c>
      <c r="E98" s="97" t="s">
        <v>308</v>
      </c>
      <c r="F98" s="84" t="s">
        <v>828</v>
      </c>
      <c r="G98" s="97" t="s">
        <v>781</v>
      </c>
      <c r="H98" s="97" t="s">
        <v>165</v>
      </c>
      <c r="I98" s="94">
        <v>5967</v>
      </c>
      <c r="J98" s="96">
        <v>175.3</v>
      </c>
      <c r="K98" s="84"/>
      <c r="L98" s="94">
        <v>10.460150000000001</v>
      </c>
      <c r="M98" s="95">
        <v>2.8049715019690224E-5</v>
      </c>
      <c r="N98" s="95">
        <v>2.4521757009228105E-4</v>
      </c>
      <c r="O98" s="95">
        <f>L98/'סכום נכסי הקרן'!$C$42</f>
        <v>2.1741224270121202E-5</v>
      </c>
    </row>
    <row r="99" spans="2:15">
      <c r="B99" s="83"/>
      <c r="C99" s="84"/>
      <c r="D99" s="84"/>
      <c r="E99" s="84"/>
      <c r="F99" s="84"/>
      <c r="G99" s="84"/>
      <c r="H99" s="84"/>
      <c r="I99" s="94"/>
      <c r="J99" s="96"/>
      <c r="K99" s="84"/>
      <c r="L99" s="84"/>
      <c r="M99" s="84"/>
      <c r="N99" s="95"/>
      <c r="O99" s="84"/>
    </row>
    <row r="100" spans="2:15">
      <c r="B100" s="81" t="s">
        <v>232</v>
      </c>
      <c r="C100" s="82"/>
      <c r="D100" s="82"/>
      <c r="E100" s="82"/>
      <c r="F100" s="82"/>
      <c r="G100" s="82"/>
      <c r="H100" s="82"/>
      <c r="I100" s="91"/>
      <c r="J100" s="93"/>
      <c r="K100" s="91">
        <f>K101+K121</f>
        <v>4.6923399999999997</v>
      </c>
      <c r="L100" s="91">
        <v>7811.0889500000012</v>
      </c>
      <c r="M100" s="82"/>
      <c r="N100" s="92">
        <v>0.18311556259648928</v>
      </c>
      <c r="O100" s="92">
        <f>L100/'סכום נכסי הקרן'!$C$42</f>
        <v>1.6235200896336625E-2</v>
      </c>
    </row>
    <row r="101" spans="2:15">
      <c r="B101" s="102" t="s">
        <v>62</v>
      </c>
      <c r="C101" s="82"/>
      <c r="D101" s="82"/>
      <c r="E101" s="82"/>
      <c r="F101" s="82"/>
      <c r="G101" s="82"/>
      <c r="H101" s="82"/>
      <c r="I101" s="91"/>
      <c r="J101" s="93"/>
      <c r="K101" s="91">
        <f>SUM(K102:K119)</f>
        <v>1.2174</v>
      </c>
      <c r="L101" s="91">
        <v>1621.6509900000003</v>
      </c>
      <c r="M101" s="82"/>
      <c r="N101" s="92">
        <v>3.8016406581697401E-2</v>
      </c>
      <c r="O101" s="92">
        <f>L101/'סכום נכסי הקרן'!$C$42</f>
        <v>3.3705709632705153E-3</v>
      </c>
    </row>
    <row r="102" spans="2:15">
      <c r="B102" s="87" t="s">
        <v>829</v>
      </c>
      <c r="C102" s="84" t="s">
        <v>830</v>
      </c>
      <c r="D102" s="97" t="s">
        <v>831</v>
      </c>
      <c r="E102" s="97" t="s">
        <v>832</v>
      </c>
      <c r="F102" s="84" t="s">
        <v>833</v>
      </c>
      <c r="G102" s="97" t="s">
        <v>834</v>
      </c>
      <c r="H102" s="97" t="s">
        <v>164</v>
      </c>
      <c r="I102" s="94">
        <v>983</v>
      </c>
      <c r="J102" s="96">
        <v>6548</v>
      </c>
      <c r="K102" s="94">
        <v>0.74976999999999994</v>
      </c>
      <c r="L102" s="94">
        <v>223.90960000000001</v>
      </c>
      <c r="M102" s="95">
        <v>6.83045248634759E-6</v>
      </c>
      <c r="N102" s="95">
        <v>5.2491186103769657E-3</v>
      </c>
      <c r="O102" s="95">
        <f>L102/'סכום נכסי הקרן'!$C$42</f>
        <v>4.6539187581756767E-4</v>
      </c>
    </row>
    <row r="103" spans="2:15">
      <c r="B103" s="87" t="s">
        <v>835</v>
      </c>
      <c r="C103" s="84" t="s">
        <v>836</v>
      </c>
      <c r="D103" s="97" t="s">
        <v>837</v>
      </c>
      <c r="E103" s="97" t="s">
        <v>832</v>
      </c>
      <c r="F103" s="84" t="s">
        <v>838</v>
      </c>
      <c r="G103" s="97" t="s">
        <v>839</v>
      </c>
      <c r="H103" s="97" t="s">
        <v>164</v>
      </c>
      <c r="I103" s="94">
        <v>1004</v>
      </c>
      <c r="J103" s="96">
        <v>2200</v>
      </c>
      <c r="K103" s="84"/>
      <c r="L103" s="94">
        <v>76.579089999999994</v>
      </c>
      <c r="M103" s="95">
        <v>2.9237926832961742E-5</v>
      </c>
      <c r="N103" s="95">
        <v>1.7952456102138209E-3</v>
      </c>
      <c r="O103" s="95">
        <f>L103/'סכום נכסי הקרן'!$C$42</f>
        <v>1.5916819262551643E-4</v>
      </c>
    </row>
    <row r="104" spans="2:15">
      <c r="B104" s="87" t="s">
        <v>840</v>
      </c>
      <c r="C104" s="84" t="s">
        <v>841</v>
      </c>
      <c r="D104" s="97" t="s">
        <v>837</v>
      </c>
      <c r="E104" s="97" t="s">
        <v>832</v>
      </c>
      <c r="F104" s="84" t="s">
        <v>842</v>
      </c>
      <c r="G104" s="97" t="s">
        <v>834</v>
      </c>
      <c r="H104" s="97" t="s">
        <v>164</v>
      </c>
      <c r="I104" s="94">
        <v>645</v>
      </c>
      <c r="J104" s="96">
        <v>10362</v>
      </c>
      <c r="K104" s="84"/>
      <c r="L104" s="94">
        <v>231.7166</v>
      </c>
      <c r="M104" s="95">
        <v>3.9463310962856999E-6</v>
      </c>
      <c r="N104" s="95">
        <v>5.4321383156116362E-3</v>
      </c>
      <c r="O104" s="95">
        <f>L104/'סכום נכסי הקרן'!$C$42</f>
        <v>4.8161857790853538E-4</v>
      </c>
    </row>
    <row r="105" spans="2:15">
      <c r="B105" s="87" t="s">
        <v>843</v>
      </c>
      <c r="C105" s="84" t="s">
        <v>844</v>
      </c>
      <c r="D105" s="97" t="s">
        <v>837</v>
      </c>
      <c r="E105" s="97" t="s">
        <v>832</v>
      </c>
      <c r="F105" s="84" t="s">
        <v>807</v>
      </c>
      <c r="G105" s="97" t="s">
        <v>781</v>
      </c>
      <c r="H105" s="97" t="s">
        <v>164</v>
      </c>
      <c r="I105" s="94">
        <v>658</v>
      </c>
      <c r="J105" s="96">
        <v>515</v>
      </c>
      <c r="K105" s="84"/>
      <c r="L105" s="94">
        <v>11.748629999999999</v>
      </c>
      <c r="M105" s="95">
        <v>2.5234154159206037E-5</v>
      </c>
      <c r="N105" s="95">
        <v>2.7542344043950378E-4</v>
      </c>
      <c r="O105" s="95">
        <f>L105/'סכום נכסי הקרן'!$C$42</f>
        <v>2.441930562149434E-5</v>
      </c>
    </row>
    <row r="106" spans="2:15">
      <c r="B106" s="87" t="s">
        <v>845</v>
      </c>
      <c r="C106" s="84" t="s">
        <v>846</v>
      </c>
      <c r="D106" s="97" t="s">
        <v>837</v>
      </c>
      <c r="E106" s="97" t="s">
        <v>832</v>
      </c>
      <c r="F106" s="84" t="s">
        <v>847</v>
      </c>
      <c r="G106" s="97" t="s">
        <v>383</v>
      </c>
      <c r="H106" s="97" t="s">
        <v>164</v>
      </c>
      <c r="I106" s="94">
        <v>562</v>
      </c>
      <c r="J106" s="96">
        <v>3420</v>
      </c>
      <c r="K106" s="94">
        <v>0.46762999999999999</v>
      </c>
      <c r="L106" s="94">
        <v>67.104759999999999</v>
      </c>
      <c r="M106" s="95">
        <v>2.6802597486460039E-5</v>
      </c>
      <c r="N106" s="95">
        <v>1.5731386441710394E-3</v>
      </c>
      <c r="O106" s="95">
        <f>L106/'סכום נכסי הקרן'!$C$42</f>
        <v>1.394759766114882E-4</v>
      </c>
    </row>
    <row r="107" spans="2:15">
      <c r="B107" s="87" t="s">
        <v>848</v>
      </c>
      <c r="C107" s="84" t="s">
        <v>849</v>
      </c>
      <c r="D107" s="97" t="s">
        <v>837</v>
      </c>
      <c r="E107" s="97" t="s">
        <v>832</v>
      </c>
      <c r="F107" s="84" t="s">
        <v>850</v>
      </c>
      <c r="G107" s="97" t="s">
        <v>27</v>
      </c>
      <c r="H107" s="97" t="s">
        <v>164</v>
      </c>
      <c r="I107" s="94">
        <v>1284</v>
      </c>
      <c r="J107" s="96">
        <v>1615</v>
      </c>
      <c r="K107" s="84"/>
      <c r="L107" s="94">
        <v>71.893789999999996</v>
      </c>
      <c r="M107" s="95">
        <v>3.8063130904176338E-5</v>
      </c>
      <c r="N107" s="95">
        <v>1.6854079997442421E-3</v>
      </c>
      <c r="O107" s="95">
        <f>L107/'סכום נכסי הקרן'!$C$42</f>
        <v>1.4942988504170561E-4</v>
      </c>
    </row>
    <row r="108" spans="2:15">
      <c r="B108" s="87" t="s">
        <v>851</v>
      </c>
      <c r="C108" s="84" t="s">
        <v>852</v>
      </c>
      <c r="D108" s="97" t="s">
        <v>837</v>
      </c>
      <c r="E108" s="97" t="s">
        <v>832</v>
      </c>
      <c r="F108" s="84" t="s">
        <v>740</v>
      </c>
      <c r="G108" s="97" t="s">
        <v>741</v>
      </c>
      <c r="H108" s="97" t="s">
        <v>164</v>
      </c>
      <c r="I108" s="94">
        <v>195</v>
      </c>
      <c r="J108" s="96">
        <v>5160</v>
      </c>
      <c r="K108" s="84"/>
      <c r="L108" s="94">
        <v>34.884949999999996</v>
      </c>
      <c r="M108" s="95">
        <v>7.488085879359333E-6</v>
      </c>
      <c r="N108" s="95">
        <v>8.1780879545615684E-4</v>
      </c>
      <c r="O108" s="95">
        <f>L108/'סכום נכסי הקרן'!$C$42</f>
        <v>7.2507709889625343E-5</v>
      </c>
    </row>
    <row r="109" spans="2:15">
      <c r="B109" s="87" t="s">
        <v>853</v>
      </c>
      <c r="C109" s="84" t="s">
        <v>854</v>
      </c>
      <c r="D109" s="97" t="s">
        <v>837</v>
      </c>
      <c r="E109" s="97" t="s">
        <v>832</v>
      </c>
      <c r="F109" s="84" t="s">
        <v>855</v>
      </c>
      <c r="G109" s="97" t="s">
        <v>856</v>
      </c>
      <c r="H109" s="97" t="s">
        <v>164</v>
      </c>
      <c r="I109" s="94">
        <v>3007</v>
      </c>
      <c r="J109" s="96">
        <v>445</v>
      </c>
      <c r="K109" s="84"/>
      <c r="L109" s="94">
        <v>46.392449999999997</v>
      </c>
      <c r="M109" s="95">
        <v>1.1117381095505329E-4</v>
      </c>
      <c r="N109" s="95">
        <v>1.0875794189975903E-3</v>
      </c>
      <c r="O109" s="95">
        <f>L109/'סכום נכסי הקרן'!$C$42</f>
        <v>9.6425831359051668E-5</v>
      </c>
    </row>
    <row r="110" spans="2:15">
      <c r="B110" s="87" t="s">
        <v>857</v>
      </c>
      <c r="C110" s="84" t="s">
        <v>858</v>
      </c>
      <c r="D110" s="97" t="s">
        <v>837</v>
      </c>
      <c r="E110" s="97" t="s">
        <v>832</v>
      </c>
      <c r="F110" s="84" t="s">
        <v>859</v>
      </c>
      <c r="G110" s="97" t="s">
        <v>625</v>
      </c>
      <c r="H110" s="97" t="s">
        <v>164</v>
      </c>
      <c r="I110" s="94">
        <v>517</v>
      </c>
      <c r="J110" s="96">
        <v>6470</v>
      </c>
      <c r="K110" s="84"/>
      <c r="L110" s="94">
        <v>115.9708</v>
      </c>
      <c r="M110" s="95">
        <v>1.0151423303179286E-5</v>
      </c>
      <c r="N110" s="95">
        <v>2.7187064982488688E-3</v>
      </c>
      <c r="O110" s="95">
        <f>L110/'סכום נכסי הקרן'!$C$42</f>
        <v>2.410431180800822E-4</v>
      </c>
    </row>
    <row r="111" spans="2:15">
      <c r="B111" s="87" t="s">
        <v>860</v>
      </c>
      <c r="C111" s="84" t="s">
        <v>861</v>
      </c>
      <c r="D111" s="97" t="s">
        <v>837</v>
      </c>
      <c r="E111" s="97" t="s">
        <v>832</v>
      </c>
      <c r="F111" s="84" t="s">
        <v>753</v>
      </c>
      <c r="G111" s="97" t="s">
        <v>625</v>
      </c>
      <c r="H111" s="97" t="s">
        <v>164</v>
      </c>
      <c r="I111" s="94">
        <v>466</v>
      </c>
      <c r="J111" s="96">
        <v>2591</v>
      </c>
      <c r="K111" s="84"/>
      <c r="L111" s="94">
        <v>41.860759999999999</v>
      </c>
      <c r="M111" s="95">
        <v>1.6743267113711899E-5</v>
      </c>
      <c r="N111" s="95">
        <v>9.8134289177651901E-4</v>
      </c>
      <c r="O111" s="95">
        <f>L111/'סכום נכסי הקרן'!$C$42</f>
        <v>8.7006799259830764E-5</v>
      </c>
    </row>
    <row r="112" spans="2:15">
      <c r="B112" s="87" t="s">
        <v>862</v>
      </c>
      <c r="C112" s="84" t="s">
        <v>863</v>
      </c>
      <c r="D112" s="97" t="s">
        <v>837</v>
      </c>
      <c r="E112" s="97" t="s">
        <v>832</v>
      </c>
      <c r="F112" s="84" t="s">
        <v>864</v>
      </c>
      <c r="G112" s="97" t="s">
        <v>865</v>
      </c>
      <c r="H112" s="97" t="s">
        <v>164</v>
      </c>
      <c r="I112" s="94">
        <v>707</v>
      </c>
      <c r="J112" s="96">
        <v>5024</v>
      </c>
      <c r="K112" s="84"/>
      <c r="L112" s="94">
        <v>123.14672999999999</v>
      </c>
      <c r="M112" s="95">
        <v>1.4779816481924536E-5</v>
      </c>
      <c r="N112" s="95">
        <v>2.8869320129644611E-3</v>
      </c>
      <c r="O112" s="95">
        <f>L112/'סכום נכסי הקרן'!$C$42</f>
        <v>2.5595815309169202E-4</v>
      </c>
    </row>
    <row r="113" spans="2:15">
      <c r="B113" s="87" t="s">
        <v>866</v>
      </c>
      <c r="C113" s="84" t="s">
        <v>867</v>
      </c>
      <c r="D113" s="97" t="s">
        <v>837</v>
      </c>
      <c r="E113" s="97" t="s">
        <v>832</v>
      </c>
      <c r="F113" s="84" t="s">
        <v>662</v>
      </c>
      <c r="G113" s="97" t="s">
        <v>398</v>
      </c>
      <c r="H113" s="97" t="s">
        <v>164</v>
      </c>
      <c r="I113" s="94">
        <v>180</v>
      </c>
      <c r="J113" s="96">
        <v>8716</v>
      </c>
      <c r="K113" s="84"/>
      <c r="L113" s="94">
        <v>54.393070000000002</v>
      </c>
      <c r="M113" s="95">
        <v>1.2780394670089769E-6</v>
      </c>
      <c r="N113" s="95">
        <v>1.275138162957448E-3</v>
      </c>
      <c r="O113" s="95">
        <f>L113/'סכום נכסי הקרן'!$C$42</f>
        <v>1.1305496896415458E-4</v>
      </c>
    </row>
    <row r="114" spans="2:15">
      <c r="B114" s="87" t="s">
        <v>868</v>
      </c>
      <c r="C114" s="84" t="s">
        <v>869</v>
      </c>
      <c r="D114" s="97" t="s">
        <v>837</v>
      </c>
      <c r="E114" s="97" t="s">
        <v>832</v>
      </c>
      <c r="F114" s="84" t="s">
        <v>828</v>
      </c>
      <c r="G114" s="97" t="s">
        <v>781</v>
      </c>
      <c r="H114" s="97" t="s">
        <v>164</v>
      </c>
      <c r="I114" s="94">
        <v>563</v>
      </c>
      <c r="J114" s="96">
        <v>514</v>
      </c>
      <c r="K114" s="84"/>
      <c r="L114" s="94">
        <v>10.032870000000001</v>
      </c>
      <c r="M114" s="95">
        <v>2.6465543578055938E-5</v>
      </c>
      <c r="N114" s="95">
        <v>2.3520083387444196E-4</v>
      </c>
      <c r="O114" s="95">
        <f>L114/'סכום נכסי הקרן'!$C$42</f>
        <v>2.0853130857872107E-5</v>
      </c>
    </row>
    <row r="115" spans="2:15">
      <c r="B115" s="87" t="s">
        <v>870</v>
      </c>
      <c r="C115" s="84" t="s">
        <v>871</v>
      </c>
      <c r="D115" s="97" t="s">
        <v>837</v>
      </c>
      <c r="E115" s="97" t="s">
        <v>832</v>
      </c>
      <c r="F115" s="84" t="s">
        <v>759</v>
      </c>
      <c r="G115" s="97" t="s">
        <v>193</v>
      </c>
      <c r="H115" s="97" t="s">
        <v>164</v>
      </c>
      <c r="I115" s="94">
        <v>1563</v>
      </c>
      <c r="J115" s="96">
        <v>1152</v>
      </c>
      <c r="K115" s="84"/>
      <c r="L115" s="94">
        <v>62.42597</v>
      </c>
      <c r="M115" s="95">
        <v>3.1758323667668225E-5</v>
      </c>
      <c r="N115" s="95">
        <v>1.4634536478017651E-3</v>
      </c>
      <c r="O115" s="95">
        <f>L115/'סכום נכסי הקרן'!$C$42</f>
        <v>1.2975119993975784E-4</v>
      </c>
    </row>
    <row r="116" spans="2:15">
      <c r="B116" s="87" t="s">
        <v>872</v>
      </c>
      <c r="C116" s="84" t="s">
        <v>873</v>
      </c>
      <c r="D116" s="97" t="s">
        <v>837</v>
      </c>
      <c r="E116" s="97" t="s">
        <v>832</v>
      </c>
      <c r="F116" s="84" t="s">
        <v>874</v>
      </c>
      <c r="G116" s="97" t="s">
        <v>875</v>
      </c>
      <c r="H116" s="97" t="s">
        <v>164</v>
      </c>
      <c r="I116" s="94">
        <v>555</v>
      </c>
      <c r="J116" s="96">
        <v>3755</v>
      </c>
      <c r="K116" s="84"/>
      <c r="L116" s="94">
        <v>72.253149999999991</v>
      </c>
      <c r="M116" s="95">
        <v>1.2903121711520282E-5</v>
      </c>
      <c r="N116" s="95">
        <v>1.693832485625263E-3</v>
      </c>
      <c r="O116" s="95">
        <f>L116/'סכום נכסי הקרן'!$C$42</f>
        <v>1.5017680801639627E-4</v>
      </c>
    </row>
    <row r="117" spans="2:15">
      <c r="B117" s="87" t="s">
        <v>876</v>
      </c>
      <c r="C117" s="84" t="s">
        <v>877</v>
      </c>
      <c r="D117" s="97" t="s">
        <v>837</v>
      </c>
      <c r="E117" s="97" t="s">
        <v>832</v>
      </c>
      <c r="F117" s="84" t="s">
        <v>624</v>
      </c>
      <c r="G117" s="97" t="s">
        <v>625</v>
      </c>
      <c r="H117" s="97" t="s">
        <v>164</v>
      </c>
      <c r="I117" s="94">
        <v>1394</v>
      </c>
      <c r="J117" s="96">
        <v>3408</v>
      </c>
      <c r="K117" s="84"/>
      <c r="L117" s="94">
        <v>164.70857000000001</v>
      </c>
      <c r="M117" s="95">
        <v>1.4200203246266291E-5</v>
      </c>
      <c r="N117" s="95">
        <v>3.8612673153610973E-3</v>
      </c>
      <c r="O117" s="95">
        <f>L117/'סכום נכסי הקרן'!$C$42</f>
        <v>3.4234365277562533E-4</v>
      </c>
    </row>
    <row r="118" spans="2:15">
      <c r="B118" s="87" t="s">
        <v>878</v>
      </c>
      <c r="C118" s="84" t="s">
        <v>879</v>
      </c>
      <c r="D118" s="97" t="s">
        <v>837</v>
      </c>
      <c r="E118" s="97" t="s">
        <v>832</v>
      </c>
      <c r="F118" s="84" t="s">
        <v>880</v>
      </c>
      <c r="G118" s="97" t="s">
        <v>834</v>
      </c>
      <c r="H118" s="97" t="s">
        <v>164</v>
      </c>
      <c r="I118" s="94">
        <v>694</v>
      </c>
      <c r="J118" s="96">
        <v>4185</v>
      </c>
      <c r="K118" s="84"/>
      <c r="L118" s="94">
        <v>100.6952</v>
      </c>
      <c r="M118" s="95">
        <v>1.0880947368653756E-5</v>
      </c>
      <c r="N118" s="95">
        <v>2.3606002078322258E-3</v>
      </c>
      <c r="O118" s="95">
        <f>L118/'סכום נכסי הקרן'!$C$42</f>
        <v>2.0929307190859677E-4</v>
      </c>
    </row>
    <row r="119" spans="2:15">
      <c r="B119" s="87" t="s">
        <v>881</v>
      </c>
      <c r="C119" s="84" t="s">
        <v>882</v>
      </c>
      <c r="D119" s="97" t="s">
        <v>837</v>
      </c>
      <c r="E119" s="97" t="s">
        <v>832</v>
      </c>
      <c r="F119" s="84" t="s">
        <v>883</v>
      </c>
      <c r="G119" s="97" t="s">
        <v>834</v>
      </c>
      <c r="H119" s="97" t="s">
        <v>164</v>
      </c>
      <c r="I119" s="94">
        <v>561</v>
      </c>
      <c r="J119" s="96">
        <v>5755</v>
      </c>
      <c r="K119" s="84"/>
      <c r="L119" s="94">
        <v>111.934</v>
      </c>
      <c r="M119" s="95">
        <v>1.2511334354549628E-5</v>
      </c>
      <c r="N119" s="95">
        <v>2.6240716902443451E-3</v>
      </c>
      <c r="O119" s="95">
        <f>L119/'סכום נכסי הקרן'!$C$42</f>
        <v>2.3265270550152211E-4</v>
      </c>
    </row>
    <row r="120" spans="2:15">
      <c r="B120" s="83"/>
      <c r="C120" s="84"/>
      <c r="D120" s="84"/>
      <c r="E120" s="84"/>
      <c r="F120" s="84"/>
      <c r="G120" s="84"/>
      <c r="H120" s="84"/>
      <c r="I120" s="94"/>
      <c r="J120" s="96"/>
      <c r="K120" s="84"/>
      <c r="L120" s="84"/>
      <c r="M120" s="84"/>
      <c r="N120" s="95"/>
      <c r="O120" s="84"/>
    </row>
    <row r="121" spans="2:15">
      <c r="B121" s="102" t="s">
        <v>61</v>
      </c>
      <c r="C121" s="82"/>
      <c r="D121" s="82"/>
      <c r="E121" s="82"/>
      <c r="F121" s="82"/>
      <c r="G121" s="82"/>
      <c r="H121" s="82"/>
      <c r="I121" s="91"/>
      <c r="J121" s="93"/>
      <c r="K121" s="91">
        <f>SUM(K122:K190)</f>
        <v>3.4749400000000001</v>
      </c>
      <c r="L121" s="91">
        <v>6189.4379600000011</v>
      </c>
      <c r="M121" s="82"/>
      <c r="N121" s="92">
        <v>0.1450991560147919</v>
      </c>
      <c r="O121" s="92">
        <f>L121/'סכום נכסי הקרן'!$C$42</f>
        <v>1.2864629933066111E-2</v>
      </c>
    </row>
    <row r="122" spans="2:15">
      <c r="B122" s="87" t="s">
        <v>884</v>
      </c>
      <c r="C122" s="84" t="s">
        <v>885</v>
      </c>
      <c r="D122" s="97" t="s">
        <v>142</v>
      </c>
      <c r="E122" s="97" t="s">
        <v>832</v>
      </c>
      <c r="F122" s="84"/>
      <c r="G122" s="97" t="s">
        <v>886</v>
      </c>
      <c r="H122" s="97" t="s">
        <v>887</v>
      </c>
      <c r="I122" s="94">
        <v>537</v>
      </c>
      <c r="J122" s="96">
        <v>2612</v>
      </c>
      <c r="K122" s="84"/>
      <c r="L122" s="94">
        <v>49.858379999999997</v>
      </c>
      <c r="M122" s="95">
        <v>2.4767678895228913E-7</v>
      </c>
      <c r="N122" s="95">
        <v>1.1688313066578952E-3</v>
      </c>
      <c r="O122" s="95">
        <f>L122/'סכום נכסי הקרן'!$C$42</f>
        <v>1.0362970142157861E-4</v>
      </c>
    </row>
    <row r="123" spans="2:15">
      <c r="B123" s="87" t="s">
        <v>888</v>
      </c>
      <c r="C123" s="84" t="s">
        <v>889</v>
      </c>
      <c r="D123" s="97" t="s">
        <v>27</v>
      </c>
      <c r="E123" s="97" t="s">
        <v>832</v>
      </c>
      <c r="F123" s="84"/>
      <c r="G123" s="97" t="s">
        <v>890</v>
      </c>
      <c r="H123" s="97" t="s">
        <v>166</v>
      </c>
      <c r="I123" s="94">
        <v>153</v>
      </c>
      <c r="J123" s="96">
        <v>16715</v>
      </c>
      <c r="K123" s="84"/>
      <c r="L123" s="94">
        <v>106.19838</v>
      </c>
      <c r="M123" s="95">
        <v>7.3130097113996713E-7</v>
      </c>
      <c r="N123" s="95">
        <v>2.4896114005379176E-3</v>
      </c>
      <c r="O123" s="95">
        <f>L123/'סכום נכסי הקרן'!$C$42</f>
        <v>2.2073132762948466E-4</v>
      </c>
    </row>
    <row r="124" spans="2:15">
      <c r="B124" s="87" t="s">
        <v>891</v>
      </c>
      <c r="C124" s="84" t="s">
        <v>892</v>
      </c>
      <c r="D124" s="97" t="s">
        <v>831</v>
      </c>
      <c r="E124" s="97" t="s">
        <v>832</v>
      </c>
      <c r="F124" s="84"/>
      <c r="G124" s="97" t="s">
        <v>560</v>
      </c>
      <c r="H124" s="97" t="s">
        <v>164</v>
      </c>
      <c r="I124" s="94">
        <v>128</v>
      </c>
      <c r="J124" s="96">
        <v>13059</v>
      </c>
      <c r="K124" s="94">
        <v>0.39939999999999998</v>
      </c>
      <c r="L124" s="94">
        <v>58.352110000000003</v>
      </c>
      <c r="M124" s="95">
        <v>1.3372639700362605E-6</v>
      </c>
      <c r="N124" s="95">
        <v>1.367950041247735E-3</v>
      </c>
      <c r="O124" s="95">
        <f>L124/'סכום נכסי הקרן'!$C$42</f>
        <v>1.2128375885095168E-4</v>
      </c>
    </row>
    <row r="125" spans="2:15">
      <c r="B125" s="87" t="s">
        <v>893</v>
      </c>
      <c r="C125" s="84" t="s">
        <v>894</v>
      </c>
      <c r="D125" s="97" t="s">
        <v>837</v>
      </c>
      <c r="E125" s="97" t="s">
        <v>832</v>
      </c>
      <c r="F125" s="84"/>
      <c r="G125" s="97" t="s">
        <v>834</v>
      </c>
      <c r="H125" s="97" t="s">
        <v>164</v>
      </c>
      <c r="I125" s="94">
        <v>74</v>
      </c>
      <c r="J125" s="96">
        <v>104640</v>
      </c>
      <c r="K125" s="84"/>
      <c r="L125" s="94">
        <v>268.46229</v>
      </c>
      <c r="M125" s="95">
        <v>2.1174367626795475E-7</v>
      </c>
      <c r="N125" s="95">
        <v>6.2935684875655975E-3</v>
      </c>
      <c r="O125" s="95">
        <f>L125/'סכום נכסי הקרן'!$C$42</f>
        <v>5.5799380075432158E-4</v>
      </c>
    </row>
    <row r="126" spans="2:15">
      <c r="B126" s="87" t="s">
        <v>895</v>
      </c>
      <c r="C126" s="84" t="s">
        <v>896</v>
      </c>
      <c r="D126" s="97" t="s">
        <v>837</v>
      </c>
      <c r="E126" s="97" t="s">
        <v>832</v>
      </c>
      <c r="F126" s="84"/>
      <c r="G126" s="97" t="s">
        <v>897</v>
      </c>
      <c r="H126" s="97" t="s">
        <v>164</v>
      </c>
      <c r="I126" s="94">
        <v>33</v>
      </c>
      <c r="J126" s="96">
        <v>116947</v>
      </c>
      <c r="K126" s="84"/>
      <c r="L126" s="94">
        <v>133.80023</v>
      </c>
      <c r="M126" s="95">
        <v>6.8482891754436742E-8</v>
      </c>
      <c r="N126" s="95">
        <v>3.1366822921648661E-3</v>
      </c>
      <c r="O126" s="95">
        <f>L126/'סכום נכסי הקרן'!$C$42</f>
        <v>2.7810125168604646E-4</v>
      </c>
    </row>
    <row r="127" spans="2:15">
      <c r="B127" s="87" t="s">
        <v>898</v>
      </c>
      <c r="C127" s="84" t="s">
        <v>899</v>
      </c>
      <c r="D127" s="97" t="s">
        <v>831</v>
      </c>
      <c r="E127" s="97" t="s">
        <v>832</v>
      </c>
      <c r="F127" s="84"/>
      <c r="G127" s="97" t="s">
        <v>900</v>
      </c>
      <c r="H127" s="97" t="s">
        <v>164</v>
      </c>
      <c r="I127" s="94">
        <v>179</v>
      </c>
      <c r="J127" s="96">
        <v>9931</v>
      </c>
      <c r="K127" s="84"/>
      <c r="L127" s="94">
        <v>61.631089999999993</v>
      </c>
      <c r="M127" s="95">
        <v>2.0622208909312684E-7</v>
      </c>
      <c r="N127" s="95">
        <v>1.4448192551673427E-3</v>
      </c>
      <c r="O127" s="95">
        <f>L127/'סכום נכסי הקרן'!$C$42</f>
        <v>1.2809905686840284E-4</v>
      </c>
    </row>
    <row r="128" spans="2:15">
      <c r="B128" s="87" t="s">
        <v>901</v>
      </c>
      <c r="C128" s="84" t="s">
        <v>902</v>
      </c>
      <c r="D128" s="97" t="s">
        <v>27</v>
      </c>
      <c r="E128" s="97" t="s">
        <v>832</v>
      </c>
      <c r="F128" s="84"/>
      <c r="G128" s="97" t="s">
        <v>903</v>
      </c>
      <c r="H128" s="97" t="s">
        <v>172</v>
      </c>
      <c r="I128" s="94">
        <v>7</v>
      </c>
      <c r="J128" s="96">
        <v>1084000</v>
      </c>
      <c r="K128" s="84"/>
      <c r="L128" s="94">
        <v>42.318280000000001</v>
      </c>
      <c r="M128" s="95">
        <v>6.9579157424235254E-7</v>
      </c>
      <c r="N128" s="95">
        <v>9.9206854510545039E-4</v>
      </c>
      <c r="O128" s="95">
        <f>L128/'סכום נכסי הקרן'!$C$42</f>
        <v>8.7957745941098805E-5</v>
      </c>
    </row>
    <row r="129" spans="2:15">
      <c r="B129" s="87" t="s">
        <v>904</v>
      </c>
      <c r="C129" s="84" t="s">
        <v>905</v>
      </c>
      <c r="D129" s="97" t="s">
        <v>837</v>
      </c>
      <c r="E129" s="97" t="s">
        <v>832</v>
      </c>
      <c r="F129" s="84"/>
      <c r="G129" s="97" t="s">
        <v>865</v>
      </c>
      <c r="H129" s="97" t="s">
        <v>164</v>
      </c>
      <c r="I129" s="94">
        <v>305</v>
      </c>
      <c r="J129" s="96">
        <v>16923</v>
      </c>
      <c r="K129" s="84"/>
      <c r="L129" s="94">
        <v>178.94973000000002</v>
      </c>
      <c r="M129" s="95">
        <v>5.9956092482567522E-8</v>
      </c>
      <c r="N129" s="95">
        <v>4.1951232017963195E-3</v>
      </c>
      <c r="O129" s="95">
        <f>L129/'סכום נכסי הקרן'!$C$42</f>
        <v>3.7194363493904358E-4</v>
      </c>
    </row>
    <row r="130" spans="2:15">
      <c r="B130" s="87" t="s">
        <v>906</v>
      </c>
      <c r="C130" s="84" t="s">
        <v>907</v>
      </c>
      <c r="D130" s="97" t="s">
        <v>831</v>
      </c>
      <c r="E130" s="97" t="s">
        <v>832</v>
      </c>
      <c r="F130" s="84"/>
      <c r="G130" s="97" t="s">
        <v>569</v>
      </c>
      <c r="H130" s="97" t="s">
        <v>164</v>
      </c>
      <c r="I130" s="94">
        <v>321</v>
      </c>
      <c r="J130" s="96">
        <v>8483</v>
      </c>
      <c r="K130" s="84"/>
      <c r="L130" s="94">
        <v>94.407899999999998</v>
      </c>
      <c r="M130" s="95">
        <v>1.2074941646998117E-6</v>
      </c>
      <c r="N130" s="95">
        <v>2.2132068694535986E-3</v>
      </c>
      <c r="O130" s="95">
        <f>L130/'סכום נכסי הקרן'!$C$42</f>
        <v>1.9622503757318733E-4</v>
      </c>
    </row>
    <row r="131" spans="2:15">
      <c r="B131" s="87" t="s">
        <v>908</v>
      </c>
      <c r="C131" s="84" t="s">
        <v>909</v>
      </c>
      <c r="D131" s="97" t="s">
        <v>27</v>
      </c>
      <c r="E131" s="97" t="s">
        <v>832</v>
      </c>
      <c r="F131" s="84"/>
      <c r="G131" s="97" t="s">
        <v>154</v>
      </c>
      <c r="H131" s="97" t="s">
        <v>166</v>
      </c>
      <c r="I131" s="94">
        <v>56</v>
      </c>
      <c r="J131" s="96">
        <v>14515</v>
      </c>
      <c r="K131" s="84"/>
      <c r="L131" s="94">
        <v>33.753999999999998</v>
      </c>
      <c r="M131" s="95">
        <v>1.2979045412300875E-7</v>
      </c>
      <c r="N131" s="95">
        <v>7.912959050199905E-4</v>
      </c>
      <c r="O131" s="95">
        <f>L131/'סכום נכסי הקרן'!$C$42</f>
        <v>7.0157051668826064E-5</v>
      </c>
    </row>
    <row r="132" spans="2:15">
      <c r="B132" s="87" t="s">
        <v>910</v>
      </c>
      <c r="C132" s="84" t="s">
        <v>911</v>
      </c>
      <c r="D132" s="97" t="s">
        <v>126</v>
      </c>
      <c r="E132" s="97" t="s">
        <v>832</v>
      </c>
      <c r="F132" s="84"/>
      <c r="G132" s="97" t="s">
        <v>897</v>
      </c>
      <c r="H132" s="97" t="s">
        <v>167</v>
      </c>
      <c r="I132" s="94">
        <v>158</v>
      </c>
      <c r="J132" s="96">
        <v>6715</v>
      </c>
      <c r="K132" s="84"/>
      <c r="L132" s="94">
        <v>49.673550000000006</v>
      </c>
      <c r="M132" s="95">
        <v>1.8892795831378737E-6</v>
      </c>
      <c r="N132" s="95">
        <v>1.1644983321326585E-3</v>
      </c>
      <c r="O132" s="95">
        <f>L132/'סכום נכסי הקרן'!$C$42</f>
        <v>1.0324553575647378E-4</v>
      </c>
    </row>
    <row r="133" spans="2:15">
      <c r="B133" s="87" t="s">
        <v>912</v>
      </c>
      <c r="C133" s="84" t="s">
        <v>913</v>
      </c>
      <c r="D133" s="97" t="s">
        <v>27</v>
      </c>
      <c r="E133" s="97" t="s">
        <v>832</v>
      </c>
      <c r="F133" s="84"/>
      <c r="G133" s="97" t="s">
        <v>914</v>
      </c>
      <c r="H133" s="97" t="s">
        <v>166</v>
      </c>
      <c r="I133" s="94">
        <v>228</v>
      </c>
      <c r="J133" s="96">
        <v>6513</v>
      </c>
      <c r="K133" s="84"/>
      <c r="L133" s="94">
        <v>61.664610000000003</v>
      </c>
      <c r="M133" s="95">
        <v>2.1131594866064198E-6</v>
      </c>
      <c r="N133" s="95">
        <v>1.4456050654042415E-3</v>
      </c>
      <c r="O133" s="95">
        <f>L133/'סכום נכסי הקרן'!$C$42</f>
        <v>1.2816872755548999E-4</v>
      </c>
    </row>
    <row r="134" spans="2:15" s="138" customFormat="1">
      <c r="B134" s="87" t="s">
        <v>915</v>
      </c>
      <c r="C134" s="84" t="s">
        <v>916</v>
      </c>
      <c r="D134" s="97" t="s">
        <v>831</v>
      </c>
      <c r="E134" s="97" t="s">
        <v>832</v>
      </c>
      <c r="F134" s="84"/>
      <c r="G134" s="97" t="s">
        <v>917</v>
      </c>
      <c r="H134" s="97" t="s">
        <v>164</v>
      </c>
      <c r="I134" s="94">
        <v>699</v>
      </c>
      <c r="J134" s="96">
        <v>1024</v>
      </c>
      <c r="K134" s="94">
        <v>0.61802999999999997</v>
      </c>
      <c r="L134" s="94">
        <v>25.433990000000001</v>
      </c>
      <c r="M134" s="95">
        <v>2.2884413010614075E-7</v>
      </c>
      <c r="N134" s="95">
        <v>5.9624969293474526E-4</v>
      </c>
      <c r="O134" s="95">
        <f>L134/'סכום נכסי הקרן'!$C$42</f>
        <v>5.2864067979332992E-5</v>
      </c>
    </row>
    <row r="135" spans="2:15" s="138" customFormat="1">
      <c r="B135" s="87" t="s">
        <v>918</v>
      </c>
      <c r="C135" s="84" t="s">
        <v>919</v>
      </c>
      <c r="D135" s="97" t="s">
        <v>831</v>
      </c>
      <c r="E135" s="97" t="s">
        <v>832</v>
      </c>
      <c r="F135" s="84"/>
      <c r="G135" s="97" t="s">
        <v>917</v>
      </c>
      <c r="H135" s="97" t="s">
        <v>164</v>
      </c>
      <c r="I135" s="94">
        <v>2940</v>
      </c>
      <c r="J135" s="96">
        <v>2952</v>
      </c>
      <c r="K135" s="84"/>
      <c r="L135" s="94">
        <v>300.89677</v>
      </c>
      <c r="M135" s="95">
        <v>2.818626105429027E-7</v>
      </c>
      <c r="N135" s="95">
        <v>7.0539308507063447E-3</v>
      </c>
      <c r="O135" s="95">
        <f>L135/'סכום נכסי הקרן'!$C$42</f>
        <v>6.2540825501786082E-4</v>
      </c>
    </row>
    <row r="136" spans="2:15" s="138" customFormat="1">
      <c r="B136" s="87" t="s">
        <v>920</v>
      </c>
      <c r="C136" s="84" t="s">
        <v>921</v>
      </c>
      <c r="D136" s="97" t="s">
        <v>126</v>
      </c>
      <c r="E136" s="97" t="s">
        <v>832</v>
      </c>
      <c r="F136" s="84"/>
      <c r="G136" s="97" t="s">
        <v>917</v>
      </c>
      <c r="H136" s="97" t="s">
        <v>167</v>
      </c>
      <c r="I136" s="94">
        <v>4851</v>
      </c>
      <c r="J136" s="96">
        <v>203.1</v>
      </c>
      <c r="K136" s="84"/>
      <c r="L136" s="94">
        <v>46.127859999999998</v>
      </c>
      <c r="M136" s="95">
        <v>2.8441436658944525E-7</v>
      </c>
      <c r="N136" s="95">
        <v>1.0813766287057955E-3</v>
      </c>
      <c r="O136" s="95">
        <f>L136/'סכום נכסי הקרן'!$C$42</f>
        <v>9.5875886039947127E-5</v>
      </c>
    </row>
    <row r="137" spans="2:15" s="138" customFormat="1">
      <c r="B137" s="87" t="s">
        <v>922</v>
      </c>
      <c r="C137" s="84" t="s">
        <v>923</v>
      </c>
      <c r="D137" s="97" t="s">
        <v>126</v>
      </c>
      <c r="E137" s="97" t="s">
        <v>832</v>
      </c>
      <c r="F137" s="84"/>
      <c r="G137" s="97" t="s">
        <v>575</v>
      </c>
      <c r="H137" s="97" t="s">
        <v>167</v>
      </c>
      <c r="I137" s="94">
        <v>1692</v>
      </c>
      <c r="J137" s="96">
        <v>1522.5</v>
      </c>
      <c r="K137" s="84"/>
      <c r="L137" s="94">
        <v>120.60902</v>
      </c>
      <c r="M137" s="95">
        <v>8.0110913047768383E-7</v>
      </c>
      <c r="N137" s="95">
        <v>2.8274404110468138E-3</v>
      </c>
      <c r="O137" s="95">
        <f>L137/'סכום נכסי הקרן'!$C$42</f>
        <v>2.5068357077284107E-4</v>
      </c>
    </row>
    <row r="138" spans="2:15" s="138" customFormat="1">
      <c r="B138" s="87" t="s">
        <v>924</v>
      </c>
      <c r="C138" s="84" t="s">
        <v>925</v>
      </c>
      <c r="D138" s="97" t="s">
        <v>831</v>
      </c>
      <c r="E138" s="97" t="s">
        <v>832</v>
      </c>
      <c r="F138" s="84"/>
      <c r="G138" s="97" t="s">
        <v>900</v>
      </c>
      <c r="H138" s="97" t="s">
        <v>164</v>
      </c>
      <c r="I138" s="94">
        <v>34</v>
      </c>
      <c r="J138" s="96">
        <v>51371</v>
      </c>
      <c r="K138" s="84"/>
      <c r="L138" s="94">
        <v>60.555099999999996</v>
      </c>
      <c r="M138" s="95">
        <v>2.120597626074534E-7</v>
      </c>
      <c r="N138" s="95">
        <v>1.4195947934489551E-3</v>
      </c>
      <c r="O138" s="95">
        <f>L138/'סכום נכסי הקרן'!$C$42</f>
        <v>1.2586263196986814E-4</v>
      </c>
    </row>
    <row r="139" spans="2:15" s="138" customFormat="1">
      <c r="B139" s="87" t="s">
        <v>926</v>
      </c>
      <c r="C139" s="84" t="s">
        <v>927</v>
      </c>
      <c r="D139" s="97" t="s">
        <v>27</v>
      </c>
      <c r="E139" s="97" t="s">
        <v>832</v>
      </c>
      <c r="F139" s="84"/>
      <c r="G139" s="97" t="s">
        <v>917</v>
      </c>
      <c r="H139" s="97" t="s">
        <v>166</v>
      </c>
      <c r="I139" s="94">
        <v>168</v>
      </c>
      <c r="J139" s="96">
        <v>6225</v>
      </c>
      <c r="K139" s="84"/>
      <c r="L139" s="94">
        <v>43.427889999999998</v>
      </c>
      <c r="M139" s="95">
        <v>1.3453388543210431E-7</v>
      </c>
      <c r="N139" s="95">
        <v>1.0180811613633525E-3</v>
      </c>
      <c r="O139" s="95">
        <f>L139/'סכום נכסי הקרן'!$C$42</f>
        <v>9.0264049374832458E-5</v>
      </c>
    </row>
    <row r="140" spans="2:15" s="138" customFormat="1">
      <c r="B140" s="87" t="s">
        <v>928</v>
      </c>
      <c r="C140" s="84" t="s">
        <v>929</v>
      </c>
      <c r="D140" s="97" t="s">
        <v>831</v>
      </c>
      <c r="E140" s="97" t="s">
        <v>832</v>
      </c>
      <c r="F140" s="84"/>
      <c r="G140" s="97" t="s">
        <v>560</v>
      </c>
      <c r="H140" s="97" t="s">
        <v>164</v>
      </c>
      <c r="I140" s="94">
        <v>111</v>
      </c>
      <c r="J140" s="96">
        <v>13003</v>
      </c>
      <c r="K140" s="94">
        <v>0.30786999999999998</v>
      </c>
      <c r="L140" s="94">
        <v>50.348219999999998</v>
      </c>
      <c r="M140" s="95">
        <v>7.1927404176400572E-7</v>
      </c>
      <c r="N140" s="95">
        <v>1.1803146385923325E-3</v>
      </c>
      <c r="O140" s="95">
        <f>L140/'סכום נכסי הקרן'!$C$42</f>
        <v>1.0464782461259175E-4</v>
      </c>
    </row>
    <row r="141" spans="2:15" s="138" customFormat="1">
      <c r="B141" s="87" t="s">
        <v>930</v>
      </c>
      <c r="C141" s="84" t="s">
        <v>931</v>
      </c>
      <c r="D141" s="97" t="s">
        <v>831</v>
      </c>
      <c r="E141" s="97" t="s">
        <v>832</v>
      </c>
      <c r="F141" s="84"/>
      <c r="G141" s="97" t="s">
        <v>575</v>
      </c>
      <c r="H141" s="97" t="s">
        <v>164</v>
      </c>
      <c r="I141" s="94">
        <v>407</v>
      </c>
      <c r="J141" s="96">
        <v>12519</v>
      </c>
      <c r="K141" s="84"/>
      <c r="L141" s="94">
        <v>176.65172000000001</v>
      </c>
      <c r="M141" s="95">
        <v>2.1428113443073438E-7</v>
      </c>
      <c r="N141" s="95">
        <v>4.141250893249333E-3</v>
      </c>
      <c r="O141" s="95">
        <f>L141/'סכום נכסי הקרן'!$C$42</f>
        <v>3.6716726454426134E-4</v>
      </c>
    </row>
    <row r="142" spans="2:15" s="138" customFormat="1">
      <c r="B142" s="87" t="s">
        <v>932</v>
      </c>
      <c r="C142" s="84" t="s">
        <v>933</v>
      </c>
      <c r="D142" s="97" t="s">
        <v>934</v>
      </c>
      <c r="E142" s="97" t="s">
        <v>832</v>
      </c>
      <c r="F142" s="84"/>
      <c r="G142" s="97" t="s">
        <v>310</v>
      </c>
      <c r="H142" s="97" t="s">
        <v>169</v>
      </c>
      <c r="I142" s="94">
        <v>13145</v>
      </c>
      <c r="J142" s="96">
        <v>720</v>
      </c>
      <c r="K142" s="84"/>
      <c r="L142" s="94">
        <v>41.998269999999998</v>
      </c>
      <c r="M142" s="95">
        <v>2.1428113443073438E-7</v>
      </c>
      <c r="N142" s="95">
        <v>9.8456654230384298E-4</v>
      </c>
      <c r="O142" s="95">
        <f>L142/'סכום נכסי הקרן'!$C$42</f>
        <v>8.7292611198415234E-5</v>
      </c>
    </row>
    <row r="143" spans="2:15" s="138" customFormat="1">
      <c r="B143" s="87" t="s">
        <v>935</v>
      </c>
      <c r="C143" s="84" t="s">
        <v>936</v>
      </c>
      <c r="D143" s="97" t="s">
        <v>837</v>
      </c>
      <c r="E143" s="97" t="s">
        <v>832</v>
      </c>
      <c r="F143" s="84"/>
      <c r="G143" s="97" t="s">
        <v>865</v>
      </c>
      <c r="H143" s="97" t="s">
        <v>164</v>
      </c>
      <c r="I143" s="94">
        <v>470</v>
      </c>
      <c r="J143" s="96">
        <v>3830</v>
      </c>
      <c r="K143" s="84"/>
      <c r="L143" s="94">
        <v>62.409459999999996</v>
      </c>
      <c r="M143" s="95">
        <v>9.5071991388312672E-8</v>
      </c>
      <c r="N143" s="95">
        <v>1.4630666034398561E-3</v>
      </c>
      <c r="O143" s="95">
        <f>L143/'סכום נכסי הקרן'!$C$42</f>
        <v>1.2971688421649385E-4</v>
      </c>
    </row>
    <row r="144" spans="2:15" s="138" customFormat="1">
      <c r="B144" s="87" t="s">
        <v>937</v>
      </c>
      <c r="C144" s="84" t="s">
        <v>938</v>
      </c>
      <c r="D144" s="97" t="s">
        <v>831</v>
      </c>
      <c r="E144" s="97" t="s">
        <v>832</v>
      </c>
      <c r="F144" s="84"/>
      <c r="G144" s="97" t="s">
        <v>917</v>
      </c>
      <c r="H144" s="97" t="s">
        <v>164</v>
      </c>
      <c r="I144" s="94">
        <v>444</v>
      </c>
      <c r="J144" s="96">
        <v>7441</v>
      </c>
      <c r="K144" s="84"/>
      <c r="L144" s="94">
        <v>114.54289</v>
      </c>
      <c r="M144" s="95">
        <v>1.6792725579176084E-7</v>
      </c>
      <c r="N144" s="95">
        <v>2.6852319667640939E-3</v>
      </c>
      <c r="O144" s="95">
        <f>L144/'סכום נכסי הקרן'!$C$42</f>
        <v>2.3807523410637735E-4</v>
      </c>
    </row>
    <row r="145" spans="2:15" s="138" customFormat="1">
      <c r="B145" s="87" t="s">
        <v>939</v>
      </c>
      <c r="C145" s="84" t="s">
        <v>940</v>
      </c>
      <c r="D145" s="97" t="s">
        <v>27</v>
      </c>
      <c r="E145" s="97" t="s">
        <v>832</v>
      </c>
      <c r="F145" s="84"/>
      <c r="G145" s="97" t="s">
        <v>886</v>
      </c>
      <c r="H145" s="97" t="s">
        <v>166</v>
      </c>
      <c r="I145" s="94">
        <v>377</v>
      </c>
      <c r="J145" s="96">
        <v>4598</v>
      </c>
      <c r="K145" s="84"/>
      <c r="L145" s="94">
        <v>71.983080000000001</v>
      </c>
      <c r="M145" s="95">
        <v>6.8117943237426306E-7</v>
      </c>
      <c r="N145" s="95">
        <v>1.6875012275501093E-3</v>
      </c>
      <c r="O145" s="95">
        <f>L145/'סכום נכסי הקרן'!$C$42</f>
        <v>1.4961547262076319E-4</v>
      </c>
    </row>
    <row r="146" spans="2:15" s="138" customFormat="1">
      <c r="B146" s="87" t="s">
        <v>941</v>
      </c>
      <c r="C146" s="84" t="s">
        <v>942</v>
      </c>
      <c r="D146" s="97" t="s">
        <v>27</v>
      </c>
      <c r="E146" s="97" t="s">
        <v>832</v>
      </c>
      <c r="F146" s="84"/>
      <c r="G146" s="97" t="s">
        <v>943</v>
      </c>
      <c r="H146" s="97" t="s">
        <v>166</v>
      </c>
      <c r="I146" s="94">
        <v>188</v>
      </c>
      <c r="J146" s="96">
        <v>6995</v>
      </c>
      <c r="K146" s="84"/>
      <c r="L146" s="94">
        <v>54.609180000000002</v>
      </c>
      <c r="M146" s="95">
        <v>2.8029981345152843E-7</v>
      </c>
      <c r="N146" s="95">
        <v>1.280204435340984E-3</v>
      </c>
      <c r="O146" s="95">
        <f>L146/'סכום נכסי הקרן'!$C$42</f>
        <v>1.1350414951864145E-4</v>
      </c>
    </row>
    <row r="147" spans="2:15" s="138" customFormat="1">
      <c r="B147" s="87" t="s">
        <v>944</v>
      </c>
      <c r="C147" s="84" t="s">
        <v>945</v>
      </c>
      <c r="D147" s="97" t="s">
        <v>27</v>
      </c>
      <c r="E147" s="97" t="s">
        <v>832</v>
      </c>
      <c r="F147" s="84"/>
      <c r="G147" s="97" t="s">
        <v>834</v>
      </c>
      <c r="H147" s="97" t="s">
        <v>166</v>
      </c>
      <c r="I147" s="94">
        <v>96</v>
      </c>
      <c r="J147" s="96">
        <v>3300</v>
      </c>
      <c r="K147" s="84"/>
      <c r="L147" s="94">
        <v>13.155430000000001</v>
      </c>
      <c r="M147" s="95">
        <v>5.2603056785547749E-7</v>
      </c>
      <c r="N147" s="95">
        <v>3.0840308964203165E-4</v>
      </c>
      <c r="O147" s="95">
        <f>L147/'סכום נכסי הקרן'!$C$42</f>
        <v>2.73433128587908E-5</v>
      </c>
    </row>
    <row r="148" spans="2:15" s="138" customFormat="1">
      <c r="B148" s="87" t="s">
        <v>946</v>
      </c>
      <c r="C148" s="84" t="s">
        <v>947</v>
      </c>
      <c r="D148" s="97" t="s">
        <v>831</v>
      </c>
      <c r="E148" s="97" t="s">
        <v>832</v>
      </c>
      <c r="F148" s="84"/>
      <c r="G148" s="97" t="s">
        <v>903</v>
      </c>
      <c r="H148" s="97" t="s">
        <v>164</v>
      </c>
      <c r="I148" s="94">
        <v>193</v>
      </c>
      <c r="J148" s="96">
        <v>5600</v>
      </c>
      <c r="K148" s="84"/>
      <c r="L148" s="94">
        <v>37.471330000000002</v>
      </c>
      <c r="M148" s="95">
        <v>2.7069743506844791E-7</v>
      </c>
      <c r="N148" s="95">
        <v>8.7844136945703396E-4</v>
      </c>
      <c r="O148" s="95">
        <f>L148/'סכום נכסי הקרן'!$C$42</f>
        <v>7.7883451884506511E-5</v>
      </c>
    </row>
    <row r="149" spans="2:15" s="138" customFormat="1">
      <c r="B149" s="87" t="s">
        <v>948</v>
      </c>
      <c r="C149" s="84" t="s">
        <v>949</v>
      </c>
      <c r="D149" s="97" t="s">
        <v>27</v>
      </c>
      <c r="E149" s="97" t="s">
        <v>832</v>
      </c>
      <c r="F149" s="84"/>
      <c r="G149" s="97" t="s">
        <v>145</v>
      </c>
      <c r="H149" s="97" t="s">
        <v>166</v>
      </c>
      <c r="I149" s="94">
        <v>545</v>
      </c>
      <c r="J149" s="96">
        <v>3975</v>
      </c>
      <c r="K149" s="84"/>
      <c r="L149" s="94">
        <v>89.960890000000006</v>
      </c>
      <c r="M149" s="95">
        <v>4.4355550856489611E-7</v>
      </c>
      <c r="N149" s="95">
        <v>2.1089554976877947E-3</v>
      </c>
      <c r="O149" s="95">
        <f>L149/'סכום נכסי הקרן'!$C$42</f>
        <v>1.8698201125506842E-4</v>
      </c>
    </row>
    <row r="150" spans="2:15" s="138" customFormat="1">
      <c r="B150" s="87" t="s">
        <v>950</v>
      </c>
      <c r="C150" s="84" t="s">
        <v>951</v>
      </c>
      <c r="D150" s="97" t="s">
        <v>27</v>
      </c>
      <c r="E150" s="97" t="s">
        <v>832</v>
      </c>
      <c r="F150" s="84"/>
      <c r="G150" s="97" t="s">
        <v>886</v>
      </c>
      <c r="H150" s="97" t="s">
        <v>166</v>
      </c>
      <c r="I150" s="94">
        <v>161</v>
      </c>
      <c r="J150" s="96">
        <v>9134</v>
      </c>
      <c r="K150" s="84"/>
      <c r="L150" s="94">
        <v>61.067050000000002</v>
      </c>
      <c r="M150" s="95">
        <v>1.6427940126300861E-6</v>
      </c>
      <c r="N150" s="95">
        <v>1.4315964506918001E-3</v>
      </c>
      <c r="O150" s="95">
        <f>L150/'סכום נכסי הקרן'!$C$42</f>
        <v>1.2692671037840806E-4</v>
      </c>
    </row>
    <row r="151" spans="2:15" s="138" customFormat="1">
      <c r="B151" s="87" t="s">
        <v>952</v>
      </c>
      <c r="C151" s="84" t="s">
        <v>953</v>
      </c>
      <c r="D151" s="97" t="s">
        <v>27</v>
      </c>
      <c r="E151" s="97" t="s">
        <v>832</v>
      </c>
      <c r="F151" s="84"/>
      <c r="G151" s="97" t="s">
        <v>575</v>
      </c>
      <c r="H151" s="97" t="s">
        <v>166</v>
      </c>
      <c r="I151" s="94">
        <v>955</v>
      </c>
      <c r="J151" s="96">
        <v>1380</v>
      </c>
      <c r="K151" s="84"/>
      <c r="L151" s="94">
        <v>54.727119999999999</v>
      </c>
      <c r="M151" s="95">
        <v>2.6278241566728244E-7</v>
      </c>
      <c r="N151" s="95">
        <v>1.2829693058463479E-3</v>
      </c>
      <c r="O151" s="95">
        <f>L151/'סכום נכסי הקרן'!$C$42</f>
        <v>1.1374928558173979E-4</v>
      </c>
    </row>
    <row r="152" spans="2:15" s="138" customFormat="1">
      <c r="B152" s="87" t="s">
        <v>954</v>
      </c>
      <c r="C152" s="84" t="s">
        <v>955</v>
      </c>
      <c r="D152" s="97" t="s">
        <v>27</v>
      </c>
      <c r="E152" s="97" t="s">
        <v>832</v>
      </c>
      <c r="F152" s="84"/>
      <c r="G152" s="97" t="s">
        <v>865</v>
      </c>
      <c r="H152" s="97" t="s">
        <v>171</v>
      </c>
      <c r="I152" s="94">
        <v>1858</v>
      </c>
      <c r="J152" s="96">
        <v>5385</v>
      </c>
      <c r="K152" s="84"/>
      <c r="L152" s="94">
        <v>42.232500000000002</v>
      </c>
      <c r="M152" s="95">
        <v>6.047398024133188E-7</v>
      </c>
      <c r="N152" s="95">
        <v>9.9005760232140643E-4</v>
      </c>
      <c r="O152" s="95">
        <f>L152/'סכום נכסי הקרן'!$C$42</f>
        <v>8.7779453830766642E-5</v>
      </c>
    </row>
    <row r="153" spans="2:15" s="138" customFormat="1">
      <c r="B153" s="87" t="s">
        <v>956</v>
      </c>
      <c r="C153" s="84" t="s">
        <v>957</v>
      </c>
      <c r="D153" s="97" t="s">
        <v>837</v>
      </c>
      <c r="E153" s="97" t="s">
        <v>832</v>
      </c>
      <c r="F153" s="84"/>
      <c r="G153" s="97" t="s">
        <v>897</v>
      </c>
      <c r="H153" s="97" t="s">
        <v>164</v>
      </c>
      <c r="I153" s="94">
        <v>69</v>
      </c>
      <c r="J153" s="96">
        <v>11977</v>
      </c>
      <c r="K153" s="84"/>
      <c r="L153" s="94">
        <v>28.65174</v>
      </c>
      <c r="M153" s="95">
        <v>4.9479390758110318E-7</v>
      </c>
      <c r="N153" s="95">
        <v>6.7168349036254859E-4</v>
      </c>
      <c r="O153" s="95">
        <f>L153/'סכום נכסי הקרן'!$C$42</f>
        <v>5.9552100597907529E-5</v>
      </c>
    </row>
    <row r="154" spans="2:15" s="138" customFormat="1">
      <c r="B154" s="87" t="s">
        <v>958</v>
      </c>
      <c r="C154" s="84" t="s">
        <v>959</v>
      </c>
      <c r="D154" s="97" t="s">
        <v>831</v>
      </c>
      <c r="E154" s="97" t="s">
        <v>832</v>
      </c>
      <c r="F154" s="84"/>
      <c r="G154" s="97" t="s">
        <v>575</v>
      </c>
      <c r="H154" s="97" t="s">
        <v>164</v>
      </c>
      <c r="I154" s="94">
        <v>553</v>
      </c>
      <c r="J154" s="96">
        <v>8364</v>
      </c>
      <c r="K154" s="84"/>
      <c r="L154" s="94">
        <v>160.35887</v>
      </c>
      <c r="M154" s="95">
        <v>1.3051360762521689E-7</v>
      </c>
      <c r="N154" s="95">
        <v>3.7592971844709667E-3</v>
      </c>
      <c r="O154" s="95">
        <f>L154/'סכום נכסי הקרן'!$C$42</f>
        <v>3.3330288345513311E-4</v>
      </c>
    </row>
    <row r="155" spans="2:15" s="138" customFormat="1">
      <c r="B155" s="87" t="s">
        <v>960</v>
      </c>
      <c r="C155" s="84" t="s">
        <v>961</v>
      </c>
      <c r="D155" s="97" t="s">
        <v>837</v>
      </c>
      <c r="E155" s="97" t="s">
        <v>832</v>
      </c>
      <c r="F155" s="84"/>
      <c r="G155" s="97" t="s">
        <v>865</v>
      </c>
      <c r="H155" s="97" t="s">
        <v>164</v>
      </c>
      <c r="I155" s="94">
        <v>904</v>
      </c>
      <c r="J155" s="96">
        <v>17646</v>
      </c>
      <c r="K155" s="84"/>
      <c r="L155" s="94">
        <v>553.05528000000004</v>
      </c>
      <c r="M155" s="95">
        <v>3.7906773858301227E-7</v>
      </c>
      <c r="N155" s="95">
        <v>1.2965289397217644E-2</v>
      </c>
      <c r="O155" s="95">
        <f>L155/'סכום נכסי הקרן'!$C$42</f>
        <v>1.1495149568844308E-3</v>
      </c>
    </row>
    <row r="156" spans="2:15" s="138" customFormat="1">
      <c r="B156" s="87" t="s">
        <v>962</v>
      </c>
      <c r="C156" s="84" t="s">
        <v>963</v>
      </c>
      <c r="D156" s="97" t="s">
        <v>831</v>
      </c>
      <c r="E156" s="97" t="s">
        <v>832</v>
      </c>
      <c r="F156" s="84"/>
      <c r="G156" s="97" t="s">
        <v>900</v>
      </c>
      <c r="H156" s="97" t="s">
        <v>164</v>
      </c>
      <c r="I156" s="94">
        <v>342</v>
      </c>
      <c r="J156" s="96">
        <v>25476</v>
      </c>
      <c r="K156" s="84"/>
      <c r="L156" s="94">
        <v>302.07249999999999</v>
      </c>
      <c r="M156" s="95">
        <v>9.0667725085987798E-7</v>
      </c>
      <c r="N156" s="95">
        <v>7.0814935198539762E-3</v>
      </c>
      <c r="O156" s="95">
        <f>L156/'סכום נכסי הקרן'!$C$42</f>
        <v>6.2785198762313986E-4</v>
      </c>
    </row>
    <row r="157" spans="2:15" s="138" customFormat="1">
      <c r="B157" s="87" t="s">
        <v>964</v>
      </c>
      <c r="C157" s="84" t="s">
        <v>965</v>
      </c>
      <c r="D157" s="97" t="s">
        <v>934</v>
      </c>
      <c r="E157" s="97" t="s">
        <v>832</v>
      </c>
      <c r="F157" s="84"/>
      <c r="G157" s="97" t="s">
        <v>917</v>
      </c>
      <c r="H157" s="97" t="s">
        <v>169</v>
      </c>
      <c r="I157" s="94">
        <v>15858</v>
      </c>
      <c r="J157" s="96">
        <v>629</v>
      </c>
      <c r="K157" s="84"/>
      <c r="L157" s="94">
        <v>44.262650000000001</v>
      </c>
      <c r="M157" s="95">
        <v>1.827083883717918E-7</v>
      </c>
      <c r="N157" s="95">
        <v>1.0376504618810538E-3</v>
      </c>
      <c r="O157" s="95">
        <f>L157/'סכום נכסי הקרן'!$C$42</f>
        <v>9.1999082273187311E-5</v>
      </c>
    </row>
    <row r="158" spans="2:15" s="138" customFormat="1">
      <c r="B158" s="87" t="s">
        <v>966</v>
      </c>
      <c r="C158" s="84" t="s">
        <v>967</v>
      </c>
      <c r="D158" s="97" t="s">
        <v>831</v>
      </c>
      <c r="E158" s="97" t="s">
        <v>832</v>
      </c>
      <c r="F158" s="84"/>
      <c r="G158" s="97" t="s">
        <v>316</v>
      </c>
      <c r="H158" s="97" t="s">
        <v>164</v>
      </c>
      <c r="I158" s="94">
        <v>582</v>
      </c>
      <c r="J158" s="96">
        <v>1300</v>
      </c>
      <c r="K158" s="94">
        <v>9.9440000000000001E-2</v>
      </c>
      <c r="L158" s="94">
        <v>26.330759999999998</v>
      </c>
      <c r="M158" s="95">
        <v>1.8015433881638758E-7</v>
      </c>
      <c r="N158" s="95">
        <v>6.1727269550465624E-4</v>
      </c>
      <c r="O158" s="95">
        <f>L158/'סכום נכסי הקרן'!$C$42</f>
        <v>5.4727987491836782E-5</v>
      </c>
    </row>
    <row r="159" spans="2:15" s="138" customFormat="1">
      <c r="B159" s="87" t="s">
        <v>968</v>
      </c>
      <c r="C159" s="84" t="s">
        <v>969</v>
      </c>
      <c r="D159" s="97" t="s">
        <v>831</v>
      </c>
      <c r="E159" s="97" t="s">
        <v>832</v>
      </c>
      <c r="F159" s="84"/>
      <c r="G159" s="97" t="s">
        <v>316</v>
      </c>
      <c r="H159" s="97" t="s">
        <v>164</v>
      </c>
      <c r="I159" s="94">
        <v>161</v>
      </c>
      <c r="J159" s="96">
        <v>10694</v>
      </c>
      <c r="K159" s="84"/>
      <c r="L159" s="94">
        <v>59.692519999999995</v>
      </c>
      <c r="M159" s="95">
        <v>4.6401364150303809E-8</v>
      </c>
      <c r="N159" s="95">
        <v>1.39937330794347E-3</v>
      </c>
      <c r="O159" s="95">
        <f>L159/'סכום נכסי הקרן'!$C$42</f>
        <v>1.2406977572680078E-4</v>
      </c>
    </row>
    <row r="160" spans="2:15" s="138" customFormat="1">
      <c r="B160" s="87" t="s">
        <v>970</v>
      </c>
      <c r="C160" s="84" t="s">
        <v>971</v>
      </c>
      <c r="D160" s="97" t="s">
        <v>126</v>
      </c>
      <c r="E160" s="97" t="s">
        <v>832</v>
      </c>
      <c r="F160" s="84"/>
      <c r="G160" s="97" t="s">
        <v>834</v>
      </c>
      <c r="H160" s="97" t="s">
        <v>167</v>
      </c>
      <c r="I160" s="94">
        <v>808</v>
      </c>
      <c r="J160" s="96">
        <v>781</v>
      </c>
      <c r="K160" s="84"/>
      <c r="L160" s="94">
        <v>29.545030000000001</v>
      </c>
      <c r="M160" s="95">
        <v>1.1883153481266142E-6</v>
      </c>
      <c r="N160" s="95">
        <v>6.9262491120142126E-4</v>
      </c>
      <c r="O160" s="95">
        <f>L160/'סכום נכסי הקרן'!$C$42</f>
        <v>6.1408786996119469E-5</v>
      </c>
    </row>
    <row r="161" spans="2:15" s="138" customFormat="1">
      <c r="B161" s="87" t="s">
        <v>972</v>
      </c>
      <c r="C161" s="84" t="s">
        <v>973</v>
      </c>
      <c r="D161" s="97" t="s">
        <v>27</v>
      </c>
      <c r="E161" s="97" t="s">
        <v>832</v>
      </c>
      <c r="F161" s="84"/>
      <c r="G161" s="97" t="s">
        <v>440</v>
      </c>
      <c r="H161" s="97" t="s">
        <v>166</v>
      </c>
      <c r="I161" s="94">
        <v>586</v>
      </c>
      <c r="J161" s="96">
        <v>3154</v>
      </c>
      <c r="K161" s="84"/>
      <c r="L161" s="94">
        <v>76.750179999999986</v>
      </c>
      <c r="M161" s="95">
        <v>6.2280197466954477E-7</v>
      </c>
      <c r="N161" s="95">
        <v>1.7992564775596129E-3</v>
      </c>
      <c r="O161" s="95">
        <f>L161/'סכום נכסי הקרן'!$C$42</f>
        <v>1.5952379996005513E-4</v>
      </c>
    </row>
    <row r="162" spans="2:15" s="138" customFormat="1">
      <c r="B162" s="87" t="s">
        <v>974</v>
      </c>
      <c r="C162" s="84" t="s">
        <v>975</v>
      </c>
      <c r="D162" s="97" t="s">
        <v>126</v>
      </c>
      <c r="E162" s="97" t="s">
        <v>832</v>
      </c>
      <c r="F162" s="84"/>
      <c r="G162" s="97" t="s">
        <v>316</v>
      </c>
      <c r="H162" s="97" t="s">
        <v>167</v>
      </c>
      <c r="I162" s="94">
        <v>14271</v>
      </c>
      <c r="J162" s="96">
        <v>68.06</v>
      </c>
      <c r="K162" s="84"/>
      <c r="L162" s="94">
        <v>45.474539999999998</v>
      </c>
      <c r="M162" s="95">
        <v>1.9828282822218962E-7</v>
      </c>
      <c r="N162" s="95">
        <v>1.0660608308546472E-3</v>
      </c>
      <c r="O162" s="95">
        <f>L162/'סכום נכסי הקרן'!$C$42</f>
        <v>9.4517972755705932E-5</v>
      </c>
    </row>
    <row r="163" spans="2:15" s="138" customFormat="1">
      <c r="B163" s="87" t="s">
        <v>976</v>
      </c>
      <c r="C163" s="84" t="s">
        <v>977</v>
      </c>
      <c r="D163" s="97" t="s">
        <v>831</v>
      </c>
      <c r="E163" s="97" t="s">
        <v>832</v>
      </c>
      <c r="F163" s="84"/>
      <c r="G163" s="97" t="s">
        <v>834</v>
      </c>
      <c r="H163" s="97" t="s">
        <v>164</v>
      </c>
      <c r="I163" s="94">
        <v>216</v>
      </c>
      <c r="J163" s="96">
        <v>15136</v>
      </c>
      <c r="K163" s="84"/>
      <c r="L163" s="94">
        <v>113.34927</v>
      </c>
      <c r="M163" s="95">
        <v>2.0697528163203229E-7</v>
      </c>
      <c r="N163" s="95">
        <v>2.6572499018784521E-3</v>
      </c>
      <c r="O163" s="95">
        <f>L163/'סכום נכסי הקרן'!$C$42</f>
        <v>2.3559431747389103E-4</v>
      </c>
    </row>
    <row r="164" spans="2:15" s="138" customFormat="1">
      <c r="B164" s="87" t="s">
        <v>978</v>
      </c>
      <c r="C164" s="84" t="s">
        <v>979</v>
      </c>
      <c r="D164" s="97" t="s">
        <v>831</v>
      </c>
      <c r="E164" s="97" t="s">
        <v>832</v>
      </c>
      <c r="F164" s="84"/>
      <c r="G164" s="97" t="s">
        <v>856</v>
      </c>
      <c r="H164" s="97" t="s">
        <v>164</v>
      </c>
      <c r="I164" s="94">
        <v>219</v>
      </c>
      <c r="J164" s="96">
        <v>5627</v>
      </c>
      <c r="K164" s="94">
        <v>0.36445</v>
      </c>
      <c r="L164" s="94">
        <v>43.088740000000001</v>
      </c>
      <c r="M164" s="95">
        <v>8.0383585035473942E-8</v>
      </c>
      <c r="N164" s="95">
        <v>1.0101304590410343E-3</v>
      </c>
      <c r="O164" s="95">
        <f>L164/'סכום נכסי הקרן'!$C$42</f>
        <v>8.9559132503543661E-5</v>
      </c>
    </row>
    <row r="165" spans="2:15" s="138" customFormat="1">
      <c r="B165" s="87" t="s">
        <v>980</v>
      </c>
      <c r="C165" s="84" t="s">
        <v>981</v>
      </c>
      <c r="D165" s="97" t="s">
        <v>837</v>
      </c>
      <c r="E165" s="97" t="s">
        <v>832</v>
      </c>
      <c r="F165" s="84"/>
      <c r="G165" s="97" t="s">
        <v>982</v>
      </c>
      <c r="H165" s="97" t="s">
        <v>164</v>
      </c>
      <c r="I165" s="94">
        <v>511</v>
      </c>
      <c r="J165" s="96">
        <v>8554</v>
      </c>
      <c r="K165" s="84"/>
      <c r="L165" s="94">
        <v>151.54583</v>
      </c>
      <c r="M165" s="95">
        <v>6.6238126340293575E-8</v>
      </c>
      <c r="N165" s="95">
        <v>3.5526928571978323E-3</v>
      </c>
      <c r="O165" s="95">
        <f>L165/'סכום נכסי הקרן'!$C$42</f>
        <v>3.1498514621985935E-4</v>
      </c>
    </row>
    <row r="166" spans="2:15" s="138" customFormat="1">
      <c r="B166" s="87" t="s">
        <v>983</v>
      </c>
      <c r="C166" s="84" t="s">
        <v>984</v>
      </c>
      <c r="D166" s="97" t="s">
        <v>831</v>
      </c>
      <c r="E166" s="97" t="s">
        <v>832</v>
      </c>
      <c r="F166" s="84"/>
      <c r="G166" s="97" t="s">
        <v>900</v>
      </c>
      <c r="H166" s="97" t="s">
        <v>164</v>
      </c>
      <c r="I166" s="94">
        <v>83</v>
      </c>
      <c r="J166" s="96">
        <v>14761</v>
      </c>
      <c r="K166" s="84"/>
      <c r="L166" s="94">
        <v>42.476410000000001</v>
      </c>
      <c r="M166" s="95">
        <v>4.3432757718472004E-7</v>
      </c>
      <c r="N166" s="95">
        <v>9.95775590832203E-4</v>
      </c>
      <c r="O166" s="95">
        <f>L166/'סכום נכסי הקרן'!$C$42</f>
        <v>8.8286416160343682E-5</v>
      </c>
    </row>
    <row r="167" spans="2:15" s="138" customFormat="1">
      <c r="B167" s="87" t="s">
        <v>985</v>
      </c>
      <c r="C167" s="84" t="s">
        <v>986</v>
      </c>
      <c r="D167" s="97" t="s">
        <v>831</v>
      </c>
      <c r="E167" s="97" t="s">
        <v>832</v>
      </c>
      <c r="F167" s="84"/>
      <c r="G167" s="97" t="s">
        <v>890</v>
      </c>
      <c r="H167" s="97" t="s">
        <v>164</v>
      </c>
      <c r="I167" s="94">
        <v>151</v>
      </c>
      <c r="J167" s="96">
        <v>6255</v>
      </c>
      <c r="K167" s="94">
        <v>0.1047</v>
      </c>
      <c r="L167" s="94">
        <v>32.850679999999997</v>
      </c>
      <c r="M167" s="95">
        <v>1.1595113680874981E-7</v>
      </c>
      <c r="N167" s="95">
        <v>7.7011935062872852E-4</v>
      </c>
      <c r="O167" s="95">
        <f>L167/'סכום נכסי הקרן'!$C$42</f>
        <v>6.8279518104997071E-5</v>
      </c>
    </row>
    <row r="168" spans="2:15" s="138" customFormat="1">
      <c r="B168" s="87" t="s">
        <v>987</v>
      </c>
      <c r="C168" s="84" t="s">
        <v>988</v>
      </c>
      <c r="D168" s="97" t="s">
        <v>837</v>
      </c>
      <c r="E168" s="97" t="s">
        <v>832</v>
      </c>
      <c r="F168" s="84"/>
      <c r="G168" s="97" t="s">
        <v>834</v>
      </c>
      <c r="H168" s="97" t="s">
        <v>164</v>
      </c>
      <c r="I168" s="94">
        <v>560</v>
      </c>
      <c r="J168" s="96">
        <v>4728</v>
      </c>
      <c r="K168" s="84"/>
      <c r="L168" s="94">
        <v>91.795059999999992</v>
      </c>
      <c r="M168" s="95">
        <v>1.3527870553739224E-7</v>
      </c>
      <c r="N168" s="95">
        <v>2.1519539929805158E-3</v>
      </c>
      <c r="O168" s="95">
        <f>L168/'סכום נכסי הקרן'!$C$42</f>
        <v>1.907942989679146E-4</v>
      </c>
    </row>
    <row r="169" spans="2:15" s="138" customFormat="1">
      <c r="B169" s="87" t="s">
        <v>989</v>
      </c>
      <c r="C169" s="84" t="s">
        <v>990</v>
      </c>
      <c r="D169" s="97" t="s">
        <v>837</v>
      </c>
      <c r="E169" s="97" t="s">
        <v>832</v>
      </c>
      <c r="F169" s="84"/>
      <c r="G169" s="97" t="s">
        <v>865</v>
      </c>
      <c r="H169" s="97" t="s">
        <v>164</v>
      </c>
      <c r="I169" s="94">
        <v>212</v>
      </c>
      <c r="J169" s="96">
        <v>7362</v>
      </c>
      <c r="K169" s="84"/>
      <c r="L169" s="94">
        <v>54.110990000000001</v>
      </c>
      <c r="M169" s="95">
        <v>1.7638587299784167E-7</v>
      </c>
      <c r="N169" s="95">
        <v>1.268525354138107E-3</v>
      </c>
      <c r="O169" s="95">
        <f>L169/'סכום נכסי הקרן'!$C$42</f>
        <v>1.1246867101029006E-4</v>
      </c>
    </row>
    <row r="170" spans="2:15" s="138" customFormat="1">
      <c r="B170" s="87" t="s">
        <v>991</v>
      </c>
      <c r="C170" s="84" t="s">
        <v>992</v>
      </c>
      <c r="D170" s="97" t="s">
        <v>831</v>
      </c>
      <c r="E170" s="97" t="s">
        <v>832</v>
      </c>
      <c r="F170" s="84"/>
      <c r="G170" s="97" t="s">
        <v>856</v>
      </c>
      <c r="H170" s="97" t="s">
        <v>164</v>
      </c>
      <c r="I170" s="94">
        <v>1002</v>
      </c>
      <c r="J170" s="96">
        <v>3622</v>
      </c>
      <c r="K170" s="84"/>
      <c r="L170" s="94">
        <v>125.82589</v>
      </c>
      <c r="M170" s="95">
        <v>1.681008556052208E-7</v>
      </c>
      <c r="N170" s="95">
        <v>2.9497396309325053E-3</v>
      </c>
      <c r="O170" s="95">
        <f>L170/'סכום נכסי הקרן'!$C$42</f>
        <v>2.6152673656473384E-4</v>
      </c>
    </row>
    <row r="171" spans="2:15" s="138" customFormat="1">
      <c r="B171" s="87" t="s">
        <v>993</v>
      </c>
      <c r="C171" s="84" t="s">
        <v>994</v>
      </c>
      <c r="D171" s="97" t="s">
        <v>837</v>
      </c>
      <c r="E171" s="97" t="s">
        <v>832</v>
      </c>
      <c r="F171" s="84"/>
      <c r="G171" s="97" t="s">
        <v>897</v>
      </c>
      <c r="H171" s="97" t="s">
        <v>164</v>
      </c>
      <c r="I171" s="94">
        <v>6</v>
      </c>
      <c r="J171" s="96">
        <v>173774</v>
      </c>
      <c r="K171" s="84"/>
      <c r="L171" s="94">
        <v>36.14846</v>
      </c>
      <c r="M171" s="95">
        <v>1.2302759595096497E-7</v>
      </c>
      <c r="N171" s="95">
        <v>8.4742929344015316E-4</v>
      </c>
      <c r="O171" s="95">
        <f>L171/'סכום נכסי הקרן'!$C$42</f>
        <v>7.5133891567473265E-5</v>
      </c>
    </row>
    <row r="172" spans="2:15" s="138" customFormat="1">
      <c r="B172" s="87" t="s">
        <v>995</v>
      </c>
      <c r="C172" s="84" t="s">
        <v>996</v>
      </c>
      <c r="D172" s="97" t="s">
        <v>831</v>
      </c>
      <c r="E172" s="97" t="s">
        <v>832</v>
      </c>
      <c r="F172" s="84"/>
      <c r="G172" s="97" t="s">
        <v>310</v>
      </c>
      <c r="H172" s="97" t="s">
        <v>164</v>
      </c>
      <c r="I172" s="94">
        <v>754</v>
      </c>
      <c r="J172" s="96">
        <v>6451</v>
      </c>
      <c r="K172" s="84"/>
      <c r="L172" s="94">
        <v>168.63675000000001</v>
      </c>
      <c r="M172" s="95">
        <v>1.4238241135645436E-6</v>
      </c>
      <c r="N172" s="95">
        <v>3.9533557418640723E-3</v>
      </c>
      <c r="O172" s="95">
        <f>L172/'סכום נכסי הקרן'!$C$42</f>
        <v>3.5050830073511007E-4</v>
      </c>
    </row>
    <row r="173" spans="2:15" s="138" customFormat="1">
      <c r="B173" s="87" t="s">
        <v>997</v>
      </c>
      <c r="C173" s="84" t="s">
        <v>998</v>
      </c>
      <c r="D173" s="97" t="s">
        <v>126</v>
      </c>
      <c r="E173" s="97" t="s">
        <v>832</v>
      </c>
      <c r="F173" s="84"/>
      <c r="G173" s="97" t="s">
        <v>914</v>
      </c>
      <c r="H173" s="97" t="s">
        <v>167</v>
      </c>
      <c r="I173" s="94">
        <v>682</v>
      </c>
      <c r="J173" s="96">
        <v>1739</v>
      </c>
      <c r="K173" s="84"/>
      <c r="L173" s="94">
        <v>55.527239999999999</v>
      </c>
      <c r="M173" s="95">
        <v>6.4121778818700946E-7</v>
      </c>
      <c r="N173" s="95">
        <v>1.301726539937851E-3</v>
      </c>
      <c r="O173" s="95">
        <f>L173/'סכום נכסי הקרן'!$C$42</f>
        <v>1.1541231989415493E-4</v>
      </c>
    </row>
    <row r="174" spans="2:15" s="138" customFormat="1">
      <c r="B174" s="87" t="s">
        <v>999</v>
      </c>
      <c r="C174" s="84" t="s">
        <v>1000</v>
      </c>
      <c r="D174" s="97" t="s">
        <v>126</v>
      </c>
      <c r="E174" s="97" t="s">
        <v>832</v>
      </c>
      <c r="F174" s="84"/>
      <c r="G174" s="97" t="s">
        <v>839</v>
      </c>
      <c r="H174" s="97" t="s">
        <v>167</v>
      </c>
      <c r="I174" s="94">
        <v>340</v>
      </c>
      <c r="J174" s="96">
        <v>3942</v>
      </c>
      <c r="K174" s="84"/>
      <c r="L174" s="94">
        <v>62.750569999999996</v>
      </c>
      <c r="M174" s="95">
        <v>2.5339165890613721E-7</v>
      </c>
      <c r="N174" s="95">
        <v>1.4710632540934486E-3</v>
      </c>
      <c r="O174" s="95">
        <f>L174/'סכום נכסי הקרן'!$C$42</f>
        <v>1.3042587491077465E-4</v>
      </c>
    </row>
    <row r="175" spans="2:15" s="138" customFormat="1">
      <c r="B175" s="87" t="s">
        <v>1001</v>
      </c>
      <c r="C175" s="84" t="s">
        <v>1002</v>
      </c>
      <c r="D175" s="97" t="s">
        <v>142</v>
      </c>
      <c r="E175" s="97" t="s">
        <v>832</v>
      </c>
      <c r="F175" s="84"/>
      <c r="G175" s="97" t="s">
        <v>856</v>
      </c>
      <c r="H175" s="97" t="s">
        <v>887</v>
      </c>
      <c r="I175" s="94">
        <v>69</v>
      </c>
      <c r="J175" s="96">
        <v>24650</v>
      </c>
      <c r="K175" s="84"/>
      <c r="L175" s="94">
        <v>60.458410000000001</v>
      </c>
      <c r="M175" s="95">
        <v>9.8211874897429077E-8</v>
      </c>
      <c r="N175" s="95">
        <v>1.4173280872495008E-3</v>
      </c>
      <c r="O175" s="95">
        <f>L175/'סכום נכסי הקרן'!$C$42</f>
        <v>1.2566166363053478E-4</v>
      </c>
    </row>
    <row r="176" spans="2:15" s="138" customFormat="1">
      <c r="B176" s="87" t="s">
        <v>1003</v>
      </c>
      <c r="C176" s="84" t="s">
        <v>1004</v>
      </c>
      <c r="D176" s="97" t="s">
        <v>126</v>
      </c>
      <c r="E176" s="97" t="s">
        <v>832</v>
      </c>
      <c r="F176" s="84"/>
      <c r="G176" s="97" t="s">
        <v>575</v>
      </c>
      <c r="H176" s="97" t="s">
        <v>167</v>
      </c>
      <c r="I176" s="94">
        <v>591</v>
      </c>
      <c r="J176" s="96">
        <v>2480</v>
      </c>
      <c r="K176" s="84"/>
      <c r="L176" s="94">
        <v>68.621669999999995</v>
      </c>
      <c r="M176" s="95">
        <v>1.2855830098828597E-7</v>
      </c>
      <c r="N176" s="95">
        <v>1.6086996049840948E-3</v>
      </c>
      <c r="O176" s="95">
        <f>L176/'סכום נכסי הקרן'!$C$42</f>
        <v>1.4262884540472632E-4</v>
      </c>
    </row>
    <row r="177" spans="2:15" s="138" customFormat="1">
      <c r="B177" s="87" t="s">
        <v>1005</v>
      </c>
      <c r="C177" s="84" t="s">
        <v>1006</v>
      </c>
      <c r="D177" s="97" t="s">
        <v>831</v>
      </c>
      <c r="E177" s="97" t="s">
        <v>832</v>
      </c>
      <c r="F177" s="84"/>
      <c r="G177" s="97" t="s">
        <v>900</v>
      </c>
      <c r="H177" s="97" t="s">
        <v>164</v>
      </c>
      <c r="I177" s="94">
        <v>77</v>
      </c>
      <c r="J177" s="96">
        <v>16940</v>
      </c>
      <c r="K177" s="84"/>
      <c r="L177" s="94">
        <v>45.222859999999997</v>
      </c>
      <c r="M177" s="95">
        <v>3.0196078431372552E-7</v>
      </c>
      <c r="N177" s="95">
        <v>1.060160690030584E-3</v>
      </c>
      <c r="O177" s="95">
        <f>L177/'סכום נכסי הקרן'!$C$42</f>
        <v>9.3994860627839293E-5</v>
      </c>
    </row>
    <row r="178" spans="2:15" s="138" customFormat="1">
      <c r="B178" s="87" t="s">
        <v>1007</v>
      </c>
      <c r="C178" s="84" t="s">
        <v>1008</v>
      </c>
      <c r="D178" s="97" t="s">
        <v>27</v>
      </c>
      <c r="E178" s="97" t="s">
        <v>832</v>
      </c>
      <c r="F178" s="84"/>
      <c r="G178" s="97" t="s">
        <v>834</v>
      </c>
      <c r="H178" s="97" t="s">
        <v>166</v>
      </c>
      <c r="I178" s="94">
        <v>68</v>
      </c>
      <c r="J178" s="96">
        <v>9345</v>
      </c>
      <c r="K178" s="84"/>
      <c r="L178" s="94">
        <v>26.388110000000001</v>
      </c>
      <c r="M178" s="95">
        <v>5.535186287085211E-8</v>
      </c>
      <c r="N178" s="95">
        <v>6.1861715305495837E-4</v>
      </c>
      <c r="O178" s="95">
        <f>L178/'סכום נכסי הקרן'!$C$42</f>
        <v>5.4847188383974224E-5</v>
      </c>
    </row>
    <row r="179" spans="2:15" s="138" customFormat="1">
      <c r="B179" s="87" t="s">
        <v>1009</v>
      </c>
      <c r="C179" s="84" t="s">
        <v>1010</v>
      </c>
      <c r="D179" s="97" t="s">
        <v>27</v>
      </c>
      <c r="E179" s="97" t="s">
        <v>832</v>
      </c>
      <c r="F179" s="84"/>
      <c r="G179" s="97" t="s">
        <v>886</v>
      </c>
      <c r="H179" s="97" t="s">
        <v>166</v>
      </c>
      <c r="I179" s="94">
        <v>147</v>
      </c>
      <c r="J179" s="96">
        <v>11615</v>
      </c>
      <c r="K179" s="84"/>
      <c r="L179" s="94">
        <v>70.901699999999991</v>
      </c>
      <c r="M179" s="95">
        <v>1.7294117647058823E-7</v>
      </c>
      <c r="N179" s="95">
        <v>1.6621504079207163E-3</v>
      </c>
      <c r="O179" s="95">
        <f>L179/'סכום נכסי הקרן'!$C$42</f>
        <v>1.4736784470900056E-4</v>
      </c>
    </row>
    <row r="180" spans="2:15" s="138" customFormat="1">
      <c r="B180" s="87" t="s">
        <v>1011</v>
      </c>
      <c r="C180" s="84" t="s">
        <v>1012</v>
      </c>
      <c r="D180" s="97" t="s">
        <v>831</v>
      </c>
      <c r="E180" s="97" t="s">
        <v>832</v>
      </c>
      <c r="F180" s="84"/>
      <c r="G180" s="97" t="s">
        <v>560</v>
      </c>
      <c r="H180" s="97" t="s">
        <v>164</v>
      </c>
      <c r="I180" s="94">
        <v>196</v>
      </c>
      <c r="J180" s="96">
        <v>10093</v>
      </c>
      <c r="K180" s="94">
        <v>0.55212000000000006</v>
      </c>
      <c r="L180" s="94">
        <v>69.137280000000004</v>
      </c>
      <c r="M180" s="95">
        <v>1.9945919082764523E-6</v>
      </c>
      <c r="N180" s="95">
        <v>1.6207870637026871E-3</v>
      </c>
      <c r="O180" s="95">
        <f>L180/'סכום נכסי הקרן'!$C$42</f>
        <v>1.4370053105415938E-4</v>
      </c>
    </row>
    <row r="181" spans="2:15" s="138" customFormat="1">
      <c r="B181" s="87" t="s">
        <v>1013</v>
      </c>
      <c r="C181" s="84" t="s">
        <v>1014</v>
      </c>
      <c r="D181" s="97" t="s">
        <v>831</v>
      </c>
      <c r="E181" s="97" t="s">
        <v>832</v>
      </c>
      <c r="F181" s="84"/>
      <c r="G181" s="97" t="s">
        <v>903</v>
      </c>
      <c r="H181" s="97" t="s">
        <v>164</v>
      </c>
      <c r="I181" s="94">
        <v>171</v>
      </c>
      <c r="J181" s="96">
        <v>6545</v>
      </c>
      <c r="K181" s="94">
        <v>7.4120000000000005E-2</v>
      </c>
      <c r="L181" s="94">
        <v>38.876609999999999</v>
      </c>
      <c r="M181" s="95">
        <v>2.8817586129108245E-7</v>
      </c>
      <c r="N181" s="95">
        <v>9.1138538525979782E-4</v>
      </c>
      <c r="O181" s="95">
        <f>L181/'סכום נכסי הקרן'!$C$42</f>
        <v>8.0804299830503057E-5</v>
      </c>
    </row>
    <row r="182" spans="2:15" s="138" customFormat="1">
      <c r="B182" s="87" t="s">
        <v>1015</v>
      </c>
      <c r="C182" s="84" t="s">
        <v>1016</v>
      </c>
      <c r="D182" s="97" t="s">
        <v>837</v>
      </c>
      <c r="E182" s="97" t="s">
        <v>832</v>
      </c>
      <c r="F182" s="84"/>
      <c r="G182" s="97" t="s">
        <v>1017</v>
      </c>
      <c r="H182" s="97" t="s">
        <v>164</v>
      </c>
      <c r="I182" s="94">
        <v>254</v>
      </c>
      <c r="J182" s="96">
        <v>5743</v>
      </c>
      <c r="K182" s="84"/>
      <c r="L182" s="94">
        <v>50.573900000000002</v>
      </c>
      <c r="M182" s="95">
        <v>1.7852122575203824E-7</v>
      </c>
      <c r="N182" s="95">
        <v>1.185605260736224E-3</v>
      </c>
      <c r="O182" s="95">
        <f>L182/'סכום נכסי הקרן'!$C$42</f>
        <v>1.0511689623138126E-4</v>
      </c>
    </row>
    <row r="183" spans="2:15" s="138" customFormat="1">
      <c r="B183" s="87" t="s">
        <v>1018</v>
      </c>
      <c r="C183" s="84" t="s">
        <v>1019</v>
      </c>
      <c r="D183" s="97" t="s">
        <v>831</v>
      </c>
      <c r="E183" s="97" t="s">
        <v>832</v>
      </c>
      <c r="F183" s="84"/>
      <c r="G183" s="97" t="s">
        <v>900</v>
      </c>
      <c r="H183" s="97" t="s">
        <v>164</v>
      </c>
      <c r="I183" s="94">
        <v>529</v>
      </c>
      <c r="J183" s="96">
        <v>3861</v>
      </c>
      <c r="K183" s="84"/>
      <c r="L183" s="94">
        <v>70.812399999999997</v>
      </c>
      <c r="M183" s="95">
        <v>6.7595923717394405E-7</v>
      </c>
      <c r="N183" s="95">
        <v>1.660056945684588E-3</v>
      </c>
      <c r="O183" s="95">
        <f>L183/'סכום נכסי הקרן'!$C$42</f>
        <v>1.4718223634513182E-4</v>
      </c>
    </row>
    <row r="184" spans="2:15" s="138" customFormat="1">
      <c r="B184" s="87" t="s">
        <v>1020</v>
      </c>
      <c r="C184" s="84" t="s">
        <v>1021</v>
      </c>
      <c r="D184" s="97" t="s">
        <v>831</v>
      </c>
      <c r="E184" s="97" t="s">
        <v>832</v>
      </c>
      <c r="F184" s="84"/>
      <c r="G184" s="97" t="s">
        <v>903</v>
      </c>
      <c r="H184" s="97" t="s">
        <v>164</v>
      </c>
      <c r="I184" s="94">
        <v>121</v>
      </c>
      <c r="J184" s="96">
        <v>6740</v>
      </c>
      <c r="K184" s="84"/>
      <c r="L184" s="94">
        <v>28.27477</v>
      </c>
      <c r="M184" s="95">
        <v>3.9773143064182963E-7</v>
      </c>
      <c r="N184" s="95">
        <v>6.6284617279084199E-4</v>
      </c>
      <c r="O184" s="95">
        <f>L184/'סכום נכסי הקרן'!$C$42</f>
        <v>5.8768575570722679E-5</v>
      </c>
    </row>
    <row r="185" spans="2:15" s="138" customFormat="1">
      <c r="B185" s="87" t="s">
        <v>1022</v>
      </c>
      <c r="C185" s="84" t="s">
        <v>1023</v>
      </c>
      <c r="D185" s="97" t="s">
        <v>831</v>
      </c>
      <c r="E185" s="97" t="s">
        <v>832</v>
      </c>
      <c r="F185" s="84"/>
      <c r="G185" s="97" t="s">
        <v>917</v>
      </c>
      <c r="H185" s="97" t="s">
        <v>164</v>
      </c>
      <c r="I185" s="94">
        <v>918</v>
      </c>
      <c r="J185" s="96">
        <v>5358</v>
      </c>
      <c r="K185" s="94">
        <v>0.95480999999999994</v>
      </c>
      <c r="L185" s="94">
        <v>171.48420000000002</v>
      </c>
      <c r="M185" s="95">
        <v>5.5318161301980687E-7</v>
      </c>
      <c r="N185" s="95">
        <v>4.0201085867046593E-3</v>
      </c>
      <c r="O185" s="95">
        <f>L185/'סכום נכסי הקרן'!$C$42</f>
        <v>3.564266717955592E-4</v>
      </c>
    </row>
    <row r="186" spans="2:15" s="138" customFormat="1">
      <c r="B186" s="87" t="s">
        <v>1024</v>
      </c>
      <c r="C186" s="84" t="s">
        <v>1025</v>
      </c>
      <c r="D186" s="97" t="s">
        <v>27</v>
      </c>
      <c r="E186" s="97" t="s">
        <v>832</v>
      </c>
      <c r="F186" s="84"/>
      <c r="G186" s="97" t="s">
        <v>886</v>
      </c>
      <c r="H186" s="97" t="s">
        <v>166</v>
      </c>
      <c r="I186" s="94">
        <v>256</v>
      </c>
      <c r="J186" s="96">
        <v>8515</v>
      </c>
      <c r="K186" s="84"/>
      <c r="L186" s="94">
        <v>90.520030000000006</v>
      </c>
      <c r="M186" s="95">
        <v>4.3305575254658394E-7</v>
      </c>
      <c r="N186" s="95">
        <v>2.1220634313351516E-3</v>
      </c>
      <c r="O186" s="95">
        <f>L186/'סכום נכסי הקרן'!$C$42</f>
        <v>1.8814417318758329E-4</v>
      </c>
    </row>
    <row r="187" spans="2:15" s="138" customFormat="1">
      <c r="B187" s="87" t="s">
        <v>1026</v>
      </c>
      <c r="C187" s="84" t="s">
        <v>1027</v>
      </c>
      <c r="D187" s="97" t="s">
        <v>831</v>
      </c>
      <c r="E187" s="97" t="s">
        <v>832</v>
      </c>
      <c r="F187" s="84"/>
      <c r="G187" s="97" t="s">
        <v>834</v>
      </c>
      <c r="H187" s="97" t="s">
        <v>164</v>
      </c>
      <c r="I187" s="94">
        <v>294</v>
      </c>
      <c r="J187" s="96">
        <v>11402</v>
      </c>
      <c r="K187" s="84"/>
      <c r="L187" s="94">
        <v>116.22036</v>
      </c>
      <c r="M187" s="95">
        <v>1.6235442929806901E-7</v>
      </c>
      <c r="N187" s="95">
        <v>2.7245569398574722E-3</v>
      </c>
      <c r="O187" s="95">
        <f>L187/'סכום נכסי הקרן'!$C$42</f>
        <v>2.4156182382797792E-4</v>
      </c>
    </row>
    <row r="188" spans="2:15" s="138" customFormat="1">
      <c r="B188" s="87" t="s">
        <v>1028</v>
      </c>
      <c r="C188" s="84" t="s">
        <v>1029</v>
      </c>
      <c r="D188" s="97" t="s">
        <v>27</v>
      </c>
      <c r="E188" s="97" t="s">
        <v>832</v>
      </c>
      <c r="F188" s="84"/>
      <c r="G188" s="97" t="s">
        <v>569</v>
      </c>
      <c r="H188" s="97" t="s">
        <v>166</v>
      </c>
      <c r="I188" s="94">
        <v>88</v>
      </c>
      <c r="J188" s="96">
        <v>16645</v>
      </c>
      <c r="K188" s="84"/>
      <c r="L188" s="94">
        <v>60.825629999999997</v>
      </c>
      <c r="M188" s="95">
        <v>4.267588569254318E-7</v>
      </c>
      <c r="N188" s="95">
        <v>1.4259368353161429E-3</v>
      </c>
      <c r="O188" s="95">
        <f>L188/'סכום נכסי הקרן'!$C$42</f>
        <v>1.2642492346681569E-4</v>
      </c>
    </row>
    <row r="189" spans="2:15" s="138" customFormat="1">
      <c r="B189" s="87" t="s">
        <v>1030</v>
      </c>
      <c r="C189" s="84" t="s">
        <v>1031</v>
      </c>
      <c r="D189" s="97" t="s">
        <v>831</v>
      </c>
      <c r="E189" s="97" t="s">
        <v>832</v>
      </c>
      <c r="F189" s="84"/>
      <c r="G189" s="97" t="s">
        <v>917</v>
      </c>
      <c r="H189" s="97" t="s">
        <v>164</v>
      </c>
      <c r="I189" s="94">
        <v>1334</v>
      </c>
      <c r="J189" s="96">
        <v>6067</v>
      </c>
      <c r="K189" s="84"/>
      <c r="L189" s="94">
        <v>280.59742</v>
      </c>
      <c r="M189" s="95">
        <v>2.7090356875159494E-7</v>
      </c>
      <c r="N189" s="95">
        <v>6.578052657616117E-3</v>
      </c>
      <c r="O189" s="95">
        <f>L189/'סכום נכסי הקרן'!$C$42</f>
        <v>5.8321643932805864E-4</v>
      </c>
    </row>
    <row r="190" spans="2:15" s="138" customFormat="1">
      <c r="B190" s="87" t="s">
        <v>1032</v>
      </c>
      <c r="C190" s="84" t="s">
        <v>1033</v>
      </c>
      <c r="D190" s="97" t="s">
        <v>27</v>
      </c>
      <c r="E190" s="97" t="s">
        <v>832</v>
      </c>
      <c r="F190" s="84"/>
      <c r="G190" s="97" t="s">
        <v>897</v>
      </c>
      <c r="H190" s="97" t="s">
        <v>166</v>
      </c>
      <c r="I190" s="94">
        <v>158</v>
      </c>
      <c r="J190" s="96">
        <v>4411.5</v>
      </c>
      <c r="K190" s="84"/>
      <c r="L190" s="94">
        <v>28.944330000000001</v>
      </c>
      <c r="M190" s="95">
        <v>6.3868086240252229E-7</v>
      </c>
      <c r="N190" s="95">
        <v>6.7854268538683612E-4</v>
      </c>
      <c r="O190" s="95">
        <f>L190/'סכום נכסי הקרן'!$C$42</f>
        <v>6.0160243388325905E-5</v>
      </c>
    </row>
    <row r="191" spans="2:15" s="138" customFormat="1">
      <c r="B191" s="141"/>
      <c r="C191" s="141"/>
      <c r="D191" s="141"/>
    </row>
    <row r="192" spans="2:15" s="138" customFormat="1">
      <c r="B192" s="141"/>
      <c r="C192" s="141"/>
      <c r="D192" s="141"/>
    </row>
    <row r="193" spans="2:4" s="138" customFormat="1">
      <c r="B193" s="141"/>
      <c r="C193" s="141"/>
      <c r="D193" s="141"/>
    </row>
    <row r="194" spans="2:4" s="138" customFormat="1">
      <c r="B194" s="142" t="s">
        <v>253</v>
      </c>
      <c r="C194" s="141"/>
      <c r="D194" s="141"/>
    </row>
    <row r="195" spans="2:4" s="138" customFormat="1">
      <c r="B195" s="142" t="s">
        <v>115</v>
      </c>
      <c r="C195" s="141"/>
      <c r="D195" s="141"/>
    </row>
    <row r="196" spans="2:4" s="138" customFormat="1">
      <c r="B196" s="142" t="s">
        <v>236</v>
      </c>
      <c r="C196" s="141"/>
      <c r="D196" s="141"/>
    </row>
    <row r="197" spans="2:4" s="138" customFormat="1">
      <c r="B197" s="142" t="s">
        <v>244</v>
      </c>
      <c r="C197" s="141"/>
      <c r="D197" s="141"/>
    </row>
    <row r="198" spans="2:4" s="138" customFormat="1">
      <c r="B198" s="142" t="s">
        <v>250</v>
      </c>
      <c r="C198" s="141"/>
      <c r="D198" s="141"/>
    </row>
    <row r="199" spans="2:4" s="138" customFormat="1">
      <c r="B199" s="141"/>
      <c r="C199" s="141"/>
      <c r="D199" s="141"/>
    </row>
    <row r="200" spans="2:4" s="138" customFormat="1">
      <c r="B200" s="141"/>
      <c r="C200" s="141"/>
      <c r="D200" s="141"/>
    </row>
    <row r="201" spans="2:4" s="138" customFormat="1">
      <c r="B201" s="141"/>
      <c r="C201" s="141"/>
      <c r="D201" s="141"/>
    </row>
    <row r="202" spans="2:4" s="138" customFormat="1">
      <c r="B202" s="141"/>
      <c r="C202" s="141"/>
      <c r="D202" s="141"/>
    </row>
    <row r="203" spans="2:4" s="138" customFormat="1">
      <c r="B203" s="141"/>
      <c r="C203" s="141"/>
      <c r="D203" s="141"/>
    </row>
    <row r="204" spans="2:4" s="138" customFormat="1">
      <c r="B204" s="141"/>
      <c r="C204" s="141"/>
      <c r="D204" s="141"/>
    </row>
    <row r="205" spans="2:4" s="138" customFormat="1">
      <c r="B205" s="141"/>
      <c r="C205" s="141"/>
      <c r="D205" s="141"/>
    </row>
    <row r="206" spans="2:4" s="138" customFormat="1">
      <c r="B206" s="141"/>
      <c r="C206" s="141"/>
      <c r="D206" s="141"/>
    </row>
    <row r="207" spans="2:4" s="138" customFormat="1">
      <c r="B207" s="141"/>
      <c r="C207" s="141"/>
      <c r="D207" s="141"/>
    </row>
    <row r="208" spans="2:4" s="138" customFormat="1">
      <c r="B208" s="141"/>
      <c r="C208" s="141"/>
      <c r="D208" s="141"/>
    </row>
    <row r="209" spans="2:4" s="138" customFormat="1">
      <c r="B209" s="141"/>
      <c r="C209" s="141"/>
      <c r="D209" s="141"/>
    </row>
    <row r="210" spans="2:4" s="138" customFormat="1">
      <c r="B210" s="141"/>
      <c r="C210" s="141"/>
      <c r="D210" s="141"/>
    </row>
    <row r="211" spans="2:4" s="138" customFormat="1">
      <c r="B211" s="141"/>
      <c r="C211" s="141"/>
      <c r="D211" s="141"/>
    </row>
    <row r="212" spans="2:4" s="138" customFormat="1">
      <c r="B212" s="141"/>
      <c r="C212" s="141"/>
      <c r="D212" s="141"/>
    </row>
    <row r="213" spans="2:4" s="138" customFormat="1">
      <c r="B213" s="141"/>
      <c r="C213" s="141"/>
      <c r="D213" s="141"/>
    </row>
    <row r="214" spans="2:4" s="138" customFormat="1">
      <c r="B214" s="141"/>
      <c r="C214" s="141"/>
      <c r="D214" s="141"/>
    </row>
    <row r="215" spans="2:4" s="138" customFormat="1">
      <c r="B215" s="141"/>
      <c r="C215" s="141"/>
      <c r="D215" s="141"/>
    </row>
    <row r="216" spans="2:4" s="138" customFormat="1">
      <c r="B216" s="141"/>
      <c r="C216" s="141"/>
      <c r="D216" s="141"/>
    </row>
    <row r="217" spans="2:4" s="138" customFormat="1">
      <c r="B217" s="141"/>
      <c r="C217" s="141"/>
      <c r="D217" s="141"/>
    </row>
    <row r="218" spans="2:4" s="138" customFormat="1">
      <c r="B218" s="141"/>
      <c r="C218" s="141"/>
      <c r="D218" s="141"/>
    </row>
    <row r="219" spans="2:4" s="138" customFormat="1">
      <c r="B219" s="141"/>
      <c r="C219" s="141"/>
      <c r="D219" s="141"/>
    </row>
    <row r="220" spans="2:4" s="138" customFormat="1">
      <c r="B220" s="141"/>
      <c r="C220" s="141"/>
      <c r="D220" s="141"/>
    </row>
    <row r="221" spans="2:4" s="138" customFormat="1">
      <c r="B221" s="141"/>
      <c r="C221" s="141"/>
      <c r="D221" s="141"/>
    </row>
    <row r="222" spans="2:4" s="138" customFormat="1">
      <c r="B222" s="141"/>
      <c r="C222" s="141"/>
      <c r="D222" s="141"/>
    </row>
    <row r="223" spans="2:4" s="138" customFormat="1">
      <c r="B223" s="141"/>
      <c r="C223" s="141"/>
      <c r="D223" s="141"/>
    </row>
    <row r="224" spans="2:4" s="138" customFormat="1">
      <c r="B224" s="141"/>
      <c r="C224" s="141"/>
      <c r="D224" s="141"/>
    </row>
    <row r="225" spans="2:4" s="138" customFormat="1">
      <c r="B225" s="141"/>
      <c r="C225" s="141"/>
      <c r="D225" s="141"/>
    </row>
    <row r="226" spans="2:4" s="138" customFormat="1">
      <c r="B226" s="141"/>
      <c r="C226" s="141"/>
      <c r="D226" s="141"/>
    </row>
    <row r="227" spans="2:4" s="138" customFormat="1">
      <c r="B227" s="141"/>
      <c r="C227" s="141"/>
      <c r="D227" s="141"/>
    </row>
    <row r="228" spans="2:4" s="138" customFormat="1">
      <c r="B228" s="141"/>
      <c r="C228" s="141"/>
      <c r="D228" s="141"/>
    </row>
    <row r="229" spans="2:4" s="138" customFormat="1">
      <c r="B229" s="141"/>
      <c r="C229" s="141"/>
      <c r="D229" s="141"/>
    </row>
    <row r="230" spans="2:4" s="138" customFormat="1">
      <c r="B230" s="141"/>
      <c r="C230" s="141"/>
      <c r="D230" s="141"/>
    </row>
    <row r="231" spans="2:4" s="138" customFormat="1">
      <c r="B231" s="141"/>
      <c r="C231" s="141"/>
      <c r="D231" s="141"/>
    </row>
    <row r="232" spans="2:4" s="138" customFormat="1">
      <c r="B232" s="141"/>
      <c r="C232" s="141"/>
      <c r="D232" s="141"/>
    </row>
    <row r="233" spans="2:4" s="138" customFormat="1">
      <c r="B233" s="141"/>
      <c r="C233" s="141"/>
      <c r="D233" s="141"/>
    </row>
    <row r="234" spans="2:4" s="138" customFormat="1">
      <c r="B234" s="141"/>
      <c r="C234" s="141"/>
      <c r="D234" s="141"/>
    </row>
    <row r="235" spans="2:4" s="138" customFormat="1">
      <c r="B235" s="141"/>
      <c r="C235" s="141"/>
      <c r="D235" s="141"/>
    </row>
    <row r="236" spans="2:4" s="138" customFormat="1">
      <c r="B236" s="141"/>
      <c r="C236" s="141"/>
      <c r="D236" s="141"/>
    </row>
    <row r="237" spans="2:4" s="138" customFormat="1">
      <c r="B237" s="141"/>
      <c r="C237" s="141"/>
      <c r="D237" s="141"/>
    </row>
    <row r="238" spans="2:4" s="138" customFormat="1">
      <c r="B238" s="141"/>
      <c r="C238" s="141"/>
      <c r="D238" s="141"/>
    </row>
    <row r="239" spans="2:4" s="138" customFormat="1">
      <c r="B239" s="141"/>
      <c r="C239" s="141"/>
      <c r="D239" s="141"/>
    </row>
    <row r="240" spans="2:4" s="138" customFormat="1">
      <c r="B240" s="141"/>
      <c r="C240" s="141"/>
      <c r="D240" s="141"/>
    </row>
    <row r="241" spans="2:4" s="138" customFormat="1">
      <c r="B241" s="141"/>
      <c r="C241" s="141"/>
      <c r="D241" s="141"/>
    </row>
    <row r="242" spans="2:4" s="138" customFormat="1">
      <c r="B242" s="141"/>
      <c r="C242" s="141"/>
      <c r="D242" s="141"/>
    </row>
    <row r="243" spans="2:4" s="138" customFormat="1">
      <c r="B243" s="141"/>
      <c r="C243" s="141"/>
      <c r="D243" s="141"/>
    </row>
    <row r="244" spans="2:4" s="138" customFormat="1">
      <c r="B244" s="141"/>
      <c r="C244" s="141"/>
      <c r="D244" s="141"/>
    </row>
    <row r="245" spans="2:4" s="138" customFormat="1">
      <c r="B245" s="141"/>
      <c r="C245" s="141"/>
      <c r="D245" s="141"/>
    </row>
    <row r="246" spans="2:4" s="138" customFormat="1">
      <c r="B246" s="141"/>
      <c r="C246" s="141"/>
      <c r="D246" s="141"/>
    </row>
    <row r="247" spans="2:4" s="138" customFormat="1">
      <c r="B247" s="141"/>
      <c r="C247" s="141"/>
      <c r="D247" s="141"/>
    </row>
    <row r="248" spans="2:4" s="138" customFormat="1">
      <c r="B248" s="141"/>
      <c r="C248" s="141"/>
      <c r="D248" s="141"/>
    </row>
    <row r="249" spans="2:4" s="138" customFormat="1">
      <c r="B249" s="141"/>
      <c r="C249" s="141"/>
      <c r="D249" s="141"/>
    </row>
    <row r="250" spans="2:4" s="138" customFormat="1">
      <c r="B250" s="141"/>
      <c r="C250" s="141"/>
      <c r="D250" s="141"/>
    </row>
    <row r="251" spans="2:4" s="138" customFormat="1">
      <c r="B251" s="141"/>
      <c r="C251" s="141"/>
      <c r="D251" s="141"/>
    </row>
    <row r="252" spans="2:4" s="138" customFormat="1">
      <c r="B252" s="141"/>
      <c r="C252" s="141"/>
      <c r="D252" s="141"/>
    </row>
    <row r="253" spans="2:4" s="138" customFormat="1">
      <c r="B253" s="141"/>
      <c r="C253" s="141"/>
      <c r="D253" s="141"/>
    </row>
    <row r="254" spans="2:4" s="138" customFormat="1">
      <c r="B254" s="141"/>
      <c r="C254" s="141"/>
      <c r="D254" s="141"/>
    </row>
    <row r="255" spans="2:4" s="138" customFormat="1">
      <c r="B255" s="141"/>
      <c r="C255" s="141"/>
      <c r="D255" s="141"/>
    </row>
    <row r="256" spans="2:4" s="138" customFormat="1">
      <c r="B256" s="141"/>
      <c r="C256" s="141"/>
      <c r="D256" s="141"/>
    </row>
    <row r="257" spans="2:4" s="138" customFormat="1">
      <c r="B257" s="141"/>
      <c r="C257" s="141"/>
      <c r="D257" s="141"/>
    </row>
    <row r="258" spans="2:4" s="138" customFormat="1">
      <c r="B258" s="141"/>
      <c r="C258" s="141"/>
      <c r="D258" s="141"/>
    </row>
    <row r="259" spans="2:4" s="138" customFormat="1">
      <c r="B259" s="141"/>
      <c r="C259" s="141"/>
      <c r="D259" s="141"/>
    </row>
    <row r="260" spans="2:4" s="138" customFormat="1">
      <c r="B260" s="141"/>
      <c r="C260" s="141"/>
      <c r="D260" s="141"/>
    </row>
    <row r="261" spans="2:4" s="138" customFormat="1">
      <c r="B261" s="141"/>
      <c r="C261" s="141"/>
      <c r="D261" s="141"/>
    </row>
    <row r="262" spans="2:4" s="138" customFormat="1">
      <c r="B262" s="141"/>
      <c r="C262" s="141"/>
      <c r="D262" s="141"/>
    </row>
    <row r="263" spans="2:4" s="138" customFormat="1">
      <c r="B263" s="141"/>
      <c r="C263" s="141"/>
      <c r="D263" s="141"/>
    </row>
    <row r="264" spans="2:4" s="138" customFormat="1">
      <c r="B264" s="141"/>
      <c r="C264" s="141"/>
      <c r="D264" s="141"/>
    </row>
    <row r="265" spans="2:4" s="138" customFormat="1">
      <c r="B265" s="141"/>
      <c r="C265" s="141"/>
      <c r="D265" s="141"/>
    </row>
    <row r="266" spans="2:4" s="138" customFormat="1">
      <c r="B266" s="141"/>
      <c r="C266" s="141"/>
      <c r="D266" s="141"/>
    </row>
    <row r="267" spans="2:4" s="138" customFormat="1">
      <c r="B267" s="141"/>
      <c r="C267" s="141"/>
      <c r="D267" s="141"/>
    </row>
    <row r="268" spans="2:4" s="138" customFormat="1">
      <c r="B268" s="141"/>
      <c r="C268" s="141"/>
      <c r="D268" s="141"/>
    </row>
    <row r="269" spans="2:4" s="138" customFormat="1">
      <c r="B269" s="141"/>
      <c r="C269" s="141"/>
      <c r="D269" s="141"/>
    </row>
    <row r="270" spans="2:4" s="138" customFormat="1">
      <c r="B270" s="141"/>
      <c r="C270" s="141"/>
      <c r="D270" s="141"/>
    </row>
    <row r="271" spans="2:4" s="138" customFormat="1">
      <c r="B271" s="141"/>
      <c r="C271" s="141"/>
      <c r="D271" s="141"/>
    </row>
    <row r="272" spans="2:4" s="138" customFormat="1">
      <c r="B272" s="141"/>
      <c r="C272" s="141"/>
      <c r="D272" s="141"/>
    </row>
    <row r="273" spans="2:4" s="138" customFormat="1">
      <c r="B273" s="143"/>
      <c r="C273" s="141"/>
      <c r="D273" s="141"/>
    </row>
    <row r="274" spans="2:4" s="138" customFormat="1">
      <c r="B274" s="143"/>
      <c r="C274" s="141"/>
      <c r="D274" s="141"/>
    </row>
    <row r="275" spans="2:4" s="138" customFormat="1">
      <c r="B275" s="140"/>
      <c r="C275" s="141"/>
      <c r="D275" s="141"/>
    </row>
    <row r="276" spans="2:4" s="138" customFormat="1">
      <c r="B276" s="141"/>
      <c r="C276" s="141"/>
      <c r="D276" s="141"/>
    </row>
    <row r="277" spans="2:4" s="138" customFormat="1">
      <c r="B277" s="141"/>
      <c r="C277" s="141"/>
      <c r="D277" s="141"/>
    </row>
    <row r="278" spans="2:4" s="138" customFormat="1">
      <c r="B278" s="141"/>
      <c r="C278" s="141"/>
      <c r="D278" s="141"/>
    </row>
    <row r="279" spans="2:4" s="138" customFormat="1">
      <c r="B279" s="141"/>
      <c r="C279" s="141"/>
      <c r="D279" s="141"/>
    </row>
    <row r="280" spans="2:4" s="138" customFormat="1">
      <c r="B280" s="141"/>
      <c r="C280" s="141"/>
      <c r="D280" s="141"/>
    </row>
    <row r="281" spans="2:4" s="138" customFormat="1">
      <c r="B281" s="141"/>
      <c r="C281" s="141"/>
      <c r="D281" s="141"/>
    </row>
    <row r="282" spans="2:4" s="138" customFormat="1">
      <c r="B282" s="141"/>
      <c r="C282" s="141"/>
      <c r="D282" s="141"/>
    </row>
    <row r="283" spans="2:4" s="138" customFormat="1">
      <c r="B283" s="141"/>
      <c r="C283" s="141"/>
      <c r="D283" s="141"/>
    </row>
    <row r="284" spans="2:4" s="138" customFormat="1">
      <c r="B284" s="141"/>
      <c r="C284" s="141"/>
      <c r="D284" s="141"/>
    </row>
    <row r="285" spans="2:4" s="138" customFormat="1">
      <c r="B285" s="141"/>
      <c r="C285" s="141"/>
      <c r="D285" s="141"/>
    </row>
    <row r="286" spans="2:4" s="138" customFormat="1">
      <c r="B286" s="141"/>
      <c r="C286" s="141"/>
      <c r="D286" s="141"/>
    </row>
    <row r="287" spans="2:4" s="138" customFormat="1">
      <c r="B287" s="141"/>
      <c r="C287" s="141"/>
      <c r="D287" s="141"/>
    </row>
    <row r="288" spans="2:4" s="138" customFormat="1">
      <c r="B288" s="141"/>
      <c r="C288" s="141"/>
      <c r="D288" s="141"/>
    </row>
    <row r="289" spans="2:4" s="138" customFormat="1">
      <c r="B289" s="141"/>
      <c r="C289" s="141"/>
      <c r="D289" s="141"/>
    </row>
    <row r="290" spans="2:4" s="138" customFormat="1">
      <c r="B290" s="141"/>
      <c r="C290" s="141"/>
      <c r="D290" s="141"/>
    </row>
    <row r="291" spans="2:4" s="138" customFormat="1">
      <c r="B291" s="141"/>
      <c r="C291" s="141"/>
      <c r="D291" s="141"/>
    </row>
    <row r="292" spans="2:4" s="138" customFormat="1">
      <c r="B292" s="141"/>
      <c r="C292" s="141"/>
      <c r="D292" s="141"/>
    </row>
    <row r="293" spans="2:4" s="138" customFormat="1">
      <c r="B293" s="141"/>
      <c r="C293" s="141"/>
      <c r="D293" s="141"/>
    </row>
    <row r="294" spans="2:4" s="138" customFormat="1">
      <c r="B294" s="143"/>
      <c r="C294" s="141"/>
      <c r="D294" s="141"/>
    </row>
    <row r="295" spans="2:4" s="138" customFormat="1">
      <c r="B295" s="143"/>
      <c r="C295" s="141"/>
      <c r="D295" s="141"/>
    </row>
    <row r="296" spans="2:4" s="138" customFormat="1">
      <c r="B296" s="140"/>
      <c r="C296" s="141"/>
      <c r="D296" s="141"/>
    </row>
    <row r="297" spans="2:4" s="138" customFormat="1">
      <c r="B297" s="141"/>
      <c r="C297" s="141"/>
      <c r="D297" s="141"/>
    </row>
    <row r="298" spans="2:4" s="138" customFormat="1">
      <c r="B298" s="141"/>
      <c r="C298" s="141"/>
      <c r="D298" s="141"/>
    </row>
    <row r="299" spans="2:4" s="138" customFormat="1">
      <c r="B299" s="141"/>
      <c r="C299" s="141"/>
      <c r="D299" s="141"/>
    </row>
    <row r="300" spans="2:4" s="138" customFormat="1">
      <c r="B300" s="141"/>
      <c r="C300" s="141"/>
      <c r="D300" s="141"/>
    </row>
    <row r="301" spans="2:4" s="138" customFormat="1">
      <c r="B301" s="141"/>
      <c r="C301" s="141"/>
      <c r="D301" s="141"/>
    </row>
    <row r="302" spans="2:4" s="138" customFormat="1">
      <c r="B302" s="141"/>
      <c r="C302" s="141"/>
      <c r="D302" s="141"/>
    </row>
    <row r="303" spans="2:4" s="138" customFormat="1">
      <c r="B303" s="141"/>
      <c r="C303" s="141"/>
      <c r="D303" s="141"/>
    </row>
    <row r="304" spans="2:4" s="138" customFormat="1">
      <c r="B304" s="141"/>
      <c r="C304" s="141"/>
      <c r="D304" s="141"/>
    </row>
    <row r="305" spans="2:4" s="138" customFormat="1">
      <c r="B305" s="141"/>
      <c r="C305" s="141"/>
      <c r="D305" s="141"/>
    </row>
    <row r="306" spans="2:4" s="138" customFormat="1">
      <c r="B306" s="141"/>
      <c r="C306" s="141"/>
      <c r="D306" s="141"/>
    </row>
    <row r="307" spans="2:4" s="138" customFormat="1">
      <c r="B307" s="141"/>
      <c r="C307" s="141"/>
      <c r="D307" s="141"/>
    </row>
    <row r="308" spans="2:4" s="138" customFormat="1">
      <c r="B308" s="141"/>
      <c r="C308" s="141"/>
      <c r="D308" s="141"/>
    </row>
    <row r="309" spans="2:4" s="138" customFormat="1">
      <c r="B309" s="141"/>
      <c r="C309" s="141"/>
      <c r="D309" s="141"/>
    </row>
    <row r="310" spans="2:4" s="138" customFormat="1">
      <c r="B310" s="141"/>
      <c r="C310" s="141"/>
      <c r="D310" s="141"/>
    </row>
    <row r="311" spans="2:4" s="138" customFormat="1">
      <c r="B311" s="141"/>
      <c r="C311" s="141"/>
      <c r="D311" s="141"/>
    </row>
    <row r="312" spans="2:4" s="138" customFormat="1">
      <c r="B312" s="141"/>
      <c r="C312" s="141"/>
      <c r="D312" s="141"/>
    </row>
    <row r="313" spans="2:4" s="138" customFormat="1">
      <c r="B313" s="141"/>
      <c r="C313" s="141"/>
      <c r="D313" s="141"/>
    </row>
    <row r="314" spans="2:4" s="138" customFormat="1">
      <c r="B314" s="141"/>
      <c r="C314" s="141"/>
      <c r="D314" s="141"/>
    </row>
    <row r="315" spans="2:4" s="138" customFormat="1">
      <c r="B315" s="141"/>
      <c r="C315" s="141"/>
      <c r="D315" s="141"/>
    </row>
    <row r="316" spans="2:4" s="138" customFormat="1">
      <c r="B316" s="141"/>
      <c r="C316" s="141"/>
      <c r="D316" s="141"/>
    </row>
    <row r="317" spans="2:4" s="138" customFormat="1">
      <c r="B317" s="141"/>
      <c r="C317" s="141"/>
      <c r="D317" s="141"/>
    </row>
    <row r="318" spans="2:4" s="138" customFormat="1">
      <c r="B318" s="141"/>
      <c r="C318" s="141"/>
      <c r="D318" s="141"/>
    </row>
    <row r="319" spans="2:4" s="138" customFormat="1">
      <c r="B319" s="141"/>
      <c r="C319" s="141"/>
      <c r="D319" s="141"/>
    </row>
    <row r="320" spans="2:4" s="138" customFormat="1">
      <c r="B320" s="141"/>
      <c r="C320" s="141"/>
      <c r="D320" s="141"/>
    </row>
    <row r="321" spans="2:4" s="138" customFormat="1">
      <c r="B321" s="141"/>
      <c r="C321" s="141"/>
      <c r="D321" s="141"/>
    </row>
    <row r="322" spans="2:4" s="138" customFormat="1">
      <c r="B322" s="141"/>
      <c r="C322" s="141"/>
      <c r="D322" s="141"/>
    </row>
    <row r="323" spans="2:4" s="138" customFormat="1">
      <c r="B323" s="141"/>
      <c r="C323" s="141"/>
      <c r="D323" s="141"/>
    </row>
    <row r="324" spans="2:4" s="138" customFormat="1">
      <c r="B324" s="141"/>
      <c r="C324" s="141"/>
      <c r="D324" s="141"/>
    </row>
    <row r="325" spans="2:4" s="138" customFormat="1">
      <c r="B325" s="141"/>
      <c r="C325" s="141"/>
      <c r="D325" s="141"/>
    </row>
    <row r="326" spans="2:4" s="138" customFormat="1">
      <c r="B326" s="141"/>
      <c r="C326" s="141"/>
      <c r="D326" s="141"/>
    </row>
    <row r="327" spans="2:4" s="138" customFormat="1">
      <c r="B327" s="141"/>
      <c r="C327" s="141"/>
      <c r="D327" s="141"/>
    </row>
    <row r="328" spans="2:4" s="138" customFormat="1">
      <c r="B328" s="141"/>
      <c r="C328" s="141"/>
      <c r="D328" s="141"/>
    </row>
    <row r="329" spans="2:4" s="138" customFormat="1">
      <c r="B329" s="141"/>
      <c r="C329" s="141"/>
      <c r="D329" s="141"/>
    </row>
    <row r="330" spans="2:4" s="138" customFormat="1">
      <c r="B330" s="141"/>
      <c r="C330" s="141"/>
      <c r="D330" s="141"/>
    </row>
    <row r="331" spans="2:4" s="138" customFormat="1">
      <c r="B331" s="141"/>
      <c r="C331" s="141"/>
      <c r="D331" s="141"/>
    </row>
    <row r="332" spans="2:4" s="138" customFormat="1">
      <c r="B332" s="141"/>
      <c r="C332" s="141"/>
      <c r="D332" s="141"/>
    </row>
    <row r="333" spans="2:4" s="138" customFormat="1">
      <c r="B333" s="141"/>
      <c r="C333" s="141"/>
      <c r="D333" s="141"/>
    </row>
    <row r="334" spans="2:4" s="138" customFormat="1">
      <c r="B334" s="141"/>
      <c r="C334" s="141"/>
      <c r="D334" s="141"/>
    </row>
    <row r="335" spans="2:4" s="138" customFormat="1">
      <c r="B335" s="141"/>
      <c r="C335" s="141"/>
      <c r="D335" s="141"/>
    </row>
    <row r="336" spans="2:4" s="138" customFormat="1">
      <c r="B336" s="141"/>
      <c r="C336" s="141"/>
      <c r="D336" s="141"/>
    </row>
    <row r="337" spans="2:7" s="138" customFormat="1">
      <c r="B337" s="141"/>
      <c r="C337" s="141"/>
      <c r="D337" s="141"/>
    </row>
    <row r="338" spans="2:7" s="138" customFormat="1">
      <c r="B338" s="141"/>
      <c r="C338" s="141"/>
      <c r="D338" s="141"/>
    </row>
    <row r="339" spans="2:7" s="138" customFormat="1">
      <c r="B339" s="141"/>
      <c r="C339" s="141"/>
      <c r="D339" s="141"/>
    </row>
    <row r="340" spans="2:7" s="138" customFormat="1">
      <c r="B340" s="141"/>
      <c r="C340" s="141"/>
      <c r="D340" s="141"/>
    </row>
    <row r="341" spans="2:7" s="138" customFormat="1">
      <c r="B341" s="141"/>
      <c r="C341" s="141"/>
      <c r="D341" s="141"/>
    </row>
    <row r="342" spans="2:7">
      <c r="E342" s="1"/>
      <c r="F342" s="1"/>
      <c r="G342" s="1"/>
    </row>
    <row r="343" spans="2:7">
      <c r="E343" s="1"/>
      <c r="F343" s="1"/>
      <c r="G343" s="1"/>
    </row>
    <row r="344" spans="2:7">
      <c r="E344" s="1"/>
      <c r="F344" s="1"/>
      <c r="G344" s="1"/>
    </row>
    <row r="345" spans="2:7">
      <c r="E345" s="1"/>
      <c r="F345" s="1"/>
      <c r="G345" s="1"/>
    </row>
    <row r="346" spans="2:7">
      <c r="E346" s="1"/>
      <c r="F346" s="1"/>
      <c r="G346" s="1"/>
    </row>
    <row r="347" spans="2:7">
      <c r="E347" s="1"/>
      <c r="F347" s="1"/>
      <c r="G347" s="1"/>
    </row>
    <row r="348" spans="2:7">
      <c r="E348" s="1"/>
      <c r="F348" s="1"/>
      <c r="G348" s="1"/>
    </row>
    <row r="349" spans="2:7">
      <c r="E349" s="1"/>
      <c r="F349" s="1"/>
      <c r="G349" s="1"/>
    </row>
    <row r="350" spans="2:7">
      <c r="E350" s="1"/>
      <c r="F350" s="1"/>
      <c r="G350" s="1"/>
    </row>
    <row r="351" spans="2:7">
      <c r="E351" s="1"/>
      <c r="F351" s="1"/>
      <c r="G351" s="1"/>
    </row>
    <row r="352" spans="2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96 B198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6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180</v>
      </c>
      <c r="C1" s="78" t="s" vm="1">
        <v>254</v>
      </c>
    </row>
    <row r="2" spans="2:63">
      <c r="B2" s="57" t="s">
        <v>179</v>
      </c>
      <c r="C2" s="78" t="s">
        <v>255</v>
      </c>
    </row>
    <row r="3" spans="2:63">
      <c r="B3" s="57" t="s">
        <v>181</v>
      </c>
      <c r="C3" s="78" t="s">
        <v>256</v>
      </c>
    </row>
    <row r="4" spans="2:63">
      <c r="B4" s="57" t="s">
        <v>182</v>
      </c>
      <c r="C4" s="78">
        <v>8803</v>
      </c>
    </row>
    <row r="6" spans="2:63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BK6" s="3"/>
    </row>
    <row r="7" spans="2:63" ht="26.25" customHeight="1">
      <c r="B7" s="180" t="s">
        <v>93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BH7" s="3"/>
      <c r="BK7" s="3"/>
    </row>
    <row r="8" spans="2:63" s="3" customFormat="1" ht="74.25" customHeight="1">
      <c r="B8" s="23" t="s">
        <v>118</v>
      </c>
      <c r="C8" s="31" t="s">
        <v>44</v>
      </c>
      <c r="D8" s="31" t="s">
        <v>122</v>
      </c>
      <c r="E8" s="31" t="s">
        <v>120</v>
      </c>
      <c r="F8" s="31" t="s">
        <v>63</v>
      </c>
      <c r="G8" s="31" t="s">
        <v>104</v>
      </c>
      <c r="H8" s="31" t="s">
        <v>238</v>
      </c>
      <c r="I8" s="31" t="s">
        <v>237</v>
      </c>
      <c r="J8" s="31" t="s">
        <v>252</v>
      </c>
      <c r="K8" s="31" t="s">
        <v>60</v>
      </c>
      <c r="L8" s="31" t="s">
        <v>57</v>
      </c>
      <c r="M8" s="31" t="s">
        <v>183</v>
      </c>
      <c r="N8" s="15" t="s">
        <v>185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245</v>
      </c>
      <c r="I9" s="33"/>
      <c r="J9" s="17" t="s">
        <v>241</v>
      </c>
      <c r="K9" s="33" t="s">
        <v>241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6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90"/>
      <c r="J11" s="88">
        <f>J34</f>
        <v>20.770129999999998</v>
      </c>
      <c r="K11" s="88">
        <v>74665.393920000002</v>
      </c>
      <c r="L11" s="80"/>
      <c r="M11" s="89">
        <v>1</v>
      </c>
      <c r="N11" s="89">
        <f>K11/'סכום נכסי הקרן'!$C$42</f>
        <v>0.15519061145697377</v>
      </c>
      <c r="O11" s="139"/>
      <c r="BH11" s="138"/>
      <c r="BI11" s="140"/>
      <c r="BK11" s="138"/>
    </row>
    <row r="12" spans="2:63" s="138" customFormat="1" ht="20.25">
      <c r="B12" s="81" t="s">
        <v>233</v>
      </c>
      <c r="C12" s="82"/>
      <c r="D12" s="82"/>
      <c r="E12" s="82"/>
      <c r="F12" s="82"/>
      <c r="G12" s="82"/>
      <c r="H12" s="91"/>
      <c r="I12" s="93"/>
      <c r="J12" s="82"/>
      <c r="K12" s="91">
        <v>38876.451230000006</v>
      </c>
      <c r="L12" s="82"/>
      <c r="M12" s="92">
        <v>0.52067563283271567</v>
      </c>
      <c r="N12" s="92">
        <f>K12/'סכום נכסי הקרן'!$C$42</f>
        <v>8.0803969830055916E-2</v>
      </c>
      <c r="BI12" s="136"/>
    </row>
    <row r="13" spans="2:63" s="138" customFormat="1">
      <c r="B13" s="102" t="s">
        <v>65</v>
      </c>
      <c r="C13" s="82"/>
      <c r="D13" s="82"/>
      <c r="E13" s="82"/>
      <c r="F13" s="82"/>
      <c r="G13" s="82"/>
      <c r="H13" s="91"/>
      <c r="I13" s="93"/>
      <c r="J13" s="82"/>
      <c r="K13" s="91">
        <v>2698.4319600000003</v>
      </c>
      <c r="L13" s="82"/>
      <c r="M13" s="92">
        <v>3.6140329787735757E-2</v>
      </c>
      <c r="N13" s="92">
        <f>K13/'סכום נכסי הקרן'!$C$42</f>
        <v>5.6086398780153951E-3</v>
      </c>
    </row>
    <row r="14" spans="2:63" s="138" customFormat="1">
      <c r="B14" s="87" t="s">
        <v>1034</v>
      </c>
      <c r="C14" s="84" t="s">
        <v>1035</v>
      </c>
      <c r="D14" s="97" t="s">
        <v>123</v>
      </c>
      <c r="E14" s="84" t="s">
        <v>1036</v>
      </c>
      <c r="F14" s="97" t="s">
        <v>1037</v>
      </c>
      <c r="G14" s="97" t="s">
        <v>165</v>
      </c>
      <c r="H14" s="94">
        <v>88740</v>
      </c>
      <c r="I14" s="96">
        <v>1359</v>
      </c>
      <c r="J14" s="84"/>
      <c r="K14" s="94">
        <v>1205.9766000000002</v>
      </c>
      <c r="L14" s="95">
        <v>4.2979258042491242E-4</v>
      </c>
      <c r="M14" s="95">
        <v>1.6151747639504051E-2</v>
      </c>
      <c r="N14" s="95">
        <f>K14/'סכום נכסי הקרן'!$C$42</f>
        <v>2.5065995922733662E-3</v>
      </c>
    </row>
    <row r="15" spans="2:63" s="138" customFormat="1">
      <c r="B15" s="87" t="s">
        <v>1038</v>
      </c>
      <c r="C15" s="84" t="s">
        <v>1039</v>
      </c>
      <c r="D15" s="97" t="s">
        <v>123</v>
      </c>
      <c r="E15" s="84" t="s">
        <v>1040</v>
      </c>
      <c r="F15" s="97" t="s">
        <v>1037</v>
      </c>
      <c r="G15" s="97" t="s">
        <v>165</v>
      </c>
      <c r="H15" s="94">
        <v>11528</v>
      </c>
      <c r="I15" s="96">
        <v>1356</v>
      </c>
      <c r="J15" s="84"/>
      <c r="K15" s="94">
        <v>156.31968000000001</v>
      </c>
      <c r="L15" s="95">
        <v>4.5207843137254901E-5</v>
      </c>
      <c r="M15" s="95">
        <v>2.0936028298128074E-3</v>
      </c>
      <c r="N15" s="95">
        <f>K15/'סכום נכסי הקרן'!$C$42</f>
        <v>3.2490750330670018E-4</v>
      </c>
    </row>
    <row r="16" spans="2:63" s="138" customFormat="1" ht="20.25">
      <c r="B16" s="87" t="s">
        <v>1041</v>
      </c>
      <c r="C16" s="84" t="s">
        <v>1042</v>
      </c>
      <c r="D16" s="97" t="s">
        <v>123</v>
      </c>
      <c r="E16" s="84" t="s">
        <v>1040</v>
      </c>
      <c r="F16" s="97" t="s">
        <v>1037</v>
      </c>
      <c r="G16" s="97" t="s">
        <v>165</v>
      </c>
      <c r="H16" s="94">
        <v>59197</v>
      </c>
      <c r="I16" s="96">
        <v>1359</v>
      </c>
      <c r="J16" s="84"/>
      <c r="K16" s="94">
        <v>804.48722999999995</v>
      </c>
      <c r="L16" s="95">
        <v>4.0537607689212487E-4</v>
      </c>
      <c r="M16" s="95">
        <v>1.0774566204819936E-2</v>
      </c>
      <c r="N16" s="95">
        <f>K16/'סכום נכסי הקרן'!$C$42</f>
        <v>1.672111517509651E-3</v>
      </c>
      <c r="BH16" s="136"/>
    </row>
    <row r="17" spans="2:14" s="138" customFormat="1">
      <c r="B17" s="87" t="s">
        <v>1049</v>
      </c>
      <c r="C17" s="84" t="s">
        <v>1050</v>
      </c>
      <c r="D17" s="97" t="s">
        <v>123</v>
      </c>
      <c r="E17" s="84" t="s">
        <v>1040</v>
      </c>
      <c r="F17" s="97" t="s">
        <v>1037</v>
      </c>
      <c r="G17" s="97" t="s">
        <v>165</v>
      </c>
      <c r="H17" s="94">
        <v>9097</v>
      </c>
      <c r="I17" s="96">
        <v>1855</v>
      </c>
      <c r="J17" s="84"/>
      <c r="K17" s="94">
        <v>168.74934999999999</v>
      </c>
      <c r="L17" s="95">
        <v>1.2740896358543418E-4</v>
      </c>
      <c r="M17" s="95">
        <v>2.260074462083545E-3</v>
      </c>
      <c r="N17" s="95">
        <f>K17/'סכום נכסי הקרן'!$C$42</f>
        <v>3.5074233770903638E-4</v>
      </c>
    </row>
    <row r="18" spans="2:14" s="138" customFormat="1">
      <c r="B18" s="87" t="s">
        <v>1043</v>
      </c>
      <c r="C18" s="84" t="s">
        <v>1044</v>
      </c>
      <c r="D18" s="97" t="s">
        <v>123</v>
      </c>
      <c r="E18" s="84" t="s">
        <v>1045</v>
      </c>
      <c r="F18" s="97" t="s">
        <v>1037</v>
      </c>
      <c r="G18" s="97" t="s">
        <v>165</v>
      </c>
      <c r="H18" s="94">
        <v>552</v>
      </c>
      <c r="I18" s="96">
        <v>13580</v>
      </c>
      <c r="J18" s="84"/>
      <c r="K18" s="94">
        <v>74.961600000000004</v>
      </c>
      <c r="L18" s="95">
        <v>5.3771056750694136E-6</v>
      </c>
      <c r="M18" s="95">
        <v>1.0039671133365662E-3</v>
      </c>
      <c r="N18" s="95">
        <f>K18/'סכום נכסי הקרן'!$C$42</f>
        <v>1.5580627020139458E-4</v>
      </c>
    </row>
    <row r="19" spans="2:14" s="138" customFormat="1">
      <c r="B19" s="87" t="s">
        <v>1046</v>
      </c>
      <c r="C19" s="84" t="s">
        <v>1047</v>
      </c>
      <c r="D19" s="97" t="s">
        <v>123</v>
      </c>
      <c r="E19" s="84" t="s">
        <v>1048</v>
      </c>
      <c r="F19" s="97" t="s">
        <v>1037</v>
      </c>
      <c r="G19" s="97" t="s">
        <v>165</v>
      </c>
      <c r="H19" s="94">
        <v>2125</v>
      </c>
      <c r="I19" s="96">
        <v>13550</v>
      </c>
      <c r="J19" s="84"/>
      <c r="K19" s="94">
        <v>287.9375</v>
      </c>
      <c r="L19" s="95">
        <v>5.1394856402771212E-5</v>
      </c>
      <c r="M19" s="95">
        <v>3.8563715381788478E-3</v>
      </c>
      <c r="N19" s="95">
        <f>K19/'סכום נכסי הקרן'!$C$42</f>
        <v>5.9847265701524577E-4</v>
      </c>
    </row>
    <row r="20" spans="2:14" s="138" customFormat="1">
      <c r="B20" s="83"/>
      <c r="C20" s="84"/>
      <c r="D20" s="84"/>
      <c r="E20" s="84"/>
      <c r="F20" s="84"/>
      <c r="G20" s="84"/>
      <c r="H20" s="94"/>
      <c r="I20" s="96"/>
      <c r="J20" s="84"/>
      <c r="K20" s="84"/>
      <c r="L20" s="84"/>
      <c r="M20" s="95"/>
      <c r="N20" s="84"/>
    </row>
    <row r="21" spans="2:14" s="138" customFormat="1">
      <c r="B21" s="102" t="s">
        <v>66</v>
      </c>
      <c r="C21" s="82"/>
      <c r="D21" s="82"/>
      <c r="E21" s="82"/>
      <c r="F21" s="82"/>
      <c r="G21" s="82"/>
      <c r="H21" s="91"/>
      <c r="I21" s="93"/>
      <c r="J21" s="82"/>
      <c r="K21" s="91">
        <v>36178.019270000004</v>
      </c>
      <c r="L21" s="82"/>
      <c r="M21" s="92">
        <v>0.48453530304497994</v>
      </c>
      <c r="N21" s="92">
        <f>K21/'סכום נכסי הקרן'!$C$42</f>
        <v>7.5195329952040521E-2</v>
      </c>
    </row>
    <row r="22" spans="2:14" s="138" customFormat="1">
      <c r="B22" s="87" t="s">
        <v>1051</v>
      </c>
      <c r="C22" s="84" t="s">
        <v>1052</v>
      </c>
      <c r="D22" s="97" t="s">
        <v>123</v>
      </c>
      <c r="E22" s="84" t="s">
        <v>1036</v>
      </c>
      <c r="F22" s="97" t="s">
        <v>1053</v>
      </c>
      <c r="G22" s="97" t="s">
        <v>165</v>
      </c>
      <c r="H22" s="94">
        <v>820226</v>
      </c>
      <c r="I22" s="96">
        <v>311.66000000000003</v>
      </c>
      <c r="J22" s="84"/>
      <c r="K22" s="94">
        <v>2556.3163500000001</v>
      </c>
      <c r="L22" s="95">
        <v>5.6607522767414724E-3</v>
      </c>
      <c r="M22" s="95">
        <v>3.4236963280994098E-2</v>
      </c>
      <c r="N22" s="95">
        <f>K22/'סכום נכסי הקרן'!$C$42</f>
        <v>5.3132552660074325E-3</v>
      </c>
    </row>
    <row r="23" spans="2:14" s="138" customFormat="1">
      <c r="B23" s="87" t="s">
        <v>1054</v>
      </c>
      <c r="C23" s="84" t="s">
        <v>1055</v>
      </c>
      <c r="D23" s="97" t="s">
        <v>123</v>
      </c>
      <c r="E23" s="84" t="s">
        <v>1036</v>
      </c>
      <c r="F23" s="97" t="s">
        <v>1053</v>
      </c>
      <c r="G23" s="97" t="s">
        <v>165</v>
      </c>
      <c r="H23" s="94">
        <v>1934350</v>
      </c>
      <c r="I23" s="96">
        <v>324.99</v>
      </c>
      <c r="J23" s="84"/>
      <c r="K23" s="94">
        <v>6286.4440700000005</v>
      </c>
      <c r="L23" s="95">
        <v>7.4126400529021114E-3</v>
      </c>
      <c r="M23" s="95">
        <v>8.4194882527983322E-2</v>
      </c>
      <c r="N23" s="95">
        <f>K23/'סכום נכסי הקרן'!$C$42</f>
        <v>1.3066255301065808E-2</v>
      </c>
    </row>
    <row r="24" spans="2:14" s="138" customFormat="1">
      <c r="B24" s="87" t="s">
        <v>1056</v>
      </c>
      <c r="C24" s="84" t="s">
        <v>1057</v>
      </c>
      <c r="D24" s="97" t="s">
        <v>123</v>
      </c>
      <c r="E24" s="84" t="s">
        <v>1040</v>
      </c>
      <c r="F24" s="97" t="s">
        <v>1053</v>
      </c>
      <c r="G24" s="97" t="s">
        <v>165</v>
      </c>
      <c r="H24" s="94">
        <v>13000</v>
      </c>
      <c r="I24" s="96">
        <v>3228.5</v>
      </c>
      <c r="J24" s="84"/>
      <c r="K24" s="94">
        <v>419.70499999999998</v>
      </c>
      <c r="L24" s="95">
        <v>2.0451927178805158E-4</v>
      </c>
      <c r="M24" s="95">
        <v>5.621144923573183E-3</v>
      </c>
      <c r="N24" s="95">
        <f>K24/'סכום נכסי הקרן'!$C$42</f>
        <v>8.7234891777758625E-4</v>
      </c>
    </row>
    <row r="25" spans="2:14" s="138" customFormat="1">
      <c r="B25" s="87" t="s">
        <v>1058</v>
      </c>
      <c r="C25" s="84" t="s">
        <v>1059</v>
      </c>
      <c r="D25" s="97" t="s">
        <v>123</v>
      </c>
      <c r="E25" s="84" t="s">
        <v>1040</v>
      </c>
      <c r="F25" s="97" t="s">
        <v>1053</v>
      </c>
      <c r="G25" s="97" t="s">
        <v>165</v>
      </c>
      <c r="H25" s="94">
        <v>198420</v>
      </c>
      <c r="I25" s="96">
        <v>3333</v>
      </c>
      <c r="J25" s="84"/>
      <c r="K25" s="94">
        <v>6613.3386</v>
      </c>
      <c r="L25" s="95">
        <v>6.7416417504756725E-3</v>
      </c>
      <c r="M25" s="95">
        <v>8.8573008897345942E-2</v>
      </c>
      <c r="N25" s="95">
        <f>K25/'סכום נכסי הקרן'!$C$42</f>
        <v>1.3745699409363094E-2</v>
      </c>
    </row>
    <row r="26" spans="2:14" s="138" customFormat="1">
      <c r="B26" s="87" t="s">
        <v>1068</v>
      </c>
      <c r="C26" s="84" t="s">
        <v>1069</v>
      </c>
      <c r="D26" s="97" t="s">
        <v>123</v>
      </c>
      <c r="E26" s="84" t="s">
        <v>1040</v>
      </c>
      <c r="F26" s="97" t="s">
        <v>1053</v>
      </c>
      <c r="G26" s="97" t="s">
        <v>165</v>
      </c>
      <c r="H26" s="94">
        <v>545000</v>
      </c>
      <c r="I26" s="96">
        <v>367.64</v>
      </c>
      <c r="J26" s="84"/>
      <c r="K26" s="94">
        <v>2003.6379999999999</v>
      </c>
      <c r="L26" s="95">
        <v>1.0545399244993917E-3</v>
      </c>
      <c r="M26" s="95">
        <v>2.6834894919951689E-2</v>
      </c>
      <c r="N26" s="95">
        <f>K26/'סכום נכסי הקרן'!$C$42</f>
        <v>4.1645237510109416E-3</v>
      </c>
    </row>
    <row r="27" spans="2:14" s="138" customFormat="1">
      <c r="B27" s="87" t="s">
        <v>1070</v>
      </c>
      <c r="C27" s="84" t="s">
        <v>1071</v>
      </c>
      <c r="D27" s="97" t="s">
        <v>123</v>
      </c>
      <c r="E27" s="84" t="s">
        <v>1045</v>
      </c>
      <c r="F27" s="97" t="s">
        <v>1053</v>
      </c>
      <c r="G27" s="97" t="s">
        <v>165</v>
      </c>
      <c r="H27" s="94">
        <v>86500</v>
      </c>
      <c r="I27" s="96">
        <v>3685.18</v>
      </c>
      <c r="J27" s="84"/>
      <c r="K27" s="94">
        <v>3187.6807000000003</v>
      </c>
      <c r="L27" s="95">
        <v>3.7671128176688653E-3</v>
      </c>
      <c r="M27" s="95">
        <v>4.2692879962776743E-2</v>
      </c>
      <c r="N27" s="95">
        <f>K27/'סכום נכסי הקרן'!$C$42</f>
        <v>6.6255341462825058E-3</v>
      </c>
    </row>
    <row r="28" spans="2:14" s="138" customFormat="1">
      <c r="B28" s="87" t="s">
        <v>1060</v>
      </c>
      <c r="C28" s="84" t="s">
        <v>1061</v>
      </c>
      <c r="D28" s="97" t="s">
        <v>123</v>
      </c>
      <c r="E28" s="84" t="s">
        <v>1045</v>
      </c>
      <c r="F28" s="97" t="s">
        <v>1053</v>
      </c>
      <c r="G28" s="97" t="s">
        <v>165</v>
      </c>
      <c r="H28" s="94">
        <v>200402</v>
      </c>
      <c r="I28" s="96">
        <v>3243.07</v>
      </c>
      <c r="J28" s="84"/>
      <c r="K28" s="94">
        <v>6499.1771399999998</v>
      </c>
      <c r="L28" s="95">
        <v>1.4314428571428571E-3</v>
      </c>
      <c r="M28" s="95">
        <v>8.7044034709888793E-2</v>
      </c>
      <c r="N28" s="95">
        <f>K28/'סכום נכסי הקרן'!$C$42</f>
        <v>1.3508416970309689E-2</v>
      </c>
    </row>
    <row r="29" spans="2:14" s="138" customFormat="1">
      <c r="B29" s="87" t="s">
        <v>1062</v>
      </c>
      <c r="C29" s="84" t="s">
        <v>1063</v>
      </c>
      <c r="D29" s="97" t="s">
        <v>123</v>
      </c>
      <c r="E29" s="84" t="s">
        <v>1048</v>
      </c>
      <c r="F29" s="97" t="s">
        <v>1053</v>
      </c>
      <c r="G29" s="97" t="s">
        <v>165</v>
      </c>
      <c r="H29" s="94">
        <v>84000</v>
      </c>
      <c r="I29" s="96">
        <v>3369.02</v>
      </c>
      <c r="J29" s="84"/>
      <c r="K29" s="94">
        <v>2829.9767999999999</v>
      </c>
      <c r="L29" s="95">
        <v>5.8240000093183995E-4</v>
      </c>
      <c r="M29" s="95">
        <v>3.7902121068726556E-2</v>
      </c>
      <c r="N29" s="95">
        <f>K29/'סכום נכסי הקרן'!$C$42</f>
        <v>5.8820533441719227E-3</v>
      </c>
    </row>
    <row r="30" spans="2:14" s="138" customFormat="1">
      <c r="B30" s="87" t="s">
        <v>1064</v>
      </c>
      <c r="C30" s="84" t="s">
        <v>1065</v>
      </c>
      <c r="D30" s="97" t="s">
        <v>123</v>
      </c>
      <c r="E30" s="84" t="s">
        <v>1048</v>
      </c>
      <c r="F30" s="97" t="s">
        <v>1053</v>
      </c>
      <c r="G30" s="97" t="s">
        <v>165</v>
      </c>
      <c r="H30" s="94">
        <v>40000</v>
      </c>
      <c r="I30" s="96">
        <v>334.36</v>
      </c>
      <c r="J30" s="84"/>
      <c r="K30" s="94">
        <v>133.744</v>
      </c>
      <c r="L30" s="95">
        <v>1.0810810810810811E-4</v>
      </c>
      <c r="M30" s="95">
        <v>1.7912448187616819E-3</v>
      </c>
      <c r="N30" s="95">
        <f>K30/'סכום נכסי הקרן'!$C$42</f>
        <v>2.7798437869276156E-4</v>
      </c>
    </row>
    <row r="31" spans="2:14" s="138" customFormat="1">
      <c r="B31" s="87" t="s">
        <v>1066</v>
      </c>
      <c r="C31" s="84" t="s">
        <v>1067</v>
      </c>
      <c r="D31" s="97" t="s">
        <v>123</v>
      </c>
      <c r="E31" s="84" t="s">
        <v>1048</v>
      </c>
      <c r="F31" s="97" t="s">
        <v>1053</v>
      </c>
      <c r="G31" s="97" t="s">
        <v>165</v>
      </c>
      <c r="H31" s="94">
        <v>154146</v>
      </c>
      <c r="I31" s="96">
        <v>3258.5</v>
      </c>
      <c r="J31" s="84"/>
      <c r="K31" s="94">
        <v>5022.8474100000003</v>
      </c>
      <c r="L31" s="95">
        <v>1.029355592654424E-3</v>
      </c>
      <c r="M31" s="95">
        <v>6.7271424501981661E-2</v>
      </c>
      <c r="N31" s="95">
        <f>K31/'סכום נכסי הקרן'!$C$42</f>
        <v>1.0439893502044179E-2</v>
      </c>
    </row>
    <row r="32" spans="2:14" s="138" customFormat="1">
      <c r="B32" s="87" t="s">
        <v>1072</v>
      </c>
      <c r="C32" s="84" t="s">
        <v>1073</v>
      </c>
      <c r="D32" s="97" t="s">
        <v>123</v>
      </c>
      <c r="E32" s="84" t="s">
        <v>1048</v>
      </c>
      <c r="F32" s="97" t="s">
        <v>1053</v>
      </c>
      <c r="G32" s="97" t="s">
        <v>165</v>
      </c>
      <c r="H32" s="94">
        <v>17000</v>
      </c>
      <c r="I32" s="96">
        <v>3677.36</v>
      </c>
      <c r="J32" s="84"/>
      <c r="K32" s="94">
        <v>625.1511999999999</v>
      </c>
      <c r="L32" s="95">
        <v>3.5148383449345744E-4</v>
      </c>
      <c r="M32" s="95">
        <v>8.3727034329962313E-3</v>
      </c>
      <c r="N32" s="95">
        <f>K32/'סכום נכסי הקרן'!$C$42</f>
        <v>1.2993649653145884E-3</v>
      </c>
    </row>
    <row r="33" spans="2:14" s="138" customFormat="1">
      <c r="B33" s="83"/>
      <c r="C33" s="84"/>
      <c r="D33" s="84"/>
      <c r="E33" s="84"/>
      <c r="F33" s="84"/>
      <c r="G33" s="84"/>
      <c r="H33" s="94"/>
      <c r="I33" s="96"/>
      <c r="J33" s="84"/>
      <c r="K33" s="84"/>
      <c r="L33" s="84"/>
      <c r="M33" s="95"/>
      <c r="N33" s="84"/>
    </row>
    <row r="34" spans="2:14" s="138" customFormat="1">
      <c r="B34" s="81" t="s">
        <v>232</v>
      </c>
      <c r="C34" s="82"/>
      <c r="D34" s="82"/>
      <c r="E34" s="82"/>
      <c r="F34" s="82"/>
      <c r="G34" s="82"/>
      <c r="H34" s="91"/>
      <c r="I34" s="93"/>
      <c r="J34" s="91">
        <f>J35</f>
        <v>20.770129999999998</v>
      </c>
      <c r="K34" s="91">
        <v>35788.942689999996</v>
      </c>
      <c r="L34" s="82"/>
      <c r="M34" s="92">
        <v>0.47932436716728427</v>
      </c>
      <c r="N34" s="92">
        <f>K34/'סכום נכסי הקרן'!$C$42</f>
        <v>7.438664162691784E-2</v>
      </c>
    </row>
    <row r="35" spans="2:14" s="138" customFormat="1">
      <c r="B35" s="102" t="s">
        <v>67</v>
      </c>
      <c r="C35" s="82"/>
      <c r="D35" s="82"/>
      <c r="E35" s="82"/>
      <c r="F35" s="82"/>
      <c r="G35" s="82"/>
      <c r="H35" s="91"/>
      <c r="I35" s="93"/>
      <c r="J35" s="91">
        <f>SUM(J36:J82)</f>
        <v>20.770129999999998</v>
      </c>
      <c r="K35" s="91">
        <v>20553.921809999993</v>
      </c>
      <c r="L35" s="82"/>
      <c r="M35" s="92">
        <v>0.27528043087835879</v>
      </c>
      <c r="N35" s="92">
        <f>K35/'סכום נכסי הקרן'!$C$42</f>
        <v>4.2720938390151703E-2</v>
      </c>
    </row>
    <row r="36" spans="2:14" s="138" customFormat="1">
      <c r="B36" s="87" t="s">
        <v>1074</v>
      </c>
      <c r="C36" s="84" t="s">
        <v>1075</v>
      </c>
      <c r="D36" s="97" t="s">
        <v>27</v>
      </c>
      <c r="E36" s="84"/>
      <c r="F36" s="97" t="s">
        <v>1037</v>
      </c>
      <c r="G36" s="97" t="s">
        <v>164</v>
      </c>
      <c r="H36" s="94">
        <v>5093</v>
      </c>
      <c r="I36" s="96">
        <v>3514</v>
      </c>
      <c r="J36" s="84"/>
      <c r="K36" s="94">
        <v>620.48212999999976</v>
      </c>
      <c r="L36" s="95">
        <v>3.4057394567186888E-4</v>
      </c>
      <c r="M36" s="95">
        <v>8.3101701795722568E-3</v>
      </c>
      <c r="N36" s="95">
        <f>K36/'סכום נכסי הקרן'!$C$42</f>
        <v>1.2896603914793281E-3</v>
      </c>
    </row>
    <row r="37" spans="2:14" s="138" customFormat="1">
      <c r="B37" s="87" t="s">
        <v>1076</v>
      </c>
      <c r="C37" s="84" t="s">
        <v>1077</v>
      </c>
      <c r="D37" s="97" t="s">
        <v>27</v>
      </c>
      <c r="E37" s="84"/>
      <c r="F37" s="97" t="s">
        <v>1037</v>
      </c>
      <c r="G37" s="97" t="s">
        <v>166</v>
      </c>
      <c r="H37" s="94">
        <v>259</v>
      </c>
      <c r="I37" s="96">
        <v>11101</v>
      </c>
      <c r="J37" s="84"/>
      <c r="K37" s="94">
        <v>119.39386</v>
      </c>
      <c r="L37" s="95">
        <v>2.8331772715737153E-4</v>
      </c>
      <c r="M37" s="95">
        <v>1.5990521677006642E-3</v>
      </c>
      <c r="N37" s="95">
        <f>K37/'סכום נכסי הקרן'!$C$42</f>
        <v>2.4815788365706542E-4</v>
      </c>
    </row>
    <row r="38" spans="2:14" s="138" customFormat="1">
      <c r="B38" s="87" t="s">
        <v>1078</v>
      </c>
      <c r="C38" s="84" t="s">
        <v>1079</v>
      </c>
      <c r="D38" s="97" t="s">
        <v>831</v>
      </c>
      <c r="E38" s="84"/>
      <c r="F38" s="97" t="s">
        <v>1037</v>
      </c>
      <c r="G38" s="97" t="s">
        <v>164</v>
      </c>
      <c r="H38" s="94">
        <v>867</v>
      </c>
      <c r="I38" s="96">
        <v>9869</v>
      </c>
      <c r="J38" s="84"/>
      <c r="K38" s="94">
        <v>296.65118000000001</v>
      </c>
      <c r="L38" s="95">
        <v>6.6537096096419755E-6</v>
      </c>
      <c r="M38" s="95">
        <v>3.9730745988944488E-3</v>
      </c>
      <c r="N38" s="95">
        <f>K38/'סכום נכסי הקרן'!$C$42</f>
        <v>6.1658387636660025E-4</v>
      </c>
    </row>
    <row r="39" spans="2:14" s="138" customFormat="1">
      <c r="B39" s="87" t="s">
        <v>1080</v>
      </c>
      <c r="C39" s="84" t="s">
        <v>1081</v>
      </c>
      <c r="D39" s="97" t="s">
        <v>127</v>
      </c>
      <c r="E39" s="84"/>
      <c r="F39" s="97" t="s">
        <v>1037</v>
      </c>
      <c r="G39" s="97" t="s">
        <v>174</v>
      </c>
      <c r="H39" s="94">
        <v>58522</v>
      </c>
      <c r="I39" s="96">
        <v>1899</v>
      </c>
      <c r="J39" s="84"/>
      <c r="K39" s="94">
        <v>3423.2383599999998</v>
      </c>
      <c r="L39" s="95">
        <v>3.4351387473125515E-5</v>
      </c>
      <c r="M39" s="95">
        <v>4.5847723828629602E-2</v>
      </c>
      <c r="N39" s="95">
        <f>K39/'סכום נכסי הקרן'!$C$42</f>
        <v>7.115136294875494E-3</v>
      </c>
    </row>
    <row r="40" spans="2:14" s="138" customFormat="1">
      <c r="B40" s="87" t="s">
        <v>1082</v>
      </c>
      <c r="C40" s="84" t="s">
        <v>1083</v>
      </c>
      <c r="D40" s="97" t="s">
        <v>27</v>
      </c>
      <c r="E40" s="84"/>
      <c r="F40" s="97" t="s">
        <v>1037</v>
      </c>
      <c r="G40" s="97" t="s">
        <v>166</v>
      </c>
      <c r="H40" s="94">
        <v>2655</v>
      </c>
      <c r="I40" s="96">
        <v>1022</v>
      </c>
      <c r="J40" s="84"/>
      <c r="K40" s="94">
        <v>112.67706</v>
      </c>
      <c r="L40" s="95">
        <v>1.1062500000000001E-4</v>
      </c>
      <c r="M40" s="95">
        <v>1.5090934914336281E-3</v>
      </c>
      <c r="N40" s="95">
        <f>K40/'סכום נכסי הקרן'!$C$42</f>
        <v>2.3419714168132415E-4</v>
      </c>
    </row>
    <row r="41" spans="2:14" s="138" customFormat="1">
      <c r="B41" s="87" t="s">
        <v>1084</v>
      </c>
      <c r="C41" s="84" t="s">
        <v>1085</v>
      </c>
      <c r="D41" s="97" t="s">
        <v>27</v>
      </c>
      <c r="E41" s="84"/>
      <c r="F41" s="97" t="s">
        <v>1037</v>
      </c>
      <c r="G41" s="97" t="s">
        <v>166</v>
      </c>
      <c r="H41" s="94">
        <v>4309</v>
      </c>
      <c r="I41" s="96">
        <v>3453</v>
      </c>
      <c r="J41" s="84"/>
      <c r="K41" s="94">
        <v>617.86438999999996</v>
      </c>
      <c r="L41" s="95">
        <v>5.2361174231837636E-4</v>
      </c>
      <c r="M41" s="95">
        <v>8.2751105640989295E-3</v>
      </c>
      <c r="N41" s="95">
        <f>K41/'סכום נכסי הקרן'!$C$42</f>
        <v>1.2842194683165759E-3</v>
      </c>
    </row>
    <row r="42" spans="2:14" s="138" customFormat="1">
      <c r="B42" s="87" t="s">
        <v>1086</v>
      </c>
      <c r="C42" s="84" t="s">
        <v>1087</v>
      </c>
      <c r="D42" s="97" t="s">
        <v>126</v>
      </c>
      <c r="E42" s="84"/>
      <c r="F42" s="97" t="s">
        <v>1037</v>
      </c>
      <c r="G42" s="97" t="s">
        <v>164</v>
      </c>
      <c r="H42" s="94">
        <v>3412.9999999999986</v>
      </c>
      <c r="I42" s="96">
        <v>4494</v>
      </c>
      <c r="J42" s="84"/>
      <c r="K42" s="94">
        <v>531.76923000000011</v>
      </c>
      <c r="L42" s="95">
        <v>4.1861655140912964E-4</v>
      </c>
      <c r="M42" s="95">
        <v>7.1220307304581095E-3</v>
      </c>
      <c r="N42" s="95">
        <f>K42/'סכום נכסי הקרן'!$C$42</f>
        <v>1.1052723038751514E-3</v>
      </c>
    </row>
    <row r="43" spans="2:14" s="138" customFormat="1">
      <c r="B43" s="87" t="s">
        <v>1088</v>
      </c>
      <c r="C43" s="84" t="s">
        <v>1089</v>
      </c>
      <c r="D43" s="97" t="s">
        <v>27</v>
      </c>
      <c r="E43" s="84"/>
      <c r="F43" s="97" t="s">
        <v>1037</v>
      </c>
      <c r="G43" s="97" t="s">
        <v>166</v>
      </c>
      <c r="H43" s="94">
        <v>761.99999999999966</v>
      </c>
      <c r="I43" s="96">
        <v>6400</v>
      </c>
      <c r="J43" s="84"/>
      <c r="K43" s="94">
        <v>202.51400000000001</v>
      </c>
      <c r="L43" s="95">
        <v>5.2274022897668435E-4</v>
      </c>
      <c r="M43" s="95">
        <v>2.7122873043030214E-3</v>
      </c>
      <c r="N43" s="95">
        <f>K43/'סכום נכסי הקרן'!$C$42</f>
        <v>4.2092152520177296E-4</v>
      </c>
    </row>
    <row r="44" spans="2:14" s="138" customFormat="1">
      <c r="B44" s="87" t="s">
        <v>1090</v>
      </c>
      <c r="C44" s="84" t="s">
        <v>1091</v>
      </c>
      <c r="D44" s="97" t="s">
        <v>831</v>
      </c>
      <c r="E44" s="84"/>
      <c r="F44" s="97" t="s">
        <v>1037</v>
      </c>
      <c r="G44" s="97" t="s">
        <v>164</v>
      </c>
      <c r="H44" s="94">
        <v>1634</v>
      </c>
      <c r="I44" s="96">
        <v>7226</v>
      </c>
      <c r="J44" s="84"/>
      <c r="K44" s="94">
        <v>409.35854</v>
      </c>
      <c r="L44" s="95">
        <v>6.5145229208345928E-6</v>
      </c>
      <c r="M44" s="95">
        <v>5.4825739008168353E-3</v>
      </c>
      <c r="N44" s="95">
        <f>K44/'סכום נכסי הקרן'!$C$42</f>
        <v>8.5084399602581044E-4</v>
      </c>
    </row>
    <row r="45" spans="2:14" s="138" customFormat="1">
      <c r="B45" s="87" t="s">
        <v>1092</v>
      </c>
      <c r="C45" s="84" t="s">
        <v>1093</v>
      </c>
      <c r="D45" s="97" t="s">
        <v>831</v>
      </c>
      <c r="E45" s="84"/>
      <c r="F45" s="97" t="s">
        <v>1037</v>
      </c>
      <c r="G45" s="97" t="s">
        <v>164</v>
      </c>
      <c r="H45" s="94">
        <v>2570</v>
      </c>
      <c r="I45" s="96">
        <v>8268</v>
      </c>
      <c r="J45" s="84"/>
      <c r="K45" s="94">
        <v>736.69451000000004</v>
      </c>
      <c r="L45" s="95">
        <v>1.2849015508431745E-5</v>
      </c>
      <c r="M45" s="95">
        <v>9.8666125138150221E-3</v>
      </c>
      <c r="N45" s="95">
        <f>K45/'סכום נכסי הקרן'!$C$42</f>
        <v>1.5312056290279822E-3</v>
      </c>
    </row>
    <row r="46" spans="2:14" s="138" customFormat="1">
      <c r="B46" s="87" t="s">
        <v>1094</v>
      </c>
      <c r="C46" s="84" t="s">
        <v>1095</v>
      </c>
      <c r="D46" s="97" t="s">
        <v>27</v>
      </c>
      <c r="E46" s="84"/>
      <c r="F46" s="97" t="s">
        <v>1037</v>
      </c>
      <c r="G46" s="97" t="s">
        <v>173</v>
      </c>
      <c r="H46" s="94">
        <v>8403</v>
      </c>
      <c r="I46" s="96">
        <v>3348</v>
      </c>
      <c r="J46" s="84"/>
      <c r="K46" s="94">
        <v>777.82793000000004</v>
      </c>
      <c r="L46" s="95">
        <v>1.6189462214887589E-4</v>
      </c>
      <c r="M46" s="95">
        <v>1.0417515922214262E-2</v>
      </c>
      <c r="N46" s="95">
        <f>K46/'סכום נכסי הקרן'!$C$42</f>
        <v>1.6167006658311914E-3</v>
      </c>
    </row>
    <row r="47" spans="2:14" s="138" customFormat="1">
      <c r="B47" s="87" t="s">
        <v>1096</v>
      </c>
      <c r="C47" s="84" t="s">
        <v>1097</v>
      </c>
      <c r="D47" s="97" t="s">
        <v>831</v>
      </c>
      <c r="E47" s="84"/>
      <c r="F47" s="97" t="s">
        <v>1037</v>
      </c>
      <c r="G47" s="97" t="s">
        <v>164</v>
      </c>
      <c r="H47" s="94">
        <v>2054</v>
      </c>
      <c r="I47" s="96">
        <v>7567</v>
      </c>
      <c r="J47" s="84"/>
      <c r="K47" s="94">
        <v>538.86257000000001</v>
      </c>
      <c r="L47" s="95">
        <v>1.239021329987453E-5</v>
      </c>
      <c r="M47" s="95">
        <v>7.2170324391158053E-3</v>
      </c>
      <c r="N47" s="95">
        <f>K47/'סכום נכסי הקרן'!$C$42</f>
        <v>1.1200156771311964E-3</v>
      </c>
    </row>
    <row r="48" spans="2:14" s="138" customFormat="1">
      <c r="B48" s="87" t="s">
        <v>1098</v>
      </c>
      <c r="C48" s="84" t="s">
        <v>1099</v>
      </c>
      <c r="D48" s="97" t="s">
        <v>27</v>
      </c>
      <c r="E48" s="84"/>
      <c r="F48" s="97" t="s">
        <v>1037</v>
      </c>
      <c r="G48" s="97" t="s">
        <v>166</v>
      </c>
      <c r="H48" s="94">
        <v>551</v>
      </c>
      <c r="I48" s="96">
        <v>5797</v>
      </c>
      <c r="J48" s="84"/>
      <c r="K48" s="94">
        <v>132.64015000000001</v>
      </c>
      <c r="L48" s="95">
        <v>1.7006172839506174E-4</v>
      </c>
      <c r="M48" s="95">
        <v>1.776460861401426E-3</v>
      </c>
      <c r="N48" s="95">
        <f>K48/'סכום נכסי הקרן'!$C$42</f>
        <v>2.7569004731026962E-4</v>
      </c>
    </row>
    <row r="49" spans="2:14" s="138" customFormat="1">
      <c r="B49" s="87" t="s">
        <v>1100</v>
      </c>
      <c r="C49" s="84" t="s">
        <v>1101</v>
      </c>
      <c r="D49" s="97" t="s">
        <v>142</v>
      </c>
      <c r="E49" s="84"/>
      <c r="F49" s="97" t="s">
        <v>1037</v>
      </c>
      <c r="G49" s="97" t="s">
        <v>164</v>
      </c>
      <c r="H49" s="94">
        <v>371</v>
      </c>
      <c r="I49" s="96">
        <v>13229</v>
      </c>
      <c r="J49" s="84"/>
      <c r="K49" s="94">
        <v>170.15894</v>
      </c>
      <c r="L49" s="95">
        <v>7.4949494949494953E-5</v>
      </c>
      <c r="M49" s="95">
        <v>2.2789532213854822E-3</v>
      </c>
      <c r="N49" s="95">
        <f>K49/'סכום נכסי הקרן'!$C$42</f>
        <v>3.5367214390865309E-4</v>
      </c>
    </row>
    <row r="50" spans="2:14" s="138" customFormat="1">
      <c r="B50" s="87" t="s">
        <v>1102</v>
      </c>
      <c r="C50" s="84" t="s">
        <v>1103</v>
      </c>
      <c r="D50" s="97" t="s">
        <v>142</v>
      </c>
      <c r="E50" s="84"/>
      <c r="F50" s="97" t="s">
        <v>1037</v>
      </c>
      <c r="G50" s="97" t="s">
        <v>166</v>
      </c>
      <c r="H50" s="94">
        <v>970</v>
      </c>
      <c r="I50" s="96">
        <v>10590</v>
      </c>
      <c r="J50" s="84"/>
      <c r="K50" s="94">
        <v>426.56753000000003</v>
      </c>
      <c r="L50" s="95">
        <v>2.5593912680482927E-5</v>
      </c>
      <c r="M50" s="95">
        <v>5.7130553741810359E-3</v>
      </c>
      <c r="N50" s="95">
        <f>K50/'סכום נכסי הקרן'!$C$42</f>
        <v>8.8661255680670497E-4</v>
      </c>
    </row>
    <row r="51" spans="2:14" s="138" customFormat="1">
      <c r="B51" s="87" t="s">
        <v>1104</v>
      </c>
      <c r="C51" s="84" t="s">
        <v>1105</v>
      </c>
      <c r="D51" s="97" t="s">
        <v>831</v>
      </c>
      <c r="E51" s="84"/>
      <c r="F51" s="97" t="s">
        <v>1037</v>
      </c>
      <c r="G51" s="97" t="s">
        <v>164</v>
      </c>
      <c r="H51" s="94">
        <v>5608.0000000000009</v>
      </c>
      <c r="I51" s="96">
        <v>5690</v>
      </c>
      <c r="J51" s="84"/>
      <c r="K51" s="94">
        <v>1106.3030599999993</v>
      </c>
      <c r="L51" s="95">
        <v>7.4475431606905725E-6</v>
      </c>
      <c r="M51" s="95">
        <v>1.4816811402419494E-2</v>
      </c>
      <c r="N51" s="95">
        <f>K51/'סכום נכסי הקרן'!$C$42</f>
        <v>2.2994300213841422E-3</v>
      </c>
    </row>
    <row r="52" spans="2:14" s="138" customFormat="1">
      <c r="B52" s="87" t="s">
        <v>1106</v>
      </c>
      <c r="C52" s="84" t="s">
        <v>1107</v>
      </c>
      <c r="D52" s="97" t="s">
        <v>831</v>
      </c>
      <c r="E52" s="84"/>
      <c r="F52" s="97" t="s">
        <v>1037</v>
      </c>
      <c r="G52" s="97" t="s">
        <v>164</v>
      </c>
      <c r="H52" s="94">
        <v>13109</v>
      </c>
      <c r="I52" s="96">
        <v>2650</v>
      </c>
      <c r="J52" s="94">
        <v>18.653009999999998</v>
      </c>
      <c r="K52" s="94">
        <v>1223.0489299999999</v>
      </c>
      <c r="L52" s="95">
        <v>8.4574193548387093E-4</v>
      </c>
      <c r="M52" s="95">
        <v>1.6380398813812352E-2</v>
      </c>
      <c r="N52" s="95">
        <f>K52/'סכום נכסי הקרן'!$C$42</f>
        <v>2.5420841078246264E-3</v>
      </c>
    </row>
    <row r="53" spans="2:14" s="138" customFormat="1">
      <c r="B53" s="87" t="s">
        <v>1108</v>
      </c>
      <c r="C53" s="84" t="s">
        <v>1109</v>
      </c>
      <c r="D53" s="97" t="s">
        <v>831</v>
      </c>
      <c r="E53" s="84"/>
      <c r="F53" s="97" t="s">
        <v>1037</v>
      </c>
      <c r="G53" s="97" t="s">
        <v>164</v>
      </c>
      <c r="H53" s="94">
        <v>717</v>
      </c>
      <c r="I53" s="96">
        <v>4372</v>
      </c>
      <c r="J53" s="84"/>
      <c r="K53" s="94">
        <v>108.68088</v>
      </c>
      <c r="L53" s="95">
        <v>1.2480417754569191E-5</v>
      </c>
      <c r="M53" s="95">
        <v>1.45557231126974E-3</v>
      </c>
      <c r="N53" s="95">
        <f>K53/'סכום נכסי הקרן'!$C$42</f>
        <v>2.2589115700579149E-4</v>
      </c>
    </row>
    <row r="54" spans="2:14" s="138" customFormat="1">
      <c r="B54" s="87" t="s">
        <v>1110</v>
      </c>
      <c r="C54" s="84" t="s">
        <v>1111</v>
      </c>
      <c r="D54" s="97" t="s">
        <v>831</v>
      </c>
      <c r="E54" s="84"/>
      <c r="F54" s="97" t="s">
        <v>1037</v>
      </c>
      <c r="G54" s="97" t="s">
        <v>164</v>
      </c>
      <c r="H54" s="94">
        <v>94</v>
      </c>
      <c r="I54" s="96">
        <v>19163</v>
      </c>
      <c r="J54" s="84"/>
      <c r="K54" s="94">
        <v>62.451830000000001</v>
      </c>
      <c r="L54" s="95">
        <v>2.0000000000000002E-5</v>
      </c>
      <c r="M54" s="95">
        <v>8.3642269492227974E-4</v>
      </c>
      <c r="N54" s="95">
        <f>K54/'סכום נכסי הקרן'!$C$42</f>
        <v>1.298049494614784E-4</v>
      </c>
    </row>
    <row r="55" spans="2:14" s="138" customFormat="1">
      <c r="B55" s="87" t="s">
        <v>1112</v>
      </c>
      <c r="C55" s="84" t="s">
        <v>1113</v>
      </c>
      <c r="D55" s="97" t="s">
        <v>126</v>
      </c>
      <c r="E55" s="84"/>
      <c r="F55" s="97" t="s">
        <v>1037</v>
      </c>
      <c r="G55" s="97" t="s">
        <v>167</v>
      </c>
      <c r="H55" s="94">
        <v>26658</v>
      </c>
      <c r="I55" s="96">
        <v>761.3</v>
      </c>
      <c r="J55" s="84"/>
      <c r="K55" s="94">
        <v>950.17918999999995</v>
      </c>
      <c r="L55" s="95">
        <v>3.556481082018105E-5</v>
      </c>
      <c r="M55" s="95">
        <v>1.2725831072666225E-2</v>
      </c>
      <c r="N55" s="95">
        <f>K55/'סכום נכסי הקרן'!$C$42</f>
        <v>1.9749295054652281E-3</v>
      </c>
    </row>
    <row r="56" spans="2:14" s="138" customFormat="1">
      <c r="B56" s="87" t="s">
        <v>1114</v>
      </c>
      <c r="C56" s="84" t="s">
        <v>1115</v>
      </c>
      <c r="D56" s="97" t="s">
        <v>831</v>
      </c>
      <c r="E56" s="84"/>
      <c r="F56" s="97" t="s">
        <v>1037</v>
      </c>
      <c r="G56" s="97" t="s">
        <v>164</v>
      </c>
      <c r="H56" s="94">
        <v>1519</v>
      </c>
      <c r="I56" s="96">
        <v>4617</v>
      </c>
      <c r="J56" s="84"/>
      <c r="K56" s="94">
        <v>243.14845000000003</v>
      </c>
      <c r="L56" s="95">
        <v>1.7734967892586107E-5</v>
      </c>
      <c r="M56" s="95">
        <v>3.2565079648614811E-3</v>
      </c>
      <c r="N56" s="95">
        <f>K56/'סכום נכסי הקרן'!$C$42</f>
        <v>5.0537946228135851E-4</v>
      </c>
    </row>
    <row r="57" spans="2:14" s="138" customFormat="1">
      <c r="B57" s="87" t="s">
        <v>1116</v>
      </c>
      <c r="C57" s="84" t="s">
        <v>1117</v>
      </c>
      <c r="D57" s="97" t="s">
        <v>831</v>
      </c>
      <c r="E57" s="84"/>
      <c r="F57" s="97" t="s">
        <v>1037</v>
      </c>
      <c r="G57" s="97" t="s">
        <v>164</v>
      </c>
      <c r="H57" s="94">
        <v>1557</v>
      </c>
      <c r="I57" s="96">
        <v>4045</v>
      </c>
      <c r="J57" s="94">
        <v>0.27201999999999998</v>
      </c>
      <c r="K57" s="94">
        <v>218.62592999999998</v>
      </c>
      <c r="L57" s="95">
        <v>8.2098602689164247E-6</v>
      </c>
      <c r="M57" s="95">
        <v>2.9280757593570864E-3</v>
      </c>
      <c r="N57" s="95">
        <f>K57/'סכום נכסי הקרן'!$C$42</f>
        <v>4.54409867486969E-4</v>
      </c>
    </row>
    <row r="58" spans="2:14" s="138" customFormat="1">
      <c r="B58" s="87" t="s">
        <v>1118</v>
      </c>
      <c r="C58" s="84" t="s">
        <v>1119</v>
      </c>
      <c r="D58" s="97" t="s">
        <v>126</v>
      </c>
      <c r="E58" s="84"/>
      <c r="F58" s="97" t="s">
        <v>1037</v>
      </c>
      <c r="G58" s="97" t="s">
        <v>166</v>
      </c>
      <c r="H58" s="94">
        <v>781</v>
      </c>
      <c r="I58" s="96">
        <v>20362.5</v>
      </c>
      <c r="J58" s="84"/>
      <c r="K58" s="94">
        <v>660.39268000000004</v>
      </c>
      <c r="L58" s="95">
        <v>1.4529237812183277E-4</v>
      </c>
      <c r="M58" s="95">
        <v>8.8446955855824676E-3</v>
      </c>
      <c r="N58" s="95">
        <f>K58/'סכום נכסי הקרן'!$C$42</f>
        <v>1.3726137160773397E-3</v>
      </c>
    </row>
    <row r="59" spans="2:14" s="138" customFormat="1">
      <c r="B59" s="87" t="s">
        <v>1120</v>
      </c>
      <c r="C59" s="84" t="s">
        <v>1121</v>
      </c>
      <c r="D59" s="97" t="s">
        <v>837</v>
      </c>
      <c r="E59" s="84"/>
      <c r="F59" s="97" t="s">
        <v>1037</v>
      </c>
      <c r="G59" s="97" t="s">
        <v>164</v>
      </c>
      <c r="H59" s="94">
        <v>543</v>
      </c>
      <c r="I59" s="96">
        <v>10677</v>
      </c>
      <c r="J59" s="84"/>
      <c r="K59" s="94">
        <v>201.00317000000001</v>
      </c>
      <c r="L59" s="95">
        <v>5.8355722729715204E-6</v>
      </c>
      <c r="M59" s="95">
        <v>2.692052629031385E-3</v>
      </c>
      <c r="N59" s="95">
        <f>K59/'סכום נכסי הקרן'!$C$42</f>
        <v>4.1778129357373443E-4</v>
      </c>
    </row>
    <row r="60" spans="2:14" s="138" customFormat="1">
      <c r="B60" s="87" t="s">
        <v>1122</v>
      </c>
      <c r="C60" s="84" t="s">
        <v>1123</v>
      </c>
      <c r="D60" s="97" t="s">
        <v>831</v>
      </c>
      <c r="E60" s="84"/>
      <c r="F60" s="97" t="s">
        <v>1037</v>
      </c>
      <c r="G60" s="97" t="s">
        <v>164</v>
      </c>
      <c r="H60" s="94">
        <v>469</v>
      </c>
      <c r="I60" s="96">
        <v>6224</v>
      </c>
      <c r="J60" s="84"/>
      <c r="K60" s="94">
        <v>101.20367</v>
      </c>
      <c r="L60" s="95">
        <v>7.9491525423728819E-5</v>
      </c>
      <c r="M60" s="95">
        <v>1.3554293989051253E-3</v>
      </c>
      <c r="N60" s="95">
        <f>K60/'סכום נכסי הקרן'!$C$42</f>
        <v>2.1034991720284479E-4</v>
      </c>
    </row>
    <row r="61" spans="2:14" s="138" customFormat="1">
      <c r="B61" s="87" t="s">
        <v>1124</v>
      </c>
      <c r="C61" s="84" t="s">
        <v>1125</v>
      </c>
      <c r="D61" s="97" t="s">
        <v>831</v>
      </c>
      <c r="E61" s="84"/>
      <c r="F61" s="97" t="s">
        <v>1037</v>
      </c>
      <c r="G61" s="97" t="s">
        <v>164</v>
      </c>
      <c r="H61" s="94">
        <v>1836</v>
      </c>
      <c r="I61" s="96">
        <v>3417</v>
      </c>
      <c r="J61" s="94">
        <v>0.19644</v>
      </c>
      <c r="K61" s="94">
        <v>217.70257000000004</v>
      </c>
      <c r="L61" s="95">
        <v>4.2947368421052632E-5</v>
      </c>
      <c r="M61" s="95">
        <v>2.9157091199874573E-3</v>
      </c>
      <c r="N61" s="95">
        <f>K61/'סכום נכסי הקרן'!$C$42</f>
        <v>4.5249068116152833E-4</v>
      </c>
    </row>
    <row r="62" spans="2:14" s="138" customFormat="1">
      <c r="B62" s="87" t="s">
        <v>1126</v>
      </c>
      <c r="C62" s="84" t="s">
        <v>1127</v>
      </c>
      <c r="D62" s="97" t="s">
        <v>27</v>
      </c>
      <c r="E62" s="84"/>
      <c r="F62" s="97" t="s">
        <v>1037</v>
      </c>
      <c r="G62" s="97" t="s">
        <v>166</v>
      </c>
      <c r="H62" s="94">
        <v>980</v>
      </c>
      <c r="I62" s="96">
        <v>2856</v>
      </c>
      <c r="J62" s="84"/>
      <c r="K62" s="94">
        <v>116.22628999999999</v>
      </c>
      <c r="L62" s="95">
        <v>7.7165354330708665E-5</v>
      </c>
      <c r="M62" s="95">
        <v>1.5566286320611966E-3</v>
      </c>
      <c r="N62" s="95">
        <f>K62/'סכום נכסי הקרן'!$C$42</f>
        <v>2.4157414922100972E-4</v>
      </c>
    </row>
    <row r="63" spans="2:14" s="138" customFormat="1">
      <c r="B63" s="87" t="s">
        <v>1128</v>
      </c>
      <c r="C63" s="84" t="s">
        <v>1129</v>
      </c>
      <c r="D63" s="97" t="s">
        <v>27</v>
      </c>
      <c r="E63" s="84"/>
      <c r="F63" s="97" t="s">
        <v>1037</v>
      </c>
      <c r="G63" s="97" t="s">
        <v>166</v>
      </c>
      <c r="H63" s="94">
        <v>545</v>
      </c>
      <c r="I63" s="96">
        <v>5338</v>
      </c>
      <c r="J63" s="84"/>
      <c r="K63" s="94">
        <v>120.80786000000001</v>
      </c>
      <c r="L63" s="95">
        <v>2.2708333333333334E-4</v>
      </c>
      <c r="M63" s="95">
        <v>1.6179899905093811E-3</v>
      </c>
      <c r="N63" s="95">
        <f>K63/'סכום נכסי הקרן'!$C$42</f>
        <v>2.5109685595841403E-4</v>
      </c>
    </row>
    <row r="64" spans="2:14" s="138" customFormat="1">
      <c r="B64" s="87" t="s">
        <v>1130</v>
      </c>
      <c r="C64" s="84" t="s">
        <v>1131</v>
      </c>
      <c r="D64" s="97" t="s">
        <v>27</v>
      </c>
      <c r="E64" s="84"/>
      <c r="F64" s="97" t="s">
        <v>1037</v>
      </c>
      <c r="G64" s="97" t="s">
        <v>166</v>
      </c>
      <c r="H64" s="94">
        <v>3379.9999999999995</v>
      </c>
      <c r="I64" s="96">
        <v>2236</v>
      </c>
      <c r="J64" s="84"/>
      <c r="K64" s="94">
        <v>313.84021999999993</v>
      </c>
      <c r="L64" s="95">
        <v>9.0900499613888008E-5</v>
      </c>
      <c r="M64" s="95">
        <v>4.2032888802041686E-3</v>
      </c>
      <c r="N64" s="95">
        <f>K64/'סכום נכסי הקרן'!$C$42</f>
        <v>6.5231097144918338E-4</v>
      </c>
    </row>
    <row r="65" spans="2:14" s="138" customFormat="1">
      <c r="B65" s="87" t="s">
        <v>1132</v>
      </c>
      <c r="C65" s="84" t="s">
        <v>1133</v>
      </c>
      <c r="D65" s="97" t="s">
        <v>27</v>
      </c>
      <c r="E65" s="84"/>
      <c r="F65" s="97" t="s">
        <v>1037</v>
      </c>
      <c r="G65" s="97" t="s">
        <v>166</v>
      </c>
      <c r="H65" s="94">
        <v>1053.0000000000002</v>
      </c>
      <c r="I65" s="96">
        <v>4094</v>
      </c>
      <c r="J65" s="84"/>
      <c r="K65" s="94">
        <v>179.01782999999998</v>
      </c>
      <c r="L65" s="95">
        <v>1.3734595698762885E-4</v>
      </c>
      <c r="M65" s="95">
        <v>2.3976010920374715E-3</v>
      </c>
      <c r="N65" s="95">
        <f>K65/'סכום נכסי הקרן'!$C$42</f>
        <v>3.7208517950320318E-4</v>
      </c>
    </row>
    <row r="66" spans="2:14" s="138" customFormat="1">
      <c r="B66" s="87" t="s">
        <v>1134</v>
      </c>
      <c r="C66" s="84" t="s">
        <v>1135</v>
      </c>
      <c r="D66" s="97" t="s">
        <v>27</v>
      </c>
      <c r="E66" s="84"/>
      <c r="F66" s="97" t="s">
        <v>1037</v>
      </c>
      <c r="G66" s="97" t="s">
        <v>166</v>
      </c>
      <c r="H66" s="94">
        <v>855.00000000000011</v>
      </c>
      <c r="I66" s="96">
        <v>5575</v>
      </c>
      <c r="J66" s="84"/>
      <c r="K66" s="94">
        <v>197.93887000000004</v>
      </c>
      <c r="L66" s="95">
        <v>1.7918086055013766E-4</v>
      </c>
      <c r="M66" s="95">
        <v>2.6510121973250555E-3</v>
      </c>
      <c r="N66" s="95">
        <f>K66/'סכום נכסי הקרן'!$C$42</f>
        <v>4.1141220388277091E-4</v>
      </c>
    </row>
    <row r="67" spans="2:14" s="138" customFormat="1">
      <c r="B67" s="87" t="s">
        <v>1136</v>
      </c>
      <c r="C67" s="84" t="s">
        <v>1137</v>
      </c>
      <c r="D67" s="97" t="s">
        <v>27</v>
      </c>
      <c r="E67" s="84"/>
      <c r="F67" s="97" t="s">
        <v>1037</v>
      </c>
      <c r="G67" s="97" t="s">
        <v>166</v>
      </c>
      <c r="H67" s="94">
        <v>94</v>
      </c>
      <c r="I67" s="96">
        <v>11139</v>
      </c>
      <c r="J67" s="84"/>
      <c r="K67" s="94">
        <v>43.480470000000004</v>
      </c>
      <c r="L67" s="95">
        <v>1.1096080250629762E-5</v>
      </c>
      <c r="M67" s="95">
        <v>5.823376495754782E-4</v>
      </c>
      <c r="N67" s="95">
        <f>K67/'סכום נכסי הקרן'!$C$42</f>
        <v>9.037333591203538E-5</v>
      </c>
    </row>
    <row r="68" spans="2:14" s="138" customFormat="1">
      <c r="B68" s="87" t="s">
        <v>1138</v>
      </c>
      <c r="C68" s="84" t="s">
        <v>1139</v>
      </c>
      <c r="D68" s="97" t="s">
        <v>831</v>
      </c>
      <c r="E68" s="84"/>
      <c r="F68" s="97" t="s">
        <v>1037</v>
      </c>
      <c r="G68" s="97" t="s">
        <v>164</v>
      </c>
      <c r="H68" s="94">
        <v>1138</v>
      </c>
      <c r="I68" s="96">
        <v>2605</v>
      </c>
      <c r="J68" s="84"/>
      <c r="K68" s="94">
        <v>102.77887</v>
      </c>
      <c r="L68" s="95">
        <v>1.8234005192333263E-5</v>
      </c>
      <c r="M68" s="95">
        <v>1.3765261870863775E-3</v>
      </c>
      <c r="N68" s="95">
        <f>K68/'סכום נכסי הקרן'!$C$42</f>
        <v>2.1362394066047158E-4</v>
      </c>
    </row>
    <row r="69" spans="2:14" s="138" customFormat="1">
      <c r="B69" s="87" t="s">
        <v>1140</v>
      </c>
      <c r="C69" s="84" t="s">
        <v>1141</v>
      </c>
      <c r="D69" s="97" t="s">
        <v>831</v>
      </c>
      <c r="E69" s="84"/>
      <c r="F69" s="97" t="s">
        <v>1037</v>
      </c>
      <c r="G69" s="97" t="s">
        <v>164</v>
      </c>
      <c r="H69" s="94">
        <v>489</v>
      </c>
      <c r="I69" s="96">
        <v>9781</v>
      </c>
      <c r="J69" s="84"/>
      <c r="K69" s="94">
        <v>165.82345000000001</v>
      </c>
      <c r="L69" s="95">
        <v>4.8797831979185178E-5</v>
      </c>
      <c r="M69" s="95">
        <v>2.2208876334017741E-3</v>
      </c>
      <c r="N69" s="95">
        <f>K69/'סכום נכסי הקרן'!$C$42</f>
        <v>3.4466090980485271E-4</v>
      </c>
    </row>
    <row r="70" spans="2:14" s="138" customFormat="1">
      <c r="B70" s="87" t="s">
        <v>1142</v>
      </c>
      <c r="C70" s="84" t="s">
        <v>1143</v>
      </c>
      <c r="D70" s="97" t="s">
        <v>126</v>
      </c>
      <c r="E70" s="84"/>
      <c r="F70" s="97" t="s">
        <v>1037</v>
      </c>
      <c r="G70" s="97" t="s">
        <v>164</v>
      </c>
      <c r="H70" s="94">
        <v>221.99999999999997</v>
      </c>
      <c r="I70" s="96">
        <v>7966</v>
      </c>
      <c r="J70" s="84"/>
      <c r="K70" s="94">
        <v>61.312229999999985</v>
      </c>
      <c r="L70" s="95">
        <v>1.7216469181356887E-4</v>
      </c>
      <c r="M70" s="95">
        <v>8.2115993475763058E-4</v>
      </c>
      <c r="N70" s="95">
        <f>K70/'סכום נכסי הקרן'!$C$42</f>
        <v>1.2743631237900537E-4</v>
      </c>
    </row>
    <row r="71" spans="2:14" s="138" customFormat="1">
      <c r="B71" s="87" t="s">
        <v>1144</v>
      </c>
      <c r="C71" s="84" t="s">
        <v>1145</v>
      </c>
      <c r="D71" s="97" t="s">
        <v>126</v>
      </c>
      <c r="E71" s="84"/>
      <c r="F71" s="97" t="s">
        <v>1037</v>
      </c>
      <c r="G71" s="97" t="s">
        <v>164</v>
      </c>
      <c r="H71" s="94">
        <v>768</v>
      </c>
      <c r="I71" s="96">
        <v>47471.5</v>
      </c>
      <c r="J71" s="84"/>
      <c r="K71" s="94">
        <v>1264.0027399999999</v>
      </c>
      <c r="L71" s="95">
        <v>1.5132578530299541E-4</v>
      </c>
      <c r="M71" s="95">
        <v>1.6928896690136152E-2</v>
      </c>
      <c r="N71" s="95">
        <f>K71/'סכום נכסי הקרן'!$C$42</f>
        <v>2.6272058286341683E-3</v>
      </c>
    </row>
    <row r="72" spans="2:14" s="138" customFormat="1">
      <c r="B72" s="87" t="s">
        <v>1146</v>
      </c>
      <c r="C72" s="84" t="s">
        <v>1147</v>
      </c>
      <c r="D72" s="97" t="s">
        <v>27</v>
      </c>
      <c r="E72" s="84"/>
      <c r="F72" s="97" t="s">
        <v>1037</v>
      </c>
      <c r="G72" s="97" t="s">
        <v>166</v>
      </c>
      <c r="H72" s="94">
        <v>1186</v>
      </c>
      <c r="I72" s="96">
        <v>2963</v>
      </c>
      <c r="J72" s="84"/>
      <c r="K72" s="94">
        <v>145.92726000000002</v>
      </c>
      <c r="L72" s="95">
        <v>3.3277795517205969E-4</v>
      </c>
      <c r="M72" s="95">
        <v>1.9544162608497494E-3</v>
      </c>
      <c r="N72" s="95">
        <f>K72/'סכום נכסי הקרן'!$C$42</f>
        <v>3.0330705456272495E-4</v>
      </c>
    </row>
    <row r="73" spans="2:14" s="138" customFormat="1">
      <c r="B73" s="87" t="s">
        <v>1148</v>
      </c>
      <c r="C73" s="84" t="s">
        <v>1149</v>
      </c>
      <c r="D73" s="97" t="s">
        <v>831</v>
      </c>
      <c r="E73" s="84"/>
      <c r="F73" s="97" t="s">
        <v>1037</v>
      </c>
      <c r="G73" s="97" t="s">
        <v>164</v>
      </c>
      <c r="H73" s="94">
        <v>1414</v>
      </c>
      <c r="I73" s="96">
        <v>5885</v>
      </c>
      <c r="J73" s="84"/>
      <c r="K73" s="94">
        <v>288.50259</v>
      </c>
      <c r="L73" s="95">
        <v>1.9369177132563182E-5</v>
      </c>
      <c r="M73" s="95">
        <v>3.8639398368287615E-3</v>
      </c>
      <c r="N73" s="95">
        <f>K73/'סכום נכסי הקרן'!$C$42</f>
        <v>5.9964718591041491E-4</v>
      </c>
    </row>
    <row r="74" spans="2:14" s="138" customFormat="1">
      <c r="B74" s="87" t="s">
        <v>1150</v>
      </c>
      <c r="C74" s="84" t="s">
        <v>1151</v>
      </c>
      <c r="D74" s="97" t="s">
        <v>27</v>
      </c>
      <c r="E74" s="84"/>
      <c r="F74" s="97" t="s">
        <v>1037</v>
      </c>
      <c r="G74" s="97" t="s">
        <v>166</v>
      </c>
      <c r="H74" s="94">
        <v>132.99999999999997</v>
      </c>
      <c r="I74" s="96">
        <v>17706</v>
      </c>
      <c r="J74" s="84"/>
      <c r="K74" s="94">
        <v>97.789490000000001</v>
      </c>
      <c r="L74" s="95">
        <v>1.1565217391304345E-4</v>
      </c>
      <c r="M74" s="95">
        <v>1.3097029944658999E-3</v>
      </c>
      <c r="N74" s="95">
        <f>K74/'סכום נכסי הקרן'!$C$42</f>
        <v>2.0325360853819252E-4</v>
      </c>
    </row>
    <row r="75" spans="2:14" s="138" customFormat="1">
      <c r="B75" s="87" t="s">
        <v>1152</v>
      </c>
      <c r="C75" s="84" t="s">
        <v>1153</v>
      </c>
      <c r="D75" s="97" t="s">
        <v>831</v>
      </c>
      <c r="E75" s="84"/>
      <c r="F75" s="97" t="s">
        <v>1037</v>
      </c>
      <c r="G75" s="97" t="s">
        <v>164</v>
      </c>
      <c r="H75" s="94">
        <v>781</v>
      </c>
      <c r="I75" s="96">
        <v>4426</v>
      </c>
      <c r="J75" s="84"/>
      <c r="K75" s="94">
        <v>119.84399999999999</v>
      </c>
      <c r="L75" s="95">
        <v>2.8348440886567906E-5</v>
      </c>
      <c r="M75" s="95">
        <v>1.6050809311795296E-3</v>
      </c>
      <c r="N75" s="95">
        <f>K75/'סכום נכסי הקרן'!$C$42</f>
        <v>2.4909349114768002E-4</v>
      </c>
    </row>
    <row r="76" spans="2:14" s="138" customFormat="1">
      <c r="B76" s="87" t="s">
        <v>1154</v>
      </c>
      <c r="C76" s="84" t="s">
        <v>1155</v>
      </c>
      <c r="D76" s="97" t="s">
        <v>138</v>
      </c>
      <c r="E76" s="84"/>
      <c r="F76" s="97" t="s">
        <v>1037</v>
      </c>
      <c r="G76" s="97" t="s">
        <v>168</v>
      </c>
      <c r="H76" s="94">
        <v>289</v>
      </c>
      <c r="I76" s="96">
        <v>7788</v>
      </c>
      <c r="J76" s="84"/>
      <c r="K76" s="94">
        <v>60.945320000000002</v>
      </c>
      <c r="L76" s="95">
        <v>8.4177830180985253E-6</v>
      </c>
      <c r="M76" s="95">
        <v>8.1624587777973383E-4</v>
      </c>
      <c r="N76" s="95">
        <f>K76/'סכום נכסי הקרן'!$C$42</f>
        <v>1.2667369687187116E-4</v>
      </c>
    </row>
    <row r="77" spans="2:14" s="138" customFormat="1">
      <c r="B77" s="87" t="s">
        <v>1156</v>
      </c>
      <c r="C77" s="84" t="s">
        <v>1157</v>
      </c>
      <c r="D77" s="97" t="s">
        <v>831</v>
      </c>
      <c r="E77" s="84"/>
      <c r="F77" s="97" t="s">
        <v>1037</v>
      </c>
      <c r="G77" s="97" t="s">
        <v>164</v>
      </c>
      <c r="H77" s="94">
        <v>1405</v>
      </c>
      <c r="I77" s="96">
        <v>16473</v>
      </c>
      <c r="J77" s="84"/>
      <c r="K77" s="94">
        <v>802.42206999999996</v>
      </c>
      <c r="L77" s="95">
        <v>1.3439597151088544E-5</v>
      </c>
      <c r="M77" s="95">
        <v>1.0746907340497694E-2</v>
      </c>
      <c r="N77" s="95">
        <f>K77/'סכום נכסי הקרן'!$C$42</f>
        <v>1.6678191214432769E-3</v>
      </c>
    </row>
    <row r="78" spans="2:14" s="138" customFormat="1">
      <c r="B78" s="87" t="s">
        <v>1158</v>
      </c>
      <c r="C78" s="84" t="s">
        <v>1159</v>
      </c>
      <c r="D78" s="97" t="s">
        <v>831</v>
      </c>
      <c r="E78" s="84"/>
      <c r="F78" s="97" t="s">
        <v>1037</v>
      </c>
      <c r="G78" s="97" t="s">
        <v>164</v>
      </c>
      <c r="H78" s="94">
        <v>757</v>
      </c>
      <c r="I78" s="96">
        <v>8298</v>
      </c>
      <c r="J78" s="84"/>
      <c r="K78" s="94">
        <v>217.78259</v>
      </c>
      <c r="L78" s="95">
        <v>1.8032010181506569E-6</v>
      </c>
      <c r="M78" s="95">
        <v>2.9167808346841706E-3</v>
      </c>
      <c r="N78" s="95">
        <f>K78/'סכום נכסי הקרן'!$C$42</f>
        <v>4.5265700122061874E-4</v>
      </c>
    </row>
    <row r="79" spans="2:14" s="138" customFormat="1">
      <c r="B79" s="87" t="s">
        <v>1160</v>
      </c>
      <c r="C79" s="84" t="s">
        <v>1161</v>
      </c>
      <c r="D79" s="97" t="s">
        <v>831</v>
      </c>
      <c r="E79" s="84"/>
      <c r="F79" s="97" t="s">
        <v>1037</v>
      </c>
      <c r="G79" s="97" t="s">
        <v>164</v>
      </c>
      <c r="H79" s="94">
        <v>1248</v>
      </c>
      <c r="I79" s="96">
        <v>24529</v>
      </c>
      <c r="J79" s="84"/>
      <c r="K79" s="94">
        <v>1061.3246999999999</v>
      </c>
      <c r="L79" s="95">
        <v>3.6591836254019132E-6</v>
      </c>
      <c r="M79" s="95">
        <v>1.4214412384097951E-2</v>
      </c>
      <c r="N79" s="95">
        <f>K79/'סכום נכסי הקרן'!$C$42</f>
        <v>2.2059433493897412E-3</v>
      </c>
    </row>
    <row r="80" spans="2:14" s="138" customFormat="1">
      <c r="B80" s="87" t="s">
        <v>1162</v>
      </c>
      <c r="C80" s="84" t="s">
        <v>1163</v>
      </c>
      <c r="D80" s="97" t="s">
        <v>126</v>
      </c>
      <c r="E80" s="84"/>
      <c r="F80" s="97" t="s">
        <v>1037</v>
      </c>
      <c r="G80" s="97" t="s">
        <v>164</v>
      </c>
      <c r="H80" s="94">
        <v>2300</v>
      </c>
      <c r="I80" s="96">
        <v>5122</v>
      </c>
      <c r="J80" s="94">
        <v>1.64866</v>
      </c>
      <c r="K80" s="94">
        <v>410.08206000000001</v>
      </c>
      <c r="L80" s="95">
        <v>5.4107288886750314E-6</v>
      </c>
      <c r="M80" s="95">
        <v>5.4922640659926221E-3</v>
      </c>
      <c r="N80" s="95">
        <f>K80/'סכום נכסי הקרן'!$C$42</f>
        <v>8.5234781868455986E-4</v>
      </c>
    </row>
    <row r="81" spans="2:14" s="138" customFormat="1">
      <c r="B81" s="87" t="s">
        <v>1164</v>
      </c>
      <c r="C81" s="84" t="s">
        <v>1165</v>
      </c>
      <c r="D81" s="97" t="s">
        <v>831</v>
      </c>
      <c r="E81" s="84"/>
      <c r="F81" s="97" t="s">
        <v>1037</v>
      </c>
      <c r="G81" s="97" t="s">
        <v>164</v>
      </c>
      <c r="H81" s="94">
        <v>1071</v>
      </c>
      <c r="I81" s="96">
        <v>2784</v>
      </c>
      <c r="J81" s="84"/>
      <c r="K81" s="94">
        <v>103.37428999999999</v>
      </c>
      <c r="L81" s="95">
        <v>1.6734374999999998E-5</v>
      </c>
      <c r="M81" s="95">
        <v>1.3845006980176123E-3</v>
      </c>
      <c r="N81" s="95">
        <f>K81/'סכום נכסי הקרן'!$C$42</f>
        <v>2.1486150988796022E-4</v>
      </c>
    </row>
    <row r="82" spans="2:14" s="138" customFormat="1">
      <c r="B82" s="87" t="s">
        <v>1166</v>
      </c>
      <c r="C82" s="84" t="s">
        <v>1167</v>
      </c>
      <c r="D82" s="97" t="s">
        <v>831</v>
      </c>
      <c r="E82" s="84"/>
      <c r="F82" s="97" t="s">
        <v>1037</v>
      </c>
      <c r="G82" s="97" t="s">
        <v>164</v>
      </c>
      <c r="H82" s="94">
        <v>1690</v>
      </c>
      <c r="I82" s="96">
        <v>8043</v>
      </c>
      <c r="J82" s="84"/>
      <c r="K82" s="94">
        <v>471.25786999999997</v>
      </c>
      <c r="L82" s="95">
        <v>1.7157360406091371E-4</v>
      </c>
      <c r="M82" s="95">
        <v>6.31159691603486E-3</v>
      </c>
      <c r="N82" s="95">
        <f>K82/'סכום נכסי הקרן'!$C$42</f>
        <v>9.7950058466939982E-4</v>
      </c>
    </row>
    <row r="83" spans="2:14" s="138" customFormat="1">
      <c r="B83" s="83"/>
      <c r="C83" s="84"/>
      <c r="D83" s="84"/>
      <c r="E83" s="84"/>
      <c r="F83" s="84"/>
      <c r="G83" s="84"/>
      <c r="H83" s="94"/>
      <c r="I83" s="96"/>
      <c r="J83" s="84"/>
      <c r="K83" s="84"/>
      <c r="L83" s="84"/>
      <c r="M83" s="95"/>
      <c r="N83" s="84"/>
    </row>
    <row r="84" spans="2:14" s="138" customFormat="1">
      <c r="B84" s="102" t="s">
        <v>68</v>
      </c>
      <c r="C84" s="82"/>
      <c r="D84" s="82"/>
      <c r="E84" s="82"/>
      <c r="F84" s="82"/>
      <c r="G84" s="82"/>
      <c r="H84" s="91"/>
      <c r="I84" s="93"/>
      <c r="J84" s="82"/>
      <c r="K84" s="91">
        <v>15235.02088</v>
      </c>
      <c r="L84" s="82"/>
      <c r="M84" s="92">
        <v>0.20404393628892542</v>
      </c>
      <c r="N84" s="92">
        <f>K84/'סכום נכסי הקרן'!$C$42</f>
        <v>3.1665703236766131E-2</v>
      </c>
    </row>
    <row r="85" spans="2:14" s="138" customFormat="1">
      <c r="B85" s="87" t="s">
        <v>1182</v>
      </c>
      <c r="C85" s="84" t="s">
        <v>1183</v>
      </c>
      <c r="D85" s="97" t="s">
        <v>27</v>
      </c>
      <c r="E85" s="84"/>
      <c r="F85" s="97" t="s">
        <v>1053</v>
      </c>
      <c r="G85" s="97" t="s">
        <v>166</v>
      </c>
      <c r="H85" s="94">
        <v>1780</v>
      </c>
      <c r="I85" s="96">
        <v>21972</v>
      </c>
      <c r="J85" s="84"/>
      <c r="K85" s="94">
        <v>1624.08851</v>
      </c>
      <c r="L85" s="95">
        <v>9.0769969010724629E-4</v>
      </c>
      <c r="M85" s="95">
        <v>2.1751556172597501E-2</v>
      </c>
      <c r="N85" s="95">
        <f>K85/'סכום נכסי הקרן'!$C$42</f>
        <v>3.3756373025661183E-3</v>
      </c>
    </row>
    <row r="86" spans="2:14" s="138" customFormat="1">
      <c r="B86" s="87" t="s">
        <v>1176</v>
      </c>
      <c r="C86" s="84" t="s">
        <v>1177</v>
      </c>
      <c r="D86" s="97" t="s">
        <v>27</v>
      </c>
      <c r="E86" s="84"/>
      <c r="F86" s="97" t="s">
        <v>1053</v>
      </c>
      <c r="G86" s="97" t="s">
        <v>166</v>
      </c>
      <c r="H86" s="94">
        <v>1900</v>
      </c>
      <c r="I86" s="96">
        <v>19596</v>
      </c>
      <c r="J86" s="84"/>
      <c r="K86" s="94">
        <v>1546.1126399999998</v>
      </c>
      <c r="L86" s="95">
        <v>1.8381374830093212E-3</v>
      </c>
      <c r="M86" s="95">
        <v>2.0707218683619043E-2</v>
      </c>
      <c r="N86" s="95">
        <f>K86/'סכום נכסי הקרן'!$C$42</f>
        <v>3.2135659290841107E-3</v>
      </c>
    </row>
    <row r="87" spans="2:14" s="138" customFormat="1">
      <c r="B87" s="87" t="s">
        <v>1168</v>
      </c>
      <c r="C87" s="84" t="s">
        <v>1169</v>
      </c>
      <c r="D87" s="97" t="s">
        <v>126</v>
      </c>
      <c r="E87" s="84"/>
      <c r="F87" s="97" t="s">
        <v>1053</v>
      </c>
      <c r="G87" s="97" t="s">
        <v>164</v>
      </c>
      <c r="H87" s="94">
        <v>943</v>
      </c>
      <c r="I87" s="96">
        <v>11671</v>
      </c>
      <c r="J87" s="84"/>
      <c r="K87" s="94">
        <v>381.56945000000002</v>
      </c>
      <c r="L87" s="95">
        <v>1.8254902201055311E-5</v>
      </c>
      <c r="M87" s="95">
        <v>5.1103922442146546E-3</v>
      </c>
      <c r="N87" s="95">
        <f>K87/'סכום נכסי הקרן'!$C$42</f>
        <v>7.9308489716464856E-4</v>
      </c>
    </row>
    <row r="88" spans="2:14" s="138" customFormat="1">
      <c r="B88" s="87" t="s">
        <v>1172</v>
      </c>
      <c r="C88" s="84" t="s">
        <v>1173</v>
      </c>
      <c r="D88" s="97" t="s">
        <v>126</v>
      </c>
      <c r="E88" s="84"/>
      <c r="F88" s="97" t="s">
        <v>1053</v>
      </c>
      <c r="G88" s="97" t="s">
        <v>164</v>
      </c>
      <c r="H88" s="94">
        <v>3610</v>
      </c>
      <c r="I88" s="96">
        <v>10188.5</v>
      </c>
      <c r="J88" s="84"/>
      <c r="K88" s="94">
        <v>1275.17941</v>
      </c>
      <c r="L88" s="95">
        <v>1.2745019468811596E-3</v>
      </c>
      <c r="M88" s="95">
        <v>1.7078586786353621E-2</v>
      </c>
      <c r="N88" s="95">
        <f>K88/'סכום נכסי הקרן'!$C$42</f>
        <v>2.650436326195211E-3</v>
      </c>
    </row>
    <row r="89" spans="2:14" s="138" customFormat="1">
      <c r="B89" s="87" t="s">
        <v>1178</v>
      </c>
      <c r="C89" s="84" t="s">
        <v>1179</v>
      </c>
      <c r="D89" s="97" t="s">
        <v>126</v>
      </c>
      <c r="E89" s="84"/>
      <c r="F89" s="97" t="s">
        <v>1053</v>
      </c>
      <c r="G89" s="97" t="s">
        <v>164</v>
      </c>
      <c r="H89" s="94">
        <v>3888</v>
      </c>
      <c r="I89" s="96">
        <v>10372</v>
      </c>
      <c r="J89" s="84"/>
      <c r="K89" s="94">
        <v>1398.1140700000001</v>
      </c>
      <c r="L89" s="95">
        <v>1.0142546076454658E-4</v>
      </c>
      <c r="M89" s="95">
        <v>1.8725061190971615E-2</v>
      </c>
      <c r="N89" s="95">
        <f>K89/'סכום נכסי הקרן'!$C$42</f>
        <v>2.9059536957961344E-3</v>
      </c>
    </row>
    <row r="90" spans="2:14" s="138" customFormat="1">
      <c r="B90" s="87" t="s">
        <v>1170</v>
      </c>
      <c r="C90" s="84" t="s">
        <v>1171</v>
      </c>
      <c r="D90" s="97" t="s">
        <v>831</v>
      </c>
      <c r="E90" s="84"/>
      <c r="F90" s="97" t="s">
        <v>1053</v>
      </c>
      <c r="G90" s="97" t="s">
        <v>164</v>
      </c>
      <c r="H90" s="94">
        <v>23868</v>
      </c>
      <c r="I90" s="96">
        <v>7930</v>
      </c>
      <c r="J90" s="84"/>
      <c r="K90" s="94">
        <v>6562.1032300000006</v>
      </c>
      <c r="L90" s="95">
        <v>8.7161688404873797E-5</v>
      </c>
      <c r="M90" s="95">
        <v>8.7886809209510697E-2</v>
      </c>
      <c r="N90" s="95">
        <f>K90/'סכום נכסי הקרן'!$C$42</f>
        <v>1.3639207660226358E-2</v>
      </c>
    </row>
    <row r="91" spans="2:14" s="138" customFormat="1">
      <c r="B91" s="87" t="s">
        <v>1174</v>
      </c>
      <c r="C91" s="84" t="s">
        <v>1175</v>
      </c>
      <c r="D91" s="97" t="s">
        <v>126</v>
      </c>
      <c r="E91" s="84"/>
      <c r="F91" s="97" t="s">
        <v>1053</v>
      </c>
      <c r="G91" s="97" t="s">
        <v>164</v>
      </c>
      <c r="H91" s="94">
        <v>6256.9999999999991</v>
      </c>
      <c r="I91" s="96">
        <v>7588</v>
      </c>
      <c r="J91" s="84"/>
      <c r="K91" s="94">
        <v>1646.0662800000002</v>
      </c>
      <c r="L91" s="95">
        <v>1.4418150656608845E-4</v>
      </c>
      <c r="M91" s="95">
        <v>2.2045906323934654E-2</v>
      </c>
      <c r="N91" s="95">
        <f>K91/'סכום נכסי הקרן'!$C$42</f>
        <v>3.4213176825345836E-3</v>
      </c>
    </row>
    <row r="92" spans="2:14" s="138" customFormat="1">
      <c r="B92" s="87" t="s">
        <v>1180</v>
      </c>
      <c r="C92" s="84" t="s">
        <v>1181</v>
      </c>
      <c r="D92" s="97" t="s">
        <v>831</v>
      </c>
      <c r="E92" s="84"/>
      <c r="F92" s="97" t="s">
        <v>1053</v>
      </c>
      <c r="G92" s="97" t="s">
        <v>164</v>
      </c>
      <c r="H92" s="94">
        <v>6298</v>
      </c>
      <c r="I92" s="96">
        <v>3672</v>
      </c>
      <c r="J92" s="84"/>
      <c r="K92" s="94">
        <v>801.78728999999998</v>
      </c>
      <c r="L92" s="95">
        <v>1.8253812580332861E-5</v>
      </c>
      <c r="M92" s="95">
        <v>1.0738405677723637E-2</v>
      </c>
      <c r="N92" s="95">
        <f>K92/'סכום נכסי הקרן'!$C$42</f>
        <v>1.6664997431989699E-3</v>
      </c>
    </row>
    <row r="93" spans="2:14" s="138" customFormat="1">
      <c r="B93" s="141"/>
      <c r="C93" s="141"/>
      <c r="D93" s="141"/>
      <c r="E93" s="141"/>
      <c r="F93" s="141"/>
      <c r="G93" s="141"/>
    </row>
    <row r="94" spans="2:14" s="138" customFormat="1">
      <c r="B94" s="141"/>
      <c r="C94" s="141"/>
    </row>
    <row r="95" spans="2:14" s="138" customFormat="1">
      <c r="B95" s="141"/>
      <c r="C95" s="141"/>
    </row>
    <row r="96" spans="2:14" s="138" customFormat="1">
      <c r="B96" s="141"/>
      <c r="C96" s="141"/>
    </row>
    <row r="97" spans="2:3" s="138" customFormat="1">
      <c r="B97" s="142" t="s">
        <v>253</v>
      </c>
      <c r="C97" s="141"/>
    </row>
    <row r="98" spans="2:3" s="138" customFormat="1">
      <c r="B98" s="142" t="s">
        <v>115</v>
      </c>
      <c r="C98" s="141"/>
    </row>
    <row r="99" spans="2:3" s="138" customFormat="1">
      <c r="B99" s="142" t="s">
        <v>236</v>
      </c>
      <c r="C99" s="141"/>
    </row>
    <row r="100" spans="2:3" s="138" customFormat="1">
      <c r="B100" s="142" t="s">
        <v>244</v>
      </c>
      <c r="C100" s="141"/>
    </row>
    <row r="101" spans="2:3" s="138" customFormat="1">
      <c r="B101" s="142" t="s">
        <v>251</v>
      </c>
      <c r="C101" s="141"/>
    </row>
    <row r="102" spans="2:3" s="138" customFormat="1">
      <c r="B102" s="141"/>
      <c r="C102" s="141"/>
    </row>
    <row r="103" spans="2:3" s="138" customFormat="1">
      <c r="B103" s="141"/>
      <c r="C103" s="141"/>
    </row>
    <row r="104" spans="2:3" s="138" customFormat="1">
      <c r="B104" s="141"/>
      <c r="C104" s="141"/>
    </row>
    <row r="105" spans="2:3" s="138" customFormat="1">
      <c r="B105" s="141"/>
      <c r="C105" s="141"/>
    </row>
    <row r="106" spans="2:3" s="138" customFormat="1">
      <c r="B106" s="141"/>
      <c r="C106" s="141"/>
    </row>
    <row r="107" spans="2:3" s="138" customFormat="1">
      <c r="B107" s="141"/>
      <c r="C107" s="141"/>
    </row>
    <row r="108" spans="2:3" s="138" customFormat="1">
      <c r="B108" s="141"/>
      <c r="C108" s="141"/>
    </row>
    <row r="109" spans="2:3" s="138" customFormat="1">
      <c r="B109" s="141"/>
      <c r="C109" s="141"/>
    </row>
    <row r="110" spans="2:3" s="138" customFormat="1">
      <c r="B110" s="141"/>
      <c r="C110" s="141"/>
    </row>
    <row r="111" spans="2:3" s="138" customFormat="1">
      <c r="B111" s="141"/>
      <c r="C111" s="141"/>
    </row>
    <row r="112" spans="2:3" s="138" customFormat="1">
      <c r="B112" s="141"/>
      <c r="C112" s="141"/>
    </row>
    <row r="113" spans="2:3" s="138" customFormat="1">
      <c r="B113" s="141"/>
      <c r="C113" s="141"/>
    </row>
    <row r="114" spans="2:3" s="138" customFormat="1">
      <c r="B114" s="141"/>
      <c r="C114" s="141"/>
    </row>
    <row r="115" spans="2:3" s="138" customFormat="1">
      <c r="B115" s="141"/>
      <c r="C115" s="141"/>
    </row>
    <row r="116" spans="2:3" s="138" customFormat="1">
      <c r="B116" s="141"/>
      <c r="C116" s="141"/>
    </row>
    <row r="117" spans="2:3" s="138" customFormat="1">
      <c r="B117" s="141"/>
      <c r="C117" s="141"/>
    </row>
    <row r="118" spans="2:3" s="138" customFormat="1">
      <c r="B118" s="141"/>
      <c r="C118" s="141"/>
    </row>
    <row r="119" spans="2:3" s="138" customFormat="1">
      <c r="B119" s="141"/>
      <c r="C119" s="141"/>
    </row>
    <row r="120" spans="2:3" s="138" customFormat="1">
      <c r="B120" s="141"/>
      <c r="C120" s="141"/>
    </row>
    <row r="121" spans="2:3" s="138" customFormat="1">
      <c r="B121" s="141"/>
      <c r="C121" s="141"/>
    </row>
    <row r="122" spans="2:3" s="138" customFormat="1">
      <c r="B122" s="141"/>
      <c r="C122" s="141"/>
    </row>
    <row r="123" spans="2:3" s="138" customFormat="1">
      <c r="B123" s="141"/>
      <c r="C123" s="141"/>
    </row>
    <row r="124" spans="2:3" s="138" customFormat="1">
      <c r="B124" s="141"/>
      <c r="C124" s="141"/>
    </row>
    <row r="125" spans="2:3" s="138" customFormat="1">
      <c r="B125" s="141"/>
      <c r="C125" s="141"/>
    </row>
    <row r="126" spans="2:3" s="138" customFormat="1">
      <c r="B126" s="141"/>
      <c r="C126" s="141"/>
    </row>
    <row r="127" spans="2:3" s="138" customFormat="1">
      <c r="B127" s="141"/>
      <c r="C127" s="141"/>
    </row>
    <row r="128" spans="2:3" s="138" customFormat="1">
      <c r="B128" s="141"/>
      <c r="C128" s="141"/>
    </row>
    <row r="129" spans="2:3" s="138" customFormat="1">
      <c r="B129" s="141"/>
      <c r="C129" s="141"/>
    </row>
    <row r="130" spans="2:3" s="138" customFormat="1">
      <c r="B130" s="141"/>
      <c r="C130" s="141"/>
    </row>
    <row r="131" spans="2:3" s="138" customFormat="1">
      <c r="B131" s="141"/>
      <c r="C131" s="141"/>
    </row>
    <row r="132" spans="2:3" s="138" customFormat="1">
      <c r="B132" s="141"/>
      <c r="C132" s="141"/>
    </row>
    <row r="133" spans="2:3" s="138" customFormat="1">
      <c r="B133" s="141"/>
      <c r="C133" s="141"/>
    </row>
    <row r="134" spans="2:3" s="138" customFormat="1">
      <c r="B134" s="141"/>
      <c r="C134" s="141"/>
    </row>
    <row r="135" spans="2:3" s="138" customFormat="1">
      <c r="B135" s="141"/>
      <c r="C135" s="141"/>
    </row>
    <row r="136" spans="2:3" s="138" customFormat="1">
      <c r="B136" s="141"/>
      <c r="C136" s="141"/>
    </row>
    <row r="137" spans="2:3" s="138" customFormat="1">
      <c r="B137" s="141"/>
      <c r="C137" s="141"/>
    </row>
    <row r="138" spans="2:3" s="138" customFormat="1">
      <c r="B138" s="141"/>
      <c r="C138" s="141"/>
    </row>
    <row r="139" spans="2:3" s="138" customFormat="1">
      <c r="B139" s="141"/>
      <c r="C139" s="141"/>
    </row>
    <row r="140" spans="2:3" s="138" customFormat="1">
      <c r="B140" s="141"/>
      <c r="C140" s="141"/>
    </row>
    <row r="141" spans="2:3" s="138" customFormat="1">
      <c r="B141" s="141"/>
      <c r="C141" s="141"/>
    </row>
    <row r="142" spans="2:3" s="138" customFormat="1">
      <c r="B142" s="141"/>
      <c r="C142" s="141"/>
    </row>
    <row r="143" spans="2:3" s="138" customFormat="1">
      <c r="B143" s="141"/>
      <c r="C143" s="141"/>
    </row>
    <row r="144" spans="2:3" s="138" customFormat="1">
      <c r="B144" s="141"/>
      <c r="C144" s="141"/>
    </row>
    <row r="145" spans="2:3" s="138" customFormat="1">
      <c r="B145" s="141"/>
      <c r="C145" s="141"/>
    </row>
    <row r="146" spans="2:3" s="138" customFormat="1">
      <c r="B146" s="141"/>
      <c r="C146" s="141"/>
    </row>
    <row r="147" spans="2:3" s="138" customFormat="1">
      <c r="B147" s="141"/>
      <c r="C147" s="141"/>
    </row>
    <row r="148" spans="2:3" s="138" customFormat="1">
      <c r="B148" s="141"/>
      <c r="C148" s="141"/>
    </row>
    <row r="149" spans="2:3" s="138" customFormat="1">
      <c r="B149" s="141"/>
      <c r="C149" s="141"/>
    </row>
    <row r="150" spans="2:3" s="138" customFormat="1">
      <c r="B150" s="141"/>
      <c r="C150" s="141"/>
    </row>
    <row r="151" spans="2:3" s="138" customFormat="1">
      <c r="B151" s="141"/>
      <c r="C151" s="141"/>
    </row>
    <row r="152" spans="2:3" s="138" customFormat="1">
      <c r="B152" s="141"/>
      <c r="C152" s="141"/>
    </row>
    <row r="153" spans="2:3" s="138" customFormat="1">
      <c r="B153" s="141"/>
      <c r="C153" s="141"/>
    </row>
    <row r="154" spans="2:3" s="138" customFormat="1">
      <c r="B154" s="141"/>
      <c r="C154" s="141"/>
    </row>
    <row r="155" spans="2:3" s="138" customFormat="1">
      <c r="B155" s="141"/>
      <c r="C155" s="141"/>
    </row>
    <row r="156" spans="2:3" s="138" customFormat="1">
      <c r="B156" s="141"/>
      <c r="C156" s="141"/>
    </row>
    <row r="157" spans="2:3" s="138" customFormat="1">
      <c r="B157" s="141"/>
      <c r="C157" s="141"/>
    </row>
    <row r="158" spans="2:3" s="138" customFormat="1">
      <c r="B158" s="141"/>
      <c r="C158" s="141"/>
    </row>
    <row r="159" spans="2:3" s="138" customFormat="1">
      <c r="B159" s="141"/>
      <c r="C159" s="141"/>
    </row>
    <row r="160" spans="2:3" s="138" customFormat="1">
      <c r="B160" s="141"/>
      <c r="C160" s="141"/>
    </row>
    <row r="161" spans="2:3" s="138" customFormat="1">
      <c r="B161" s="141"/>
      <c r="C161" s="141"/>
    </row>
    <row r="162" spans="2:3" s="138" customFormat="1">
      <c r="B162" s="141"/>
      <c r="C162" s="141"/>
    </row>
    <row r="163" spans="2:3" s="138" customFormat="1">
      <c r="B163" s="141"/>
      <c r="C163" s="141"/>
    </row>
    <row r="164" spans="2:3" s="138" customFormat="1">
      <c r="B164" s="141"/>
      <c r="C164" s="141"/>
    </row>
    <row r="165" spans="2:3" s="138" customFormat="1">
      <c r="B165" s="141"/>
      <c r="C165" s="141"/>
    </row>
    <row r="166" spans="2:3" s="138" customFormat="1">
      <c r="B166" s="141"/>
      <c r="C166" s="141"/>
    </row>
    <row r="167" spans="2:3" s="138" customFormat="1">
      <c r="B167" s="141"/>
      <c r="C167" s="141"/>
    </row>
    <row r="168" spans="2:3" s="138" customFormat="1">
      <c r="B168" s="141"/>
      <c r="C168" s="141"/>
    </row>
    <row r="169" spans="2:3" s="138" customFormat="1">
      <c r="B169" s="141"/>
      <c r="C169" s="141"/>
    </row>
    <row r="170" spans="2:3" s="138" customFormat="1">
      <c r="B170" s="141"/>
      <c r="C170" s="141"/>
    </row>
    <row r="171" spans="2:3" s="138" customFormat="1">
      <c r="B171" s="141"/>
      <c r="C171" s="141"/>
    </row>
    <row r="172" spans="2:3" s="138" customFormat="1">
      <c r="B172" s="141"/>
      <c r="C172" s="141"/>
    </row>
    <row r="173" spans="2:3" s="138" customFormat="1">
      <c r="B173" s="141"/>
      <c r="C173" s="141"/>
    </row>
    <row r="174" spans="2:3" s="138" customFormat="1">
      <c r="B174" s="141"/>
      <c r="C174" s="141"/>
    </row>
    <row r="175" spans="2:3" s="138" customFormat="1">
      <c r="B175" s="141"/>
      <c r="C175" s="141"/>
    </row>
    <row r="176" spans="2:3" s="138" customFormat="1">
      <c r="B176" s="141"/>
      <c r="C176" s="141"/>
    </row>
    <row r="177" spans="2:3" s="138" customFormat="1">
      <c r="B177" s="141"/>
      <c r="C177" s="141"/>
    </row>
    <row r="178" spans="2:3" s="138" customFormat="1">
      <c r="B178" s="141"/>
      <c r="C178" s="141"/>
    </row>
    <row r="179" spans="2:3" s="138" customFormat="1">
      <c r="B179" s="141"/>
      <c r="C179" s="141"/>
    </row>
    <row r="180" spans="2:3" s="138" customFormat="1">
      <c r="B180" s="141"/>
      <c r="C180" s="141"/>
    </row>
    <row r="181" spans="2:3" s="138" customFormat="1">
      <c r="B181" s="141"/>
      <c r="C181" s="141"/>
    </row>
    <row r="182" spans="2:3" s="138" customFormat="1">
      <c r="B182" s="141"/>
      <c r="C182" s="141"/>
    </row>
    <row r="183" spans="2:3" s="138" customFormat="1">
      <c r="B183" s="141"/>
      <c r="C183" s="141"/>
    </row>
    <row r="184" spans="2:3" s="138" customFormat="1">
      <c r="B184" s="141"/>
      <c r="C184" s="141"/>
    </row>
    <row r="185" spans="2:3" s="138" customFormat="1">
      <c r="B185" s="141"/>
      <c r="C185" s="141"/>
    </row>
    <row r="186" spans="2:3" s="138" customFormat="1">
      <c r="B186" s="141"/>
      <c r="C186" s="141"/>
    </row>
    <row r="187" spans="2:3" s="138" customFormat="1">
      <c r="B187" s="141"/>
      <c r="C187" s="141"/>
    </row>
    <row r="188" spans="2:3" s="138" customFormat="1">
      <c r="B188" s="141"/>
      <c r="C188" s="141"/>
    </row>
    <row r="189" spans="2:3" s="138" customFormat="1">
      <c r="B189" s="141"/>
      <c r="C189" s="141"/>
    </row>
    <row r="190" spans="2:3" s="138" customFormat="1">
      <c r="B190" s="141"/>
      <c r="C190" s="141"/>
    </row>
    <row r="191" spans="2:3" s="138" customFormat="1">
      <c r="B191" s="141"/>
      <c r="C191" s="141"/>
    </row>
    <row r="192" spans="2:3" s="138" customFormat="1">
      <c r="B192" s="141"/>
      <c r="C192" s="141"/>
    </row>
    <row r="193" spans="2:3" s="138" customFormat="1">
      <c r="B193" s="141"/>
      <c r="C193" s="141"/>
    </row>
    <row r="194" spans="2:3" s="138" customFormat="1">
      <c r="B194" s="141"/>
      <c r="C194" s="141"/>
    </row>
    <row r="195" spans="2:3" s="138" customFormat="1">
      <c r="B195" s="141"/>
      <c r="C195" s="141"/>
    </row>
    <row r="196" spans="2:3" s="138" customFormat="1">
      <c r="B196" s="141"/>
      <c r="C196" s="141"/>
    </row>
    <row r="197" spans="2:3" s="138" customFormat="1">
      <c r="B197" s="141"/>
      <c r="C197" s="141"/>
    </row>
    <row r="198" spans="2:3" s="138" customFormat="1">
      <c r="B198" s="141"/>
      <c r="C198" s="141"/>
    </row>
    <row r="199" spans="2:3" s="138" customFormat="1">
      <c r="B199" s="141"/>
      <c r="C199" s="141"/>
    </row>
    <row r="200" spans="2:3" s="138" customFormat="1">
      <c r="B200" s="141"/>
      <c r="C200" s="141"/>
    </row>
    <row r="201" spans="2:3" s="138" customFormat="1">
      <c r="B201" s="141"/>
      <c r="C201" s="141"/>
    </row>
    <row r="202" spans="2:3" s="138" customFormat="1">
      <c r="B202" s="141"/>
      <c r="C202" s="141"/>
    </row>
    <row r="203" spans="2:3" s="138" customFormat="1">
      <c r="B203" s="141"/>
      <c r="C203" s="141"/>
    </row>
    <row r="204" spans="2:3" s="138" customFormat="1">
      <c r="B204" s="141"/>
      <c r="C204" s="141"/>
    </row>
    <row r="205" spans="2:3" s="138" customFormat="1">
      <c r="B205" s="141"/>
      <c r="C205" s="141"/>
    </row>
    <row r="206" spans="2:3" s="138" customFormat="1">
      <c r="B206" s="141"/>
      <c r="C206" s="141"/>
    </row>
    <row r="207" spans="2:3" s="138" customFormat="1">
      <c r="B207" s="141"/>
      <c r="C207" s="141"/>
    </row>
    <row r="208" spans="2:3" s="138" customFormat="1">
      <c r="B208" s="141"/>
      <c r="C208" s="141"/>
    </row>
    <row r="209" spans="2:3" s="138" customFormat="1">
      <c r="B209" s="141"/>
      <c r="C209" s="141"/>
    </row>
    <row r="210" spans="2:3" s="138" customFormat="1">
      <c r="B210" s="141"/>
      <c r="C210" s="141"/>
    </row>
    <row r="211" spans="2:3" s="138" customFormat="1">
      <c r="B211" s="141"/>
      <c r="C211" s="141"/>
    </row>
    <row r="212" spans="2:3" s="138" customFormat="1">
      <c r="B212" s="141"/>
      <c r="C212" s="141"/>
    </row>
    <row r="213" spans="2:3" s="138" customFormat="1">
      <c r="B213" s="141"/>
      <c r="C213" s="141"/>
    </row>
    <row r="214" spans="2:3" s="138" customFormat="1">
      <c r="B214" s="141"/>
      <c r="C214" s="141"/>
    </row>
    <row r="215" spans="2:3" s="138" customFormat="1">
      <c r="B215" s="141"/>
      <c r="C215" s="141"/>
    </row>
    <row r="216" spans="2:3" s="138" customFormat="1">
      <c r="B216" s="141"/>
      <c r="C216" s="141"/>
    </row>
    <row r="217" spans="2:3" s="138" customFormat="1">
      <c r="B217" s="141"/>
      <c r="C217" s="141"/>
    </row>
    <row r="218" spans="2:3" s="138" customFormat="1">
      <c r="B218" s="141"/>
      <c r="C218" s="141"/>
    </row>
    <row r="219" spans="2:3" s="138" customFormat="1">
      <c r="B219" s="141"/>
      <c r="C219" s="141"/>
    </row>
    <row r="220" spans="2:3" s="138" customFormat="1">
      <c r="B220" s="141"/>
      <c r="C220" s="141"/>
    </row>
    <row r="221" spans="2:3" s="138" customFormat="1">
      <c r="B221" s="141"/>
      <c r="C221" s="141"/>
    </row>
    <row r="222" spans="2:3" s="138" customFormat="1">
      <c r="B222" s="141"/>
      <c r="C222" s="141"/>
    </row>
    <row r="223" spans="2:3" s="138" customFormat="1">
      <c r="B223" s="141"/>
      <c r="C223" s="141"/>
    </row>
    <row r="224" spans="2:3" s="138" customFormat="1">
      <c r="B224" s="141"/>
      <c r="C224" s="141"/>
    </row>
    <row r="225" spans="2:3" s="138" customFormat="1">
      <c r="B225" s="141"/>
      <c r="C225" s="141"/>
    </row>
    <row r="226" spans="2:3" s="138" customFormat="1">
      <c r="B226" s="141"/>
      <c r="C226" s="141"/>
    </row>
    <row r="227" spans="2:3" s="138" customFormat="1">
      <c r="B227" s="141"/>
      <c r="C227" s="141"/>
    </row>
    <row r="228" spans="2:3" s="138" customFormat="1">
      <c r="B228" s="141"/>
      <c r="C228" s="141"/>
    </row>
    <row r="229" spans="2:3" s="138" customFormat="1">
      <c r="B229" s="141"/>
      <c r="C229" s="141"/>
    </row>
    <row r="230" spans="2:3" s="138" customFormat="1">
      <c r="B230" s="141"/>
      <c r="C230" s="141"/>
    </row>
    <row r="231" spans="2:3" s="138" customFormat="1">
      <c r="B231" s="141"/>
      <c r="C231" s="141"/>
    </row>
    <row r="232" spans="2:3" s="138" customFormat="1">
      <c r="B232" s="141"/>
      <c r="C232" s="141"/>
    </row>
    <row r="233" spans="2:3" s="138" customFormat="1">
      <c r="B233" s="141"/>
      <c r="C233" s="141"/>
    </row>
    <row r="234" spans="2:3" s="138" customFormat="1">
      <c r="B234" s="141"/>
      <c r="C234" s="141"/>
    </row>
    <row r="235" spans="2:3" s="138" customFormat="1">
      <c r="B235" s="141"/>
      <c r="C235" s="141"/>
    </row>
    <row r="236" spans="2:3" s="138" customFormat="1">
      <c r="B236" s="141"/>
      <c r="C236" s="141"/>
    </row>
    <row r="237" spans="2:3" s="138" customFormat="1">
      <c r="B237" s="141"/>
      <c r="C237" s="141"/>
    </row>
    <row r="238" spans="2:3" s="138" customFormat="1">
      <c r="B238" s="141"/>
      <c r="C238" s="141"/>
    </row>
    <row r="239" spans="2:3" s="138" customFormat="1">
      <c r="B239" s="141"/>
      <c r="C239" s="141"/>
    </row>
    <row r="240" spans="2:3" s="138" customFormat="1">
      <c r="B240" s="141"/>
      <c r="C240" s="141"/>
    </row>
    <row r="241" spans="2:7" s="138" customFormat="1">
      <c r="B241" s="141"/>
      <c r="C241" s="141"/>
    </row>
    <row r="242" spans="2:7" s="138" customFormat="1">
      <c r="B242" s="141"/>
      <c r="C242" s="141"/>
    </row>
    <row r="243" spans="2:7" s="138" customFormat="1">
      <c r="B243" s="141"/>
      <c r="C243" s="141"/>
    </row>
    <row r="244" spans="2:7" s="138" customFormat="1">
      <c r="B244" s="141"/>
      <c r="C244" s="141"/>
    </row>
    <row r="245" spans="2:7" s="138" customFormat="1">
      <c r="B245" s="141"/>
      <c r="C245" s="141"/>
    </row>
    <row r="246" spans="2:7" s="138" customFormat="1">
      <c r="B246" s="141"/>
      <c r="C246" s="141"/>
    </row>
    <row r="247" spans="2:7" s="138" customFormat="1">
      <c r="B247" s="141"/>
      <c r="C247" s="141"/>
    </row>
    <row r="248" spans="2:7" s="138" customFormat="1">
      <c r="B248" s="141"/>
      <c r="C248" s="14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44"/>
      <c r="D252" s="1"/>
      <c r="E252" s="1"/>
      <c r="F252" s="1"/>
      <c r="G252" s="1"/>
    </row>
    <row r="253" spans="2:7">
      <c r="B253" s="3"/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  <row r="256" spans="2:7">
      <c r="D256" s="1"/>
      <c r="E256" s="1"/>
      <c r="F256" s="1"/>
      <c r="G256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98:B1048576 J9:J19 K1:XFD19 D1:I19 C5:C19 A1:B26 C20:XFD26 A27:XFD31 B32:B43 AG32:AG43 C94:XFD1048576 A94:A1048576 B94:B96 A91:XFD91 B45:B88 A32:A88 AH32:XFD88 C32:AF88 AG49:AG88 A89:XFD90 A92:XFD9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180</v>
      </c>
      <c r="C1" s="78" t="s" vm="1">
        <v>254</v>
      </c>
    </row>
    <row r="2" spans="2:65">
      <c r="B2" s="57" t="s">
        <v>179</v>
      </c>
      <c r="C2" s="78" t="s">
        <v>255</v>
      </c>
    </row>
    <row r="3" spans="2:65">
      <c r="B3" s="57" t="s">
        <v>181</v>
      </c>
      <c r="C3" s="78" t="s">
        <v>256</v>
      </c>
    </row>
    <row r="4" spans="2:65">
      <c r="B4" s="57" t="s">
        <v>182</v>
      </c>
      <c r="C4" s="78">
        <v>8803</v>
      </c>
    </row>
    <row r="6" spans="2:65" ht="26.25" customHeight="1">
      <c r="B6" s="180" t="s">
        <v>210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</row>
    <row r="7" spans="2:65" ht="26.25" customHeight="1">
      <c r="B7" s="180" t="s">
        <v>94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2"/>
      <c r="BM7" s="3"/>
    </row>
    <row r="8" spans="2:65" s="3" customFormat="1" ht="78.75">
      <c r="B8" s="23" t="s">
        <v>118</v>
      </c>
      <c r="C8" s="31" t="s">
        <v>44</v>
      </c>
      <c r="D8" s="31" t="s">
        <v>122</v>
      </c>
      <c r="E8" s="31" t="s">
        <v>120</v>
      </c>
      <c r="F8" s="31" t="s">
        <v>63</v>
      </c>
      <c r="G8" s="31" t="s">
        <v>15</v>
      </c>
      <c r="H8" s="31" t="s">
        <v>64</v>
      </c>
      <c r="I8" s="31" t="s">
        <v>104</v>
      </c>
      <c r="J8" s="31" t="s">
        <v>238</v>
      </c>
      <c r="K8" s="31" t="s">
        <v>237</v>
      </c>
      <c r="L8" s="31" t="s">
        <v>60</v>
      </c>
      <c r="M8" s="31" t="s">
        <v>57</v>
      </c>
      <c r="N8" s="31" t="s">
        <v>183</v>
      </c>
      <c r="O8" s="21" t="s">
        <v>185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245</v>
      </c>
      <c r="K9" s="33"/>
      <c r="L9" s="33" t="s">
        <v>241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6" customFormat="1" ht="18" customHeight="1">
      <c r="B11" s="128" t="s">
        <v>31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12723.594369999999</v>
      </c>
      <c r="M11" s="82"/>
      <c r="N11" s="92">
        <v>1</v>
      </c>
      <c r="O11" s="92">
        <f>L11/'סכום נכסי הקרן'!$C$42</f>
        <v>2.6445750655604505E-2</v>
      </c>
      <c r="P11" s="139"/>
      <c r="BG11" s="137"/>
      <c r="BH11" s="140"/>
      <c r="BI11" s="137"/>
      <c r="BM11" s="137"/>
    </row>
    <row r="12" spans="2:65" s="136" customFormat="1" ht="18" customHeight="1">
      <c r="B12" s="81" t="s">
        <v>232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12723.594369999999</v>
      </c>
      <c r="M12" s="82"/>
      <c r="N12" s="92">
        <v>1</v>
      </c>
      <c r="O12" s="92">
        <f>L12/'סכום נכסי הקרן'!$C$42</f>
        <v>2.6445750655604505E-2</v>
      </c>
      <c r="P12" s="139"/>
      <c r="BG12" s="137"/>
      <c r="BH12" s="140"/>
      <c r="BI12" s="137"/>
      <c r="BM12" s="137"/>
    </row>
    <row r="13" spans="2:65" s="138" customFormat="1">
      <c r="B13" s="102" t="s">
        <v>50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5877.7703000000001</v>
      </c>
      <c r="M13" s="82"/>
      <c r="N13" s="92">
        <v>0.46195832160908479</v>
      </c>
      <c r="O13" s="92">
        <f>L13/'סכום נכסי הקרן'!$C$42</f>
        <v>1.2216834586555411E-2</v>
      </c>
      <c r="BH13" s="140"/>
    </row>
    <row r="14" spans="2:65" s="138" customFormat="1" ht="20.25">
      <c r="B14" s="87" t="s">
        <v>1184</v>
      </c>
      <c r="C14" s="84" t="s">
        <v>1185</v>
      </c>
      <c r="D14" s="97" t="s">
        <v>27</v>
      </c>
      <c r="E14" s="84"/>
      <c r="F14" s="97" t="s">
        <v>1053</v>
      </c>
      <c r="G14" s="84" t="s">
        <v>1186</v>
      </c>
      <c r="H14" s="84" t="s">
        <v>1187</v>
      </c>
      <c r="I14" s="97" t="s">
        <v>164</v>
      </c>
      <c r="J14" s="94">
        <v>8172.41</v>
      </c>
      <c r="K14" s="96">
        <v>11212</v>
      </c>
      <c r="L14" s="94">
        <v>3176.77954</v>
      </c>
      <c r="M14" s="95">
        <v>1.0234109280982818E-3</v>
      </c>
      <c r="N14" s="95">
        <v>0.24967626659729802</v>
      </c>
      <c r="O14" s="95">
        <f>L14/'סכום נכסי הקרן'!$C$42</f>
        <v>6.6028762910543791E-3</v>
      </c>
      <c r="BH14" s="136"/>
    </row>
    <row r="15" spans="2:65" s="138" customFormat="1">
      <c r="B15" s="87" t="s">
        <v>1188</v>
      </c>
      <c r="C15" s="84" t="s">
        <v>1189</v>
      </c>
      <c r="D15" s="97" t="s">
        <v>27</v>
      </c>
      <c r="E15" s="84"/>
      <c r="F15" s="97" t="s">
        <v>1053</v>
      </c>
      <c r="G15" s="84" t="s">
        <v>1190</v>
      </c>
      <c r="H15" s="84" t="s">
        <v>1191</v>
      </c>
      <c r="I15" s="97" t="s">
        <v>164</v>
      </c>
      <c r="J15" s="94">
        <v>36241.68</v>
      </c>
      <c r="K15" s="96">
        <v>1253</v>
      </c>
      <c r="L15" s="94">
        <v>1574.3933</v>
      </c>
      <c r="M15" s="95">
        <v>6.2943584002558034E-5</v>
      </c>
      <c r="N15" s="95">
        <v>0.12373809272890236</v>
      </c>
      <c r="O15" s="95">
        <f>L15/'סכום נכסי הקרן'!$C$42</f>
        <v>3.2723467469086207E-3</v>
      </c>
    </row>
    <row r="16" spans="2:65" s="138" customFormat="1">
      <c r="B16" s="87" t="s">
        <v>1192</v>
      </c>
      <c r="C16" s="84" t="s">
        <v>1193</v>
      </c>
      <c r="D16" s="97" t="s">
        <v>27</v>
      </c>
      <c r="E16" s="84"/>
      <c r="F16" s="97" t="s">
        <v>1053</v>
      </c>
      <c r="G16" s="84" t="s">
        <v>1194</v>
      </c>
      <c r="H16" s="84"/>
      <c r="I16" s="97" t="s">
        <v>164</v>
      </c>
      <c r="J16" s="94">
        <v>1114</v>
      </c>
      <c r="K16" s="96">
        <v>29169.55</v>
      </c>
      <c r="L16" s="94">
        <v>1126.59746</v>
      </c>
      <c r="M16" s="95">
        <v>7.6572118140026853E-5</v>
      </c>
      <c r="N16" s="95">
        <v>8.8543962282884386E-2</v>
      </c>
      <c r="O16" s="95">
        <f>L16/'סכום נכסי הקרן'!$C$42</f>
        <v>2.3416115485924102E-3</v>
      </c>
    </row>
    <row r="17" spans="2:15" s="138" customFormat="1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 s="138" customFormat="1">
      <c r="B18" s="102" t="s">
        <v>29</v>
      </c>
      <c r="C18" s="82"/>
      <c r="D18" s="82"/>
      <c r="E18" s="82"/>
      <c r="F18" s="82"/>
      <c r="G18" s="82"/>
      <c r="H18" s="82"/>
      <c r="I18" s="82"/>
      <c r="J18" s="91"/>
      <c r="K18" s="93"/>
      <c r="L18" s="91">
        <v>6845.8240699999988</v>
      </c>
      <c r="M18" s="82"/>
      <c r="N18" s="92">
        <v>0.53804167839091521</v>
      </c>
      <c r="O18" s="92">
        <f>L18/'סכום נכסי הקרן'!$C$42</f>
        <v>1.4228916069049094E-2</v>
      </c>
    </row>
    <row r="19" spans="2:15" s="138" customFormat="1">
      <c r="B19" s="87" t="s">
        <v>1195</v>
      </c>
      <c r="C19" s="84" t="s">
        <v>1196</v>
      </c>
      <c r="D19" s="97" t="s">
        <v>27</v>
      </c>
      <c r="E19" s="84"/>
      <c r="F19" s="97" t="s">
        <v>1037</v>
      </c>
      <c r="G19" s="84" t="s">
        <v>1194</v>
      </c>
      <c r="H19" s="84"/>
      <c r="I19" s="97" t="s">
        <v>164</v>
      </c>
      <c r="J19" s="94">
        <v>14</v>
      </c>
      <c r="K19" s="96">
        <v>487766.52</v>
      </c>
      <c r="L19" s="94">
        <v>236.75210000000001</v>
      </c>
      <c r="M19" s="95">
        <v>5.7365437356181317E-3</v>
      </c>
      <c r="N19" s="95">
        <v>1.8607328488734275E-2</v>
      </c>
      <c r="O19" s="95">
        <f>L19/'סכום נכסי הקרן'!$C$42</f>
        <v>4.9208476957999289E-4</v>
      </c>
    </row>
    <row r="20" spans="2:15" s="138" customFormat="1">
      <c r="B20" s="87" t="s">
        <v>1197</v>
      </c>
      <c r="C20" s="84" t="s">
        <v>1198</v>
      </c>
      <c r="D20" s="97" t="s">
        <v>27</v>
      </c>
      <c r="E20" s="84"/>
      <c r="F20" s="97" t="s">
        <v>1037</v>
      </c>
      <c r="G20" s="84" t="s">
        <v>1194</v>
      </c>
      <c r="H20" s="84"/>
      <c r="I20" s="97" t="s">
        <v>164</v>
      </c>
      <c r="J20" s="94">
        <v>1465</v>
      </c>
      <c r="K20" s="96">
        <v>2332.69</v>
      </c>
      <c r="L20" s="94">
        <v>118.48094999999999</v>
      </c>
      <c r="M20" s="95">
        <v>7.0455120899867309E-5</v>
      </c>
      <c r="N20" s="95">
        <v>9.3119087700058462E-3</v>
      </c>
      <c r="O20" s="95">
        <f>L20/'סכום נכסי הקרן'!$C$42</f>
        <v>2.4626041745931141E-4</v>
      </c>
    </row>
    <row r="21" spans="2:15" s="138" customFormat="1">
      <c r="B21" s="87" t="s">
        <v>1199</v>
      </c>
      <c r="C21" s="84" t="s">
        <v>1200</v>
      </c>
      <c r="D21" s="97" t="s">
        <v>27</v>
      </c>
      <c r="E21" s="84"/>
      <c r="F21" s="97" t="s">
        <v>1037</v>
      </c>
      <c r="G21" s="84" t="s">
        <v>1194</v>
      </c>
      <c r="H21" s="84"/>
      <c r="I21" s="97" t="s">
        <v>166</v>
      </c>
      <c r="J21" s="94">
        <v>69</v>
      </c>
      <c r="K21" s="96">
        <v>170716</v>
      </c>
      <c r="L21" s="94">
        <v>489.15153000000004</v>
      </c>
      <c r="M21" s="95">
        <v>2.7293870426945988E-4</v>
      </c>
      <c r="N21" s="95">
        <v>3.8444445474726342E-2</v>
      </c>
      <c r="O21" s="95">
        <f>L21/'סכום נכסי הקרן'!$C$42</f>
        <v>1.0166922191175958E-3</v>
      </c>
    </row>
    <row r="22" spans="2:15" s="138" customFormat="1">
      <c r="B22" s="87" t="s">
        <v>1201</v>
      </c>
      <c r="C22" s="84" t="s">
        <v>1202</v>
      </c>
      <c r="D22" s="97" t="s">
        <v>140</v>
      </c>
      <c r="E22" s="84"/>
      <c r="F22" s="97" t="s">
        <v>1037</v>
      </c>
      <c r="G22" s="84" t="s">
        <v>1194</v>
      </c>
      <c r="H22" s="84"/>
      <c r="I22" s="97" t="s">
        <v>166</v>
      </c>
      <c r="J22" s="94">
        <v>920.99999999999989</v>
      </c>
      <c r="K22" s="96">
        <v>3768</v>
      </c>
      <c r="L22" s="94">
        <v>144.10883999999999</v>
      </c>
      <c r="M22" s="95">
        <v>4.421318714316768E-5</v>
      </c>
      <c r="N22" s="95">
        <v>1.132611083074004E-2</v>
      </c>
      <c r="O22" s="95">
        <f>L22/'סכום נכסי הקרן'!$C$42</f>
        <v>2.9952750292749268E-4</v>
      </c>
    </row>
    <row r="23" spans="2:15" s="138" customFormat="1">
      <c r="B23" s="87" t="s">
        <v>1203</v>
      </c>
      <c r="C23" s="84" t="s">
        <v>1204</v>
      </c>
      <c r="D23" s="97" t="s">
        <v>140</v>
      </c>
      <c r="E23" s="84"/>
      <c r="F23" s="97" t="s">
        <v>1037</v>
      </c>
      <c r="G23" s="84" t="s">
        <v>1194</v>
      </c>
      <c r="H23" s="84"/>
      <c r="I23" s="97" t="s">
        <v>166</v>
      </c>
      <c r="J23" s="94">
        <v>1532</v>
      </c>
      <c r="K23" s="96">
        <v>2378</v>
      </c>
      <c r="L23" s="94">
        <v>151.28320999999997</v>
      </c>
      <c r="M23" s="95">
        <v>1.3110557382072751E-5</v>
      </c>
      <c r="N23" s="95">
        <v>1.1889974295054487E-2</v>
      </c>
      <c r="O23" s="95">
        <f>L23/'סכום נכסי הקרן'!$C$42</f>
        <v>3.1443929550855791E-4</v>
      </c>
    </row>
    <row r="24" spans="2:15" s="138" customFormat="1">
      <c r="B24" s="87" t="s">
        <v>1205</v>
      </c>
      <c r="C24" s="84" t="s">
        <v>1206</v>
      </c>
      <c r="D24" s="97" t="s">
        <v>27</v>
      </c>
      <c r="E24" s="84"/>
      <c r="F24" s="97" t="s">
        <v>1037</v>
      </c>
      <c r="G24" s="84" t="s">
        <v>1194</v>
      </c>
      <c r="H24" s="84"/>
      <c r="I24" s="97" t="s">
        <v>164</v>
      </c>
      <c r="J24" s="94">
        <v>471.5</v>
      </c>
      <c r="K24" s="96">
        <v>13882</v>
      </c>
      <c r="L24" s="94">
        <v>226.92773</v>
      </c>
      <c r="M24" s="95">
        <v>8.8856611152391624E-5</v>
      </c>
      <c r="N24" s="95">
        <v>1.7835190544509633E-2</v>
      </c>
      <c r="O24" s="95">
        <f>L24/'סכום נכסי הקרן'!$C$42</f>
        <v>4.7166500203529692E-4</v>
      </c>
    </row>
    <row r="25" spans="2:15" s="138" customFormat="1">
      <c r="B25" s="87" t="s">
        <v>1207</v>
      </c>
      <c r="C25" s="84" t="s">
        <v>1208</v>
      </c>
      <c r="D25" s="97" t="s">
        <v>27</v>
      </c>
      <c r="E25" s="84"/>
      <c r="F25" s="97" t="s">
        <v>1037</v>
      </c>
      <c r="G25" s="84" t="s">
        <v>1194</v>
      </c>
      <c r="H25" s="84"/>
      <c r="I25" s="97" t="s">
        <v>166</v>
      </c>
      <c r="J25" s="94">
        <v>223</v>
      </c>
      <c r="K25" s="96">
        <v>124753</v>
      </c>
      <c r="L25" s="94">
        <v>1155.2499499999999</v>
      </c>
      <c r="M25" s="95">
        <v>1.5762315178113648E-4</v>
      </c>
      <c r="N25" s="95">
        <v>9.0795880189632291E-2</v>
      </c>
      <c r="O25" s="95">
        <f>L25/'סכום נכסי הקרן'!$C$42</f>
        <v>2.4011652080511564E-3</v>
      </c>
    </row>
    <row r="26" spans="2:15" s="138" customFormat="1">
      <c r="B26" s="87" t="s">
        <v>1209</v>
      </c>
      <c r="C26" s="84" t="s">
        <v>1210</v>
      </c>
      <c r="D26" s="97" t="s">
        <v>27</v>
      </c>
      <c r="E26" s="84"/>
      <c r="F26" s="97" t="s">
        <v>1037</v>
      </c>
      <c r="G26" s="84" t="s">
        <v>1194</v>
      </c>
      <c r="H26" s="84"/>
      <c r="I26" s="97" t="s">
        <v>164</v>
      </c>
      <c r="J26" s="94">
        <v>1317.57</v>
      </c>
      <c r="K26" s="96">
        <v>1905.64</v>
      </c>
      <c r="L26" s="94">
        <v>87.04992</v>
      </c>
      <c r="M26" s="95">
        <v>1.476052469408962E-5</v>
      </c>
      <c r="N26" s="95">
        <v>6.8416138921599404E-3</v>
      </c>
      <c r="O26" s="95">
        <f>L26/'סכום נכסי הקרן'!$C$42</f>
        <v>1.8093161507398163E-4</v>
      </c>
    </row>
    <row r="27" spans="2:15" s="138" customFormat="1">
      <c r="B27" s="87" t="s">
        <v>1211</v>
      </c>
      <c r="C27" s="84" t="s">
        <v>1212</v>
      </c>
      <c r="D27" s="97" t="s">
        <v>27</v>
      </c>
      <c r="E27" s="84"/>
      <c r="F27" s="97" t="s">
        <v>1037</v>
      </c>
      <c r="G27" s="84" t="s">
        <v>1194</v>
      </c>
      <c r="H27" s="84"/>
      <c r="I27" s="97" t="s">
        <v>164</v>
      </c>
      <c r="J27" s="94">
        <v>4410</v>
      </c>
      <c r="K27" s="96">
        <v>1933</v>
      </c>
      <c r="L27" s="94">
        <v>295.54545999999993</v>
      </c>
      <c r="M27" s="95">
        <v>1.5892197314476217E-4</v>
      </c>
      <c r="N27" s="95">
        <v>2.3228142253327741E-2</v>
      </c>
      <c r="O27" s="95">
        <f>L27/'סכום נכסי הקרן'!$C$42</f>
        <v>6.1428565822441682E-4</v>
      </c>
    </row>
    <row r="28" spans="2:15" s="138" customFormat="1">
      <c r="B28" s="87" t="s">
        <v>1213</v>
      </c>
      <c r="C28" s="84" t="s">
        <v>1214</v>
      </c>
      <c r="D28" s="97" t="s">
        <v>27</v>
      </c>
      <c r="E28" s="84"/>
      <c r="F28" s="97" t="s">
        <v>1037</v>
      </c>
      <c r="G28" s="84" t="s">
        <v>1194</v>
      </c>
      <c r="H28" s="84"/>
      <c r="I28" s="97" t="s">
        <v>164</v>
      </c>
      <c r="J28" s="94">
        <v>85</v>
      </c>
      <c r="K28" s="96">
        <v>51907.07</v>
      </c>
      <c r="L28" s="94">
        <v>152.96754999999999</v>
      </c>
      <c r="M28" s="95">
        <v>2.9305772282804569E-5</v>
      </c>
      <c r="N28" s="95">
        <v>1.2022353554485407E-2</v>
      </c>
      <c r="O28" s="95">
        <f>L28/'סכום נכסי הקרן'!$C$42</f>
        <v>3.179401643954416E-4</v>
      </c>
    </row>
    <row r="29" spans="2:15" s="138" customFormat="1">
      <c r="B29" s="87" t="s">
        <v>1215</v>
      </c>
      <c r="C29" s="84" t="s">
        <v>1216</v>
      </c>
      <c r="D29" s="97" t="s">
        <v>27</v>
      </c>
      <c r="E29" s="84"/>
      <c r="F29" s="97" t="s">
        <v>1037</v>
      </c>
      <c r="G29" s="84" t="s">
        <v>1194</v>
      </c>
      <c r="H29" s="84"/>
      <c r="I29" s="97" t="s">
        <v>164</v>
      </c>
      <c r="J29" s="94">
        <v>3787</v>
      </c>
      <c r="K29" s="96">
        <v>2504.02</v>
      </c>
      <c r="L29" s="94">
        <v>328.76603999999998</v>
      </c>
      <c r="M29" s="95">
        <v>1.4840501002931485E-5</v>
      </c>
      <c r="N29" s="95">
        <v>2.583908528042772E-2</v>
      </c>
      <c r="O29" s="95">
        <f>L29/'סכום נכסי הקרן'!$C$42</f>
        <v>6.8333400649509208E-4</v>
      </c>
    </row>
    <row r="30" spans="2:15" s="138" customFormat="1">
      <c r="B30" s="87" t="s">
        <v>1217</v>
      </c>
      <c r="C30" s="84" t="s">
        <v>1218</v>
      </c>
      <c r="D30" s="97" t="s">
        <v>27</v>
      </c>
      <c r="E30" s="84"/>
      <c r="F30" s="97" t="s">
        <v>1037</v>
      </c>
      <c r="G30" s="84" t="s">
        <v>1194</v>
      </c>
      <c r="H30" s="84"/>
      <c r="I30" s="97" t="s">
        <v>166</v>
      </c>
      <c r="J30" s="94">
        <v>5633</v>
      </c>
      <c r="K30" s="96">
        <v>1287.4000000000001</v>
      </c>
      <c r="L30" s="94">
        <v>301.14339999999999</v>
      </c>
      <c r="M30" s="95">
        <v>3.3582786908444468E-4</v>
      </c>
      <c r="N30" s="95">
        <v>2.3668107552221505E-2</v>
      </c>
      <c r="O30" s="95">
        <f>L30/'סכום נכסי הקרן'!$C$42</f>
        <v>6.2592087081607981E-4</v>
      </c>
    </row>
    <row r="31" spans="2:15" s="138" customFormat="1">
      <c r="B31" s="87" t="s">
        <v>1219</v>
      </c>
      <c r="C31" s="84" t="s">
        <v>1220</v>
      </c>
      <c r="D31" s="97" t="s">
        <v>27</v>
      </c>
      <c r="E31" s="84"/>
      <c r="F31" s="97" t="s">
        <v>1037</v>
      </c>
      <c r="G31" s="84" t="s">
        <v>1194</v>
      </c>
      <c r="H31" s="84"/>
      <c r="I31" s="97" t="s">
        <v>174</v>
      </c>
      <c r="J31" s="94">
        <v>1889</v>
      </c>
      <c r="K31" s="96">
        <f>1113128/100</f>
        <v>11131.28</v>
      </c>
      <c r="L31" s="94">
        <v>647.69431000000009</v>
      </c>
      <c r="M31" s="95">
        <v>2.1307470980720412E-4</v>
      </c>
      <c r="N31" s="95">
        <v>5.0904979455109751E-2</v>
      </c>
      <c r="O31" s="95">
        <f>L31/'סכום נכסי הקרן'!$C$42</f>
        <v>1.3462203937985027E-3</v>
      </c>
    </row>
    <row r="32" spans="2:15" s="138" customFormat="1">
      <c r="B32" s="87" t="s">
        <v>1221</v>
      </c>
      <c r="C32" s="84" t="s">
        <v>1222</v>
      </c>
      <c r="D32" s="97" t="s">
        <v>140</v>
      </c>
      <c r="E32" s="84"/>
      <c r="F32" s="97" t="s">
        <v>1037</v>
      </c>
      <c r="G32" s="84" t="s">
        <v>1194</v>
      </c>
      <c r="H32" s="84"/>
      <c r="I32" s="97" t="s">
        <v>164</v>
      </c>
      <c r="J32" s="94">
        <v>3578.9999999999995</v>
      </c>
      <c r="K32" s="96">
        <v>20233.91</v>
      </c>
      <c r="L32" s="94">
        <v>2510.7030800000007</v>
      </c>
      <c r="M32" s="95">
        <v>6.7971616485813113E-5</v>
      </c>
      <c r="N32" s="95">
        <v>0.19732655780978037</v>
      </c>
      <c r="O32" s="95">
        <f>L32/'סכום נכסי הקרן'!$C$42</f>
        <v>5.2184489455661788E-3</v>
      </c>
    </row>
    <row r="33" spans="2:59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99" t="s">
        <v>253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99" t="s">
        <v>115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99" t="s">
        <v>236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99" t="s">
        <v>244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</row>
    <row r="132" spans="2:15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1:B35 C5:C1048576 AG42:AG1048576 AH1:XFD1048576 AG1:AG37 B37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E29B3CC-2A84-4F2A-8F4F-94D029AE1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