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932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הלוואות!$B$6:$Q$60</definedName>
    <definedName name="Print_Area" localSheetId="25">'השקעה בחברות מוחזקות'!$B$6:$K$17</definedName>
    <definedName name="Print_Area" localSheetId="26">'השקעות אחרות '!$B$6:$K$16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מניות'!$B$6:$M$22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מזומנים!$B$6:$K$39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10" i="88" l="1"/>
  <c r="C37" i="88"/>
  <c r="I10" i="81"/>
  <c r="I11" i="81"/>
  <c r="J15" i="58" l="1"/>
  <c r="C31" i="88" l="1"/>
  <c r="C26" i="88"/>
  <c r="C18" i="88"/>
  <c r="C17" i="88"/>
  <c r="C15" i="88"/>
  <c r="C13" i="88"/>
  <c r="C23" i="88" l="1"/>
  <c r="C12" i="88"/>
  <c r="L12" i="78" l="1"/>
  <c r="L11" i="78" s="1"/>
  <c r="L10" i="78" s="1"/>
  <c r="I12" i="78"/>
  <c r="I11" i="78" s="1"/>
  <c r="I10" i="78" s="1"/>
  <c r="O12" i="78"/>
  <c r="O11" i="78" l="1"/>
  <c r="J12" i="58"/>
  <c r="C10" i="84"/>
  <c r="C43" i="88" s="1"/>
  <c r="C11" i="84"/>
  <c r="O10" i="78" l="1"/>
  <c r="P11" i="78" s="1"/>
  <c r="J11" i="58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C33" i="88" l="1"/>
  <c r="P21" i="78"/>
  <c r="P16" i="78"/>
  <c r="P20" i="78"/>
  <c r="P15" i="78"/>
  <c r="P17" i="78"/>
  <c r="P13" i="78"/>
  <c r="P23" i="78"/>
  <c r="P19" i="78"/>
  <c r="P14" i="78"/>
  <c r="P10" i="78"/>
  <c r="P22" i="78"/>
  <c r="P12" i="78"/>
  <c r="J10" i="58"/>
  <c r="K11" i="58" s="1"/>
  <c r="C11" i="88" l="1"/>
  <c r="K19" i="58"/>
  <c r="K15" i="58"/>
  <c r="K10" i="58"/>
  <c r="K20" i="58"/>
  <c r="K18" i="58"/>
  <c r="K16" i="58"/>
  <c r="K21" i="58"/>
  <c r="K13" i="58"/>
  <c r="K17" i="58"/>
  <c r="K12" i="58"/>
  <c r="C42" i="88" l="1"/>
  <c r="D10" i="88" l="1"/>
  <c r="K11" i="81"/>
  <c r="D37" i="88"/>
  <c r="K10" i="81"/>
  <c r="K12" i="81"/>
  <c r="D31" i="88"/>
  <c r="Q12" i="78"/>
  <c r="Q23" i="78"/>
  <c r="Q14" i="78"/>
  <c r="Q19" i="78"/>
  <c r="Q17" i="78"/>
  <c r="D18" i="88"/>
  <c r="D33" i="88"/>
  <c r="L16" i="58"/>
  <c r="U85" i="61"/>
  <c r="S22" i="71"/>
  <c r="N56" i="63"/>
  <c r="N39" i="63"/>
  <c r="N22" i="63"/>
  <c r="N49" i="63"/>
  <c r="K15" i="76"/>
  <c r="S12" i="71"/>
  <c r="N46" i="63"/>
  <c r="N29" i="63"/>
  <c r="N12" i="63"/>
  <c r="N14" i="63"/>
  <c r="S19" i="71"/>
  <c r="N54" i="63"/>
  <c r="N37" i="63"/>
  <c r="N20" i="63"/>
  <c r="K13" i="76"/>
  <c r="N53" i="63"/>
  <c r="R21" i="59"/>
  <c r="R29" i="59"/>
  <c r="U18" i="61"/>
  <c r="R39" i="59"/>
  <c r="U58" i="61"/>
  <c r="U27" i="61"/>
  <c r="U52" i="61"/>
  <c r="U33" i="61"/>
  <c r="U61" i="61"/>
  <c r="U81" i="61"/>
  <c r="U41" i="61"/>
  <c r="U54" i="61"/>
  <c r="U48" i="61"/>
  <c r="U57" i="61"/>
  <c r="U82" i="61"/>
  <c r="R42" i="59"/>
  <c r="R18" i="59"/>
  <c r="U38" i="61"/>
  <c r="U23" i="61"/>
  <c r="U65" i="61"/>
  <c r="R41" i="59"/>
  <c r="R38" i="59"/>
  <c r="U42" i="61"/>
  <c r="R35" i="59"/>
  <c r="U84" i="61"/>
  <c r="U15" i="61"/>
  <c r="D23" i="88"/>
  <c r="Q11" i="78"/>
  <c r="L15" i="58"/>
  <c r="D26" i="88"/>
  <c r="L19" i="58"/>
  <c r="U59" i="61"/>
  <c r="U14" i="61"/>
  <c r="U71" i="61"/>
  <c r="D15" i="88"/>
  <c r="L12" i="58"/>
  <c r="Q13" i="78"/>
  <c r="Q16" i="78"/>
  <c r="L20" i="58"/>
  <c r="K21" i="76"/>
  <c r="S17" i="71"/>
  <c r="N52" i="63"/>
  <c r="N35" i="63"/>
  <c r="N17" i="63"/>
  <c r="N36" i="63"/>
  <c r="K11" i="76"/>
  <c r="O13" i="64"/>
  <c r="N42" i="63"/>
  <c r="N25" i="63"/>
  <c r="S14" i="71"/>
  <c r="K19" i="76"/>
  <c r="S15" i="71"/>
  <c r="N50" i="63"/>
  <c r="N32" i="63"/>
  <c r="N15" i="63"/>
  <c r="S24" i="71"/>
  <c r="N44" i="63"/>
  <c r="U12" i="61"/>
  <c r="U50" i="61"/>
  <c r="U26" i="61"/>
  <c r="U29" i="61"/>
  <c r="U32" i="61"/>
  <c r="U72" i="61"/>
  <c r="U53" i="61"/>
  <c r="U78" i="61"/>
  <c r="U75" i="61"/>
  <c r="U11" i="61"/>
  <c r="U17" i="61"/>
  <c r="U60" i="61"/>
  <c r="U45" i="61"/>
  <c r="R34" i="59"/>
  <c r="R14" i="59"/>
  <c r="R40" i="59"/>
  <c r="U16" i="61"/>
  <c r="U80" i="61"/>
  <c r="U66" i="61"/>
  <c r="U74" i="61"/>
  <c r="U34" i="61"/>
  <c r="R31" i="59"/>
  <c r="U24" i="61"/>
  <c r="U68" i="61"/>
  <c r="U22" i="61"/>
  <c r="U79" i="61"/>
  <c r="D38" i="88"/>
  <c r="Q15" i="78"/>
  <c r="D42" i="88"/>
  <c r="D12" i="88"/>
  <c r="Q22" i="78"/>
  <c r="Q21" i="78"/>
  <c r="K16" i="76"/>
  <c r="S13" i="71"/>
  <c r="N48" i="63"/>
  <c r="N30" i="63"/>
  <c r="N13" i="63"/>
  <c r="N19" i="63"/>
  <c r="S21" i="71"/>
  <c r="N55" i="63"/>
  <c r="N38" i="63"/>
  <c r="N21" i="63"/>
  <c r="N40" i="63"/>
  <c r="K14" i="76"/>
  <c r="S11" i="71"/>
  <c r="N45" i="63"/>
  <c r="N28" i="63"/>
  <c r="N11" i="63"/>
  <c r="S18" i="71"/>
  <c r="N31" i="63"/>
  <c r="R24" i="59"/>
  <c r="R22" i="59"/>
  <c r="U28" i="61"/>
  <c r="R28" i="59"/>
  <c r="R37" i="59"/>
  <c r="U70" i="61"/>
  <c r="U67" i="61"/>
  <c r="R23" i="59"/>
  <c r="U35" i="61"/>
  <c r="U37" i="61"/>
  <c r="U19" i="61"/>
  <c r="R33" i="59"/>
  <c r="U62" i="61"/>
  <c r="R36" i="59"/>
  <c r="U47" i="61"/>
  <c r="U73" i="61"/>
  <c r="U76" i="61"/>
  <c r="U40" i="61"/>
  <c r="R25" i="59"/>
  <c r="R27" i="59"/>
  <c r="U20" i="61"/>
  <c r="U64" i="61"/>
  <c r="R20" i="59"/>
  <c r="U44" i="61"/>
  <c r="R30" i="59"/>
  <c r="U46" i="61"/>
  <c r="L13" i="58"/>
  <c r="Q20" i="78"/>
  <c r="R11" i="59"/>
  <c r="R12" i="59"/>
  <c r="R17" i="59"/>
  <c r="D13" i="88"/>
  <c r="Q10" i="78"/>
  <c r="L21" i="58"/>
  <c r="D17" i="88"/>
  <c r="K12" i="76"/>
  <c r="O14" i="64"/>
  <c r="N43" i="63"/>
  <c r="N26" i="63"/>
  <c r="O15" i="64"/>
  <c r="K20" i="76"/>
  <c r="S16" i="71"/>
  <c r="N51" i="63"/>
  <c r="N34" i="63"/>
  <c r="N16" i="63"/>
  <c r="N27" i="63"/>
  <c r="S25" i="71"/>
  <c r="O12" i="64"/>
  <c r="N41" i="63"/>
  <c r="N24" i="63"/>
  <c r="K17" i="76"/>
  <c r="O11" i="64"/>
  <c r="N23" i="63"/>
  <c r="U55" i="61"/>
  <c r="U77" i="61"/>
  <c r="U25" i="61"/>
  <c r="U39" i="61"/>
  <c r="U30" i="61"/>
  <c r="R19" i="59"/>
  <c r="U31" i="61"/>
  <c r="U56" i="61"/>
  <c r="U51" i="61"/>
  <c r="U13" i="61"/>
  <c r="U49" i="61"/>
  <c r="R15" i="59"/>
  <c r="U43" i="61"/>
  <c r="U69" i="61"/>
  <c r="R16" i="59"/>
  <c r="R13" i="59"/>
  <c r="U36" i="61"/>
  <c r="R32" i="59"/>
  <c r="U21" i="61"/>
  <c r="L18" i="58"/>
  <c r="L17" i="58"/>
  <c r="L11" i="58"/>
  <c r="L10" i="58"/>
  <c r="D11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41">
    <s v="Migdal Hashkaot Neches Boded"/>
    <s v="{[Time].[Hie Time].[Yom].&amp;[20171231]}"/>
    <s v="{[Medida].[Medida].&amp;[2]}"/>
    <s v="{[Keren].[Keren].[All]}"/>
    <s v="{[Cheshbon KM].[Hie Peilut].[Peilut 7].&amp;[Kod_Peilut_L7_7120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07]&amp;[NechesBoded_L2_102]&amp;[NechesBoded_L1_101]"/>
    <s v="[Neches].[Hie Neches Boded].[Neches Boded L3].&amp;[NechesBoded_L3_110]&amp;[NechesBoded_L2_102]&amp;[NechesBoded_L1_101]"/>
    <s v="[Neches].[Hie Neches Boded].[Neches Boded L3].&amp;[NechesBoded_L3_111]&amp;[NechesBoded_L2_102]&amp;[NechesBoded_L1_101]"/>
    <s v="[Neches].[Hie Neches Boded].[Neches Boded L3].&amp;[NechesBoded_L3_112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17]&amp;[NechesBoded_L2_103]&amp;[NechesBoded_L1_101]"/>
    <s v="[Neches].[Hie Neches Boded].[Neches Boded L3].&amp;[NechesBoded_L3_118]&amp;[NechesBoded_L2_103]&amp;[NechesBoded_L1_101]"/>
    <s v="[Neches].[Hie Neches Boded].[Neches Boded L3].&amp;[NechesBoded_L3_119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5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50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8">
        <n x="1" s="1"/>
        <n x="2" s="1"/>
        <n x="3" s="1"/>
        <n x="4" s="1"/>
        <n x="5" s="1"/>
        <n x="6" s="1"/>
        <n x="20"/>
        <n x="7"/>
      </t>
    </mdx>
    <mdx n="0" f="v">
      <t c="8">
        <n x="1" s="1"/>
        <n x="2" s="1"/>
        <n x="3" s="1"/>
        <n x="4" s="1"/>
        <n x="5" s="1"/>
        <n x="6" s="1"/>
        <n x="20"/>
        <n x="8"/>
      </t>
    </mdx>
    <mdx n="0" f="v">
      <t c="8">
        <n x="1" s="1"/>
        <n x="2" s="1"/>
        <n x="3" s="1"/>
        <n x="4" s="1"/>
        <n x="5" s="1"/>
        <n x="6" s="1"/>
        <n x="21"/>
        <n x="7"/>
      </t>
    </mdx>
    <mdx n="0" f="v">
      <t c="8">
        <n x="1" s="1"/>
        <n x="2" s="1"/>
        <n x="3" s="1"/>
        <n x="4" s="1"/>
        <n x="5" s="1"/>
        <n x="6" s="1"/>
        <n x="21"/>
        <n x="8"/>
      </t>
    </mdx>
    <mdx n="0" f="v">
      <t c="8">
        <n x="1" s="1"/>
        <n x="2" s="1"/>
        <n x="3" s="1"/>
        <n x="4" s="1"/>
        <n x="5" s="1"/>
        <n x="6" s="1"/>
        <n x="22"/>
        <n x="7"/>
      </t>
    </mdx>
    <mdx n="0" f="v">
      <t c="8">
        <n x="1" s="1"/>
        <n x="2" s="1"/>
        <n x="3" s="1"/>
        <n x="4" s="1"/>
        <n x="5" s="1"/>
        <n x="6" s="1"/>
        <n x="22"/>
        <n x="8"/>
      </t>
    </mdx>
    <mdx n="0" f="v">
      <t c="8">
        <n x="1" s="1"/>
        <n x="2" s="1"/>
        <n x="3" s="1"/>
        <n x="4" s="1"/>
        <n x="5" s="1"/>
        <n x="6" s="1"/>
        <n x="23"/>
        <n x="7"/>
      </t>
    </mdx>
    <mdx n="0" f="v">
      <t c="8">
        <n x="1" s="1"/>
        <n x="2" s="1"/>
        <n x="3" s="1"/>
        <n x="4" s="1"/>
        <n x="5" s="1"/>
        <n x="6" s="1"/>
        <n x="23"/>
        <n x="8"/>
      </t>
    </mdx>
    <mdx n="0" f="v">
      <t c="8">
        <n x="1" s="1"/>
        <n x="2" s="1"/>
        <n x="3" s="1"/>
        <n x="4" s="1"/>
        <n x="5" s="1"/>
        <n x="6" s="1"/>
        <n x="24"/>
        <n x="7"/>
      </t>
    </mdx>
    <mdx n="0" f="v">
      <t c="8">
        <n x="1" s="1"/>
        <n x="2" s="1"/>
        <n x="3" s="1"/>
        <n x="4" s="1"/>
        <n x="5" s="1"/>
        <n x="6" s="1"/>
        <n x="24"/>
        <n x="8"/>
      </t>
    </mdx>
    <mdx n="0" f="v">
      <t c="8">
        <n x="1" s="1"/>
        <n x="2" s="1"/>
        <n x="3" s="1"/>
        <n x="4" s="1"/>
        <n x="5" s="1"/>
        <n x="6" s="1"/>
        <n x="25"/>
        <n x="7"/>
      </t>
    </mdx>
    <mdx n="0" f="v">
      <t c="8">
        <n x="1" s="1"/>
        <n x="2" s="1"/>
        <n x="3" s="1"/>
        <n x="4" s="1"/>
        <n x="5" s="1"/>
        <n x="6" s="1"/>
        <n x="25"/>
        <n x="8"/>
      </t>
    </mdx>
    <mdx n="0" f="v">
      <t c="8">
        <n x="1" s="1"/>
        <n x="2" s="1"/>
        <n x="3" s="1"/>
        <n x="4" s="1"/>
        <n x="5" s="1"/>
        <n x="6" s="1"/>
        <n x="26"/>
        <n x="7"/>
      </t>
    </mdx>
    <mdx n="0" f="v">
      <t c="8">
        <n x="1" s="1"/>
        <n x="2" s="1"/>
        <n x="3" s="1"/>
        <n x="4" s="1"/>
        <n x="5" s="1"/>
        <n x="6" s="1"/>
        <n x="26"/>
        <n x="8"/>
      </t>
    </mdx>
    <mdx n="0" f="v">
      <t c="8">
        <n x="1" s="1"/>
        <n x="2" s="1"/>
        <n x="3" s="1"/>
        <n x="4" s="1"/>
        <n x="5" s="1"/>
        <n x="6" s="1"/>
        <n x="27"/>
        <n x="7"/>
      </t>
    </mdx>
    <mdx n="0" f="v">
      <t c="8">
        <n x="1" s="1"/>
        <n x="2" s="1"/>
        <n x="3" s="1"/>
        <n x="4" s="1"/>
        <n x="5" s="1"/>
        <n x="6" s="1"/>
        <n x="27"/>
        <n x="8"/>
      </t>
    </mdx>
    <mdx n="0" f="v">
      <t c="4" si="30">
        <n x="1" s="1"/>
        <n x="2" s="1"/>
        <n x="28"/>
        <n x="29"/>
      </t>
    </mdx>
    <mdx n="0" f="v">
      <t c="4" si="30">
        <n x="1" s="1"/>
        <n x="2" s="1"/>
        <n x="31"/>
        <n x="29"/>
      </t>
    </mdx>
    <mdx n="0" f="v">
      <t c="4" si="30">
        <n x="1" s="1"/>
        <n x="2" s="1"/>
        <n x="32"/>
        <n x="29"/>
      </t>
    </mdx>
    <mdx n="0" f="v">
      <t c="4" si="30">
        <n x="1" s="1"/>
        <n x="2" s="1"/>
        <n x="33"/>
        <n x="29"/>
      </t>
    </mdx>
    <mdx n="0" f="v">
      <t c="4" si="30">
        <n x="1" s="1"/>
        <n x="2" s="1"/>
        <n x="34"/>
        <n x="29"/>
      </t>
    </mdx>
    <mdx n="0" f="v">
      <t c="4" si="30">
        <n x="1" s="1"/>
        <n x="2" s="1"/>
        <n x="35"/>
        <n x="29"/>
      </t>
    </mdx>
    <mdx n="0" f="v">
      <t c="4" si="30">
        <n x="1" s="1"/>
        <n x="2" s="1"/>
        <n x="36"/>
        <n x="29"/>
      </t>
    </mdx>
    <mdx n="0" f="v">
      <t c="4" si="30">
        <n x="1" s="1"/>
        <n x="2" s="1"/>
        <n x="37"/>
        <n x="29"/>
      </t>
    </mdx>
    <mdx n="0" f="v">
      <t c="4" si="30">
        <n x="1" s="1"/>
        <n x="2" s="1"/>
        <n x="38"/>
        <n x="29"/>
      </t>
    </mdx>
    <mdx n="0" f="v">
      <t c="4" si="30">
        <n x="1" s="1"/>
        <n x="2" s="1"/>
        <n x="39"/>
        <n x="29"/>
      </t>
    </mdx>
    <mdx n="0" f="v">
      <t c="4" si="30">
        <n x="1" s="1"/>
        <n x="2" s="1"/>
        <n x="40"/>
        <n x="29"/>
      </t>
    </mdx>
  </mdxMetadata>
  <valueMetadata count="50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  <bk>
      <rc t="1" v="34"/>
    </bk>
    <bk>
      <rc t="1" v="35"/>
    </bk>
    <bk>
      <rc t="1" v="36"/>
    </bk>
    <bk>
      <rc t="1" v="37"/>
    </bk>
    <bk>
      <rc t="1" v="38"/>
    </bk>
    <bk>
      <rc t="1" v="39"/>
    </bk>
    <bk>
      <rc t="1" v="40"/>
    </bk>
    <bk>
      <rc t="1" v="41"/>
    </bk>
    <bk>
      <rc t="1" v="42"/>
    </bk>
    <bk>
      <rc t="1" v="43"/>
    </bk>
    <bk>
      <rc t="1" v="44"/>
    </bk>
    <bk>
      <rc t="1" v="45"/>
    </bk>
    <bk>
      <rc t="1" v="46"/>
    </bk>
    <bk>
      <rc t="1" v="47"/>
    </bk>
    <bk>
      <rc t="1" v="48"/>
    </bk>
    <bk>
      <rc t="1" v="49"/>
    </bk>
  </valueMetadata>
</metadata>
</file>

<file path=xl/sharedStrings.xml><?xml version="1.0" encoding="utf-8"?>
<sst xmlns="http://schemas.openxmlformats.org/spreadsheetml/2006/main" count="2910" uniqueCount="644">
  <si>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</si>
  <si>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</si>
  <si>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</si>
  <si>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</si>
  <si>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</si>
  <si>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</si>
  <si>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</si>
  <si>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</si>
  <si>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</si>
  <si>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</si>
  <si>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</si>
  <si>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</si>
  <si>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</si>
  <si>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</si>
  <si>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</si>
  <si>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</si>
  <si>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</si>
  <si>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</si>
  <si>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</si>
  <si>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</si>
  <si>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</si>
  <si>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</si>
  <si>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</si>
  <si>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שחר</t>
  </si>
  <si>
    <t>גליל</t>
  </si>
  <si>
    <t>סה"כ צמודות מדד</t>
  </si>
  <si>
    <t>סה"כ תעודות התחייבות ממשלתיות</t>
  </si>
  <si>
    <t>אחר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</si>
  <si>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</si>
  <si>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</si>
  <si>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</si>
  <si>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</si>
  <si>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</si>
  <si>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</si>
  <si>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בבטחונות אחרים</t>
  </si>
  <si>
    <t>סה"כ הלוואות בישראל</t>
  </si>
  <si>
    <t>סה"כ הלוואות</t>
  </si>
  <si>
    <t>יתרות מזומנים ועו"ש בש"ח</t>
  </si>
  <si>
    <t>יתרות מזומנים ועו"ש נקובים במט"ח</t>
  </si>
  <si>
    <t>סה"כ מזומנים ושווי מזומנים</t>
  </si>
  <si>
    <t>מספר ני"ע</t>
  </si>
  <si>
    <t>סה"כ לא צמודות</t>
  </si>
  <si>
    <t>סה"כ צמודות למט"ח</t>
  </si>
  <si>
    <t>סה"כ חוזים עתידיים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</si>
  <si>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</si>
  <si>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</si>
  <si>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</si>
  <si>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</si>
  <si>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</si>
  <si>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</si>
  <si>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</si>
  <si>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</si>
  <si>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</si>
  <si>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</si>
  <si>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</si>
  <si>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</si>
  <si>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</si>
  <si>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</si>
  <si>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</si>
  <si>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</si>
  <si>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</si>
  <si>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</si>
  <si>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</si>
  <si>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</si>
  <si>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</si>
  <si>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</si>
  <si>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</si>
  <si>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</si>
  <si>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</si>
  <si>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</si>
  <si>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</si>
  <si>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</si>
  <si>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</si>
  <si>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</si>
  <si>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</si>
  <si>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</si>
  <si>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</si>
  <si>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</si>
  <si>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</si>
  <si>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</si>
  <si>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</si>
  <si>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</si>
  <si>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</si>
  <si>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</si>
  <si>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</si>
  <si>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</si>
  <si>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</si>
  <si>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</si>
  <si>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</si>
  <si>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</si>
  <si>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</si>
  <si>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</si>
  <si>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</si>
  <si>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</si>
  <si>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</si>
  <si>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</si>
  <si>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</si>
  <si>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</si>
  <si>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</si>
  <si>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</si>
  <si>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</si>
  <si>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</si>
  <si>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</si>
  <si>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</si>
  <si>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</si>
  <si>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</si>
  <si>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</si>
  <si>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</si>
  <si>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</si>
  <si>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</si>
  <si>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</si>
  <si>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</si>
  <si>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</si>
  <si>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</si>
  <si>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</si>
  <si>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</si>
  <si>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</si>
  <si>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</si>
  <si>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</si>
  <si>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</si>
  <si>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</si>
  <si>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</si>
  <si>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</si>
  <si>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</si>
  <si>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</si>
  <si>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</si>
  <si>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</si>
  <si>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</si>
  <si>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</si>
  <si>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</si>
  <si>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</si>
  <si>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</si>
  <si>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</si>
  <si>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</si>
  <si>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</si>
  <si>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</si>
  <si>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</si>
  <si>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</si>
  <si>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</si>
  <si>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</si>
  <si>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</si>
  <si>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</si>
  <si>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</si>
  <si>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</si>
  <si>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</si>
  <si>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</si>
  <si>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</si>
  <si>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</si>
  <si>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</si>
  <si>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</si>
  <si>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</si>
  <si>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</si>
  <si>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</si>
  <si>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</si>
  <si>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</si>
  <si>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</si>
  <si>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</si>
  <si>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</si>
  <si>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</si>
  <si>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</si>
  <si>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</si>
  <si>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</si>
  <si>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</si>
  <si>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</si>
  <si>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</si>
  <si>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</si>
  <si>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</si>
  <si>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</si>
  <si>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</si>
  <si>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</si>
  <si>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</si>
  <si>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</si>
  <si>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</si>
  <si>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</si>
  <si>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</si>
  <si>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</si>
  <si>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</si>
  <si>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</si>
  <si>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</si>
  <si>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</si>
  <si>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</si>
  <si>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</si>
  <si>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</si>
  <si>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</si>
  <si>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</si>
  <si>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</si>
  <si>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</si>
  <si>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</si>
  <si>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</si>
  <si>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</si>
  <si>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</si>
  <si>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</si>
  <si>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</si>
  <si>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</si>
  <si>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</si>
  <si>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</si>
  <si>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</si>
  <si>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</si>
  <si>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</si>
  <si>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</si>
  <si>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</si>
  <si>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</si>
  <si>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</si>
  <si>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</si>
  <si>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</si>
  <si>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</si>
  <si>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</si>
  <si>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</si>
  <si>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</si>
  <si>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</si>
  <si>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</si>
  <si>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</si>
  <si>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</si>
  <si>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</si>
  <si>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</si>
  <si>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</si>
  <si>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</si>
  <si>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</si>
  <si>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</si>
  <si>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</si>
  <si>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</si>
  <si>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</si>
  <si>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מט"ח/ מט"ח</t>
  </si>
  <si>
    <t>סה"כ בחו"ל:</t>
  </si>
  <si>
    <t>סה"כ בישראל: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</si>
  <si>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</si>
  <si>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</si>
  <si>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</si>
  <si>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</si>
  <si>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</si>
  <si>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</si>
  <si>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</si>
  <si>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</si>
  <si>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</si>
  <si>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</si>
  <si>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</si>
  <si>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</si>
  <si>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</si>
  <si>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</si>
  <si>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</si>
  <si>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</si>
  <si>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</si>
  <si>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</si>
  <si>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</si>
  <si>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</si>
  <si>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משלימה - מסלול השקעות לבני 60 ומעלה</t>
  </si>
  <si>
    <t>5903 גליל</t>
  </si>
  <si>
    <t>9590332</t>
  </si>
  <si>
    <t>RF</t>
  </si>
  <si>
    <t>5904 גליל</t>
  </si>
  <si>
    <t>9590431</t>
  </si>
  <si>
    <t>ממשלתי צמוד 0527</t>
  </si>
  <si>
    <t>1140847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</si>
  <si>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</si>
  <si>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</si>
  <si>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</si>
  <si>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</si>
  <si>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</si>
  <si>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</si>
  <si>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</si>
  <si>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</si>
  <si>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</si>
  <si>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</si>
  <si>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</si>
  <si>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</si>
  <si>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</si>
  <si>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</si>
  <si>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</si>
  <si>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</si>
  <si>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ממשלתי  שיקלית 219</t>
  </si>
  <si>
    <t>1110907</t>
  </si>
  <si>
    <t>ממשלתי שקלי 0324</t>
  </si>
  <si>
    <t>1130848</t>
  </si>
  <si>
    <t>ממשלתי שקלי 0347</t>
  </si>
  <si>
    <t>1140193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</si>
  <si>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</si>
  <si>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</si>
  <si>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</si>
  <si>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</si>
  <si>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</si>
  <si>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</si>
  <si>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118</t>
  </si>
  <si>
    <t>1126218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</si>
  <si>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</si>
  <si>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</si>
  <si>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</si>
  <si>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</si>
  <si>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</si>
  <si>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</si>
  <si>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</si>
  <si>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</si>
  <si>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</si>
  <si>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</si>
  <si>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</si>
  <si>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</si>
  <si>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</si>
  <si>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</si>
  <si>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</si>
  <si>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</si>
  <si>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</si>
  <si>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</si>
  <si>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</si>
  <si>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</si>
  <si>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</si>
  <si>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</si>
  <si>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</si>
  <si>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</si>
  <si>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</si>
  <si>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הנפקות 44</t>
  </si>
  <si>
    <t>2310209</t>
  </si>
  <si>
    <t>520000522</t>
  </si>
  <si>
    <t>מזרחי הנפקות 45</t>
  </si>
  <si>
    <t>2310217</t>
  </si>
  <si>
    <t>מזרחי הנפקות אגח 42</t>
  </si>
  <si>
    <t>2310183</t>
  </si>
  <si>
    <t>מזרחי טפחות 39</t>
  </si>
  <si>
    <t>2310159</t>
  </si>
  <si>
    <t>פועלים הנפקות אגח 32</t>
  </si>
  <si>
    <t>1940535</t>
  </si>
  <si>
    <t>520000118</t>
  </si>
  <si>
    <t>לאומי מימון הת יד</t>
  </si>
  <si>
    <t>6040299</t>
  </si>
  <si>
    <t>AA+.IL</t>
  </si>
  <si>
    <t>עזריאלי אגח ב</t>
  </si>
  <si>
    <t>1134436</t>
  </si>
  <si>
    <t>510960719</t>
  </si>
  <si>
    <t>נדלן ובינוי</t>
  </si>
  <si>
    <t>עזריאלי אגח ד</t>
  </si>
  <si>
    <t>1138650</t>
  </si>
  <si>
    <t>פועלים הנפקות התח אגח י</t>
  </si>
  <si>
    <t>1940402</t>
  </si>
  <si>
    <t>פועלים הנפקות התח אגח יד</t>
  </si>
  <si>
    <t>1940501</t>
  </si>
  <si>
    <t>אירפורט אגח ה</t>
  </si>
  <si>
    <t>1133487</t>
  </si>
  <si>
    <t>511659401</t>
  </si>
  <si>
    <t>AA.IL</t>
  </si>
  <si>
    <t>אמות אגח ב</t>
  </si>
  <si>
    <t>1126630</t>
  </si>
  <si>
    <t>520026683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</si>
  <si>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</si>
  <si>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</si>
  <si>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</si>
  <si>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</si>
  <si>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</si>
  <si>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</si>
  <si>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</si>
  <si>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</si>
  <si>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</si>
  <si>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</si>
  <si>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בנק לאומי שה סדרה 200</t>
  </si>
  <si>
    <t>6040141</t>
  </si>
  <si>
    <t>דקסיה ישראל אגח ב</t>
  </si>
  <si>
    <t>1095066</t>
  </si>
  <si>
    <t>520019753</t>
  </si>
  <si>
    <t>דקסיה ישראל הנפקות סד י</t>
  </si>
  <si>
    <t>1134147</t>
  </si>
  <si>
    <t>חשמל אגח 27</t>
  </si>
  <si>
    <t>6000210</t>
  </si>
  <si>
    <t>520000472</t>
  </si>
  <si>
    <t>שרותים</t>
  </si>
  <si>
    <t>חשמל אגח 29</t>
  </si>
  <si>
    <t>6000236</t>
  </si>
  <si>
    <t>פועלים הנפקות שה 1</t>
  </si>
  <si>
    <t>1940444</t>
  </si>
  <si>
    <t>ריט 1 אגח 6*</t>
  </si>
  <si>
    <t>1138544</t>
  </si>
  <si>
    <t>513821488</t>
  </si>
  <si>
    <t>ריט1 אגח ה*</t>
  </si>
  <si>
    <t>1136753</t>
  </si>
  <si>
    <t>אדמה לשעבר מכתשים אגן ב</t>
  </si>
  <si>
    <t>1110915</t>
  </si>
  <si>
    <t>520043605</t>
  </si>
  <si>
    <t>כימיה גומי ופלסטיק</t>
  </si>
  <si>
    <t>AA-.IL</t>
  </si>
  <si>
    <t>גב ים     ו*</t>
  </si>
  <si>
    <t>7590128</t>
  </si>
  <si>
    <t>520001736</t>
  </si>
  <si>
    <t>גזית גלוב ט</t>
  </si>
  <si>
    <t>1260462</t>
  </si>
  <si>
    <t>520033234</t>
  </si>
  <si>
    <t>מליסרון   אגח ה*</t>
  </si>
  <si>
    <t>3230091</t>
  </si>
  <si>
    <t>520037789</t>
  </si>
  <si>
    <t>מליסרון אגח טז*</t>
  </si>
  <si>
    <t>3230265</t>
  </si>
  <si>
    <t>מליסרון אגח יא*</t>
  </si>
  <si>
    <t>3230208</t>
  </si>
  <si>
    <t>מליסרון אגח יד*</t>
  </si>
  <si>
    <t>3230232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</si>
  <si>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</si>
  <si>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</si>
  <si>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</si>
  <si>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</si>
  <si>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</si>
  <si>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</si>
  <si>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520017450</t>
  </si>
  <si>
    <t>ביטוח</t>
  </si>
  <si>
    <t>פניקס הון אגח ה</t>
  </si>
  <si>
    <t>1135417</t>
  </si>
  <si>
    <t>ביג אגח ז</t>
  </si>
  <si>
    <t>1136084</t>
  </si>
  <si>
    <t>513623314</t>
  </si>
  <si>
    <t>A+.IL</t>
  </si>
  <si>
    <t>ביג אגח ח</t>
  </si>
  <si>
    <t>1138924</t>
  </si>
  <si>
    <t>דיסקונט מנ שה</t>
  </si>
  <si>
    <t>7480098</t>
  </si>
  <si>
    <t>520007030</t>
  </si>
  <si>
    <t>ישרס אגח טו</t>
  </si>
  <si>
    <t>6130207</t>
  </si>
  <si>
    <t>520017807</t>
  </si>
  <si>
    <t>ריבוע נדלן ז</t>
  </si>
  <si>
    <t>1140615</t>
  </si>
  <si>
    <t>513765859</t>
  </si>
  <si>
    <t>אשטרום נכ אג8</t>
  </si>
  <si>
    <t>2510162</t>
  </si>
  <si>
    <t>520036617</t>
  </si>
  <si>
    <t>A.IL</t>
  </si>
  <si>
    <t>גירון אגח ז</t>
  </si>
  <si>
    <t>1142629</t>
  </si>
  <si>
    <t>520044520</t>
  </si>
  <si>
    <t>מבני תעש אגח כ</t>
  </si>
  <si>
    <t>2260495</t>
  </si>
  <si>
    <t>520024126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</si>
  <si>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</si>
  <si>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</si>
  <si>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</si>
  <si>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</si>
  <si>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</si>
  <si>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</si>
  <si>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</si>
  <si>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אדגר.ק7</t>
  </si>
  <si>
    <t>1820158</t>
  </si>
  <si>
    <t>520035171</t>
  </si>
  <si>
    <t>A-.IL</t>
  </si>
  <si>
    <t>כלכלית ירושלים אגח טו</t>
  </si>
  <si>
    <t>1980416</t>
  </si>
  <si>
    <t>520017070</t>
  </si>
  <si>
    <t>מזרחי הנפקות 40</t>
  </si>
  <si>
    <t>2310167</t>
  </si>
  <si>
    <t>מזרחי הנפקות 41</t>
  </si>
  <si>
    <t>2310175</t>
  </si>
  <si>
    <t>אמות אגח ה</t>
  </si>
  <si>
    <t>1138114</t>
  </si>
  <si>
    <t>גב ים ח*</t>
  </si>
  <si>
    <t>7590151</t>
  </si>
  <si>
    <t>חשמל אגח 26</t>
  </si>
  <si>
    <t>6000202</t>
  </si>
  <si>
    <t>שטראוס אגח ה*</t>
  </si>
  <si>
    <t>7460389</t>
  </si>
  <si>
    <t>520003781</t>
  </si>
  <si>
    <t>מזון</t>
  </si>
  <si>
    <t>תעשיה אוירית אגח ד</t>
  </si>
  <si>
    <t>1133131</t>
  </si>
  <si>
    <t>520027194</t>
  </si>
  <si>
    <t>ביטחוניות</t>
  </si>
  <si>
    <t>דה זראסאי אגח ג</t>
  </si>
  <si>
    <t>1137975</t>
  </si>
  <si>
    <t>1744984</t>
  </si>
  <si>
    <t>הפניקס אגח ח</t>
  </si>
  <si>
    <t>1139815</t>
  </si>
  <si>
    <t>וורטון אגח א</t>
  </si>
  <si>
    <t>1140169</t>
  </si>
  <si>
    <t>1866231</t>
  </si>
  <si>
    <t>פז נפט ד*</t>
  </si>
  <si>
    <t>1132505</t>
  </si>
  <si>
    <t>פז נפט ה*</t>
  </si>
  <si>
    <t>1139534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</si>
  <si>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</si>
  <si>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</si>
  <si>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</si>
  <si>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</si>
  <si>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</si>
  <si>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</si>
  <si>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</si>
  <si>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קרסו אגח ב</t>
  </si>
  <si>
    <t>1139591</t>
  </si>
  <si>
    <t>514065283</t>
  </si>
  <si>
    <t>או.פי.סי אגח א*</t>
  </si>
  <si>
    <t>1141589</t>
  </si>
  <si>
    <t>514401702</t>
  </si>
  <si>
    <t>ENERGY</t>
  </si>
  <si>
    <t>בזן 4</t>
  </si>
  <si>
    <t>2590362</t>
  </si>
  <si>
    <t>520036658</t>
  </si>
  <si>
    <t>בזן אגח ה</t>
  </si>
  <si>
    <t>2590388</t>
  </si>
  <si>
    <t>ישראמקו א*</t>
  </si>
  <si>
    <t>2320174</t>
  </si>
  <si>
    <t>550010003</t>
  </si>
  <si>
    <t>חיפוש נפט וגז</t>
  </si>
  <si>
    <t>הראל סל תא 125</t>
  </si>
  <si>
    <t>1113232</t>
  </si>
  <si>
    <t>514103811</t>
  </si>
  <si>
    <t>מניות</t>
  </si>
  <si>
    <t>פסגות 125.ס2</t>
  </si>
  <si>
    <t>1125327</t>
  </si>
  <si>
    <t>513464289</t>
  </si>
  <si>
    <t>קסם תא125</t>
  </si>
  <si>
    <t>1117266</t>
  </si>
  <si>
    <t>520041989</t>
  </si>
  <si>
    <t>תכלית תא 125</t>
  </si>
  <si>
    <t>1091818</t>
  </si>
  <si>
    <t>513540310</t>
  </si>
  <si>
    <t>הראל סל תל בונד 40</t>
  </si>
  <si>
    <t>1113760</t>
  </si>
  <si>
    <t>אג"ח</t>
  </si>
  <si>
    <t>הראל סל תל בונד 60</t>
  </si>
  <si>
    <t>1113257</t>
  </si>
  <si>
    <t>הראל תל בונד 20</t>
  </si>
  <si>
    <t>1113240</t>
  </si>
  <si>
    <t>פסגות סל בונד 20</t>
  </si>
  <si>
    <t>1104603</t>
  </si>
  <si>
    <t>פסגות תל בונד 60 סדרה 3</t>
  </si>
  <si>
    <t>1134550</t>
  </si>
  <si>
    <t>קסם תל בונד 20</t>
  </si>
  <si>
    <t>1101633</t>
  </si>
  <si>
    <t>קסם תל בונד 60</t>
  </si>
  <si>
    <t>1109248</t>
  </si>
  <si>
    <t>תכלית תל בונד 20</t>
  </si>
  <si>
    <t>1109370</t>
  </si>
  <si>
    <t>תכלית תל בונד 20 סד 3</t>
  </si>
  <si>
    <t>1107549</t>
  </si>
  <si>
    <t>תכלית תל בונד 60</t>
  </si>
  <si>
    <t>1109362</t>
  </si>
  <si>
    <t>פסגות תל בונד שקלי</t>
  </si>
  <si>
    <t>1116581</t>
  </si>
  <si>
    <t>קסם פח בונד שקלי</t>
  </si>
  <si>
    <t>1116334</t>
  </si>
  <si>
    <t>תכלית תל בונד שקלי</t>
  </si>
  <si>
    <t>1116250</t>
  </si>
  <si>
    <t>DAIWA NIKKEI 225</t>
  </si>
  <si>
    <t>JP3027640006</t>
  </si>
  <si>
    <t>HORIZONS S&amp;P/TSX 60 INDEX</t>
  </si>
  <si>
    <t>CA44049A1241</t>
  </si>
  <si>
    <t>ISHARES CRNCY HEDGD MSCI EM</t>
  </si>
  <si>
    <t>US46434G5099</t>
  </si>
  <si>
    <t>NYSE</t>
  </si>
  <si>
    <t>ISHARES CURR HEDGED MSCI JAPAN</t>
  </si>
  <si>
    <t>US46434V8862</t>
  </si>
  <si>
    <t>SOURCE S&amp;P 500 UCITS ETF</t>
  </si>
  <si>
    <t>IE00B3YCGJ38</t>
  </si>
  <si>
    <t>SOURCE STOXX EUROPE 600</t>
  </si>
  <si>
    <t>IE00B60SWW18</t>
  </si>
  <si>
    <t>SPDR S&amp;P 500 ETF TRUST</t>
  </si>
  <si>
    <t>US78462F1030</t>
  </si>
  <si>
    <t>VANGUARD AUST SHARES IDX ETF</t>
  </si>
  <si>
    <t>AU000000VAS1</t>
  </si>
  <si>
    <t>Vanguard MSCI emerging markets</t>
  </si>
  <si>
    <t>US9220428588</t>
  </si>
  <si>
    <t>VANGUARD S&amp;P 500 ETF</t>
  </si>
  <si>
    <t>US9229083632</t>
  </si>
  <si>
    <t>XTRACKERS MSCI EUROPE HEDGED E</t>
  </si>
  <si>
    <t>US2330518539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</si>
  <si>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</si>
  <si>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</si>
  <si>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</si>
  <si>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</si>
  <si>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</si>
  <si>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</si>
  <si>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</si>
  <si>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</si>
  <si>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</si>
  <si>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</si>
  <si>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</si>
  <si>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</si>
  <si>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</si>
  <si>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</si>
  <si>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AMUNDI ETF EUR HY LIQ BD IBX</t>
  </si>
  <si>
    <t>FR0011494822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</si>
  <si>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</si>
  <si>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</si>
  <si>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</si>
  <si>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</si>
  <si>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</si>
  <si>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</si>
  <si>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</si>
  <si>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</si>
  <si>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</si>
  <si>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</si>
  <si>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</si>
  <si>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</si>
  <si>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</si>
  <si>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</si>
  <si>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</si>
  <si>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</si>
  <si>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</si>
  <si>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</si>
  <si>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</si>
  <si>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</si>
  <si>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</si>
  <si>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</si>
  <si>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</si>
  <si>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</si>
  <si>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מתמ אגח א'  רמ</t>
  </si>
  <si>
    <t>1138999</t>
  </si>
  <si>
    <t>510687403</t>
  </si>
  <si>
    <t>אורמת אגח 2*</t>
  </si>
  <si>
    <t>1139161</t>
  </si>
  <si>
    <t>520036716</t>
  </si>
  <si>
    <t>UTILITIES</t>
  </si>
  <si>
    <t>₪ / מט"ח</t>
  </si>
  <si>
    <t>+ILS/-USD 3.485 22-02-18 (10) --90</t>
  </si>
  <si>
    <t>10000280</t>
  </si>
  <si>
    <t>ל.ר.</t>
  </si>
  <si>
    <t>+ILS/-USD 3.4882 22-02-18 (10) --118</t>
  </si>
  <si>
    <t>10000274</t>
  </si>
  <si>
    <t>+ILS/-USD 3.4892 22-02-18 (10) --118</t>
  </si>
  <si>
    <t>10000272</t>
  </si>
  <si>
    <t>+ILS/-USD 3.49 04-01-18 (10) --89</t>
  </si>
  <si>
    <t>10000256</t>
  </si>
  <si>
    <t>+USD/-EUR 1.1909 14-03-18 (10) +69</t>
  </si>
  <si>
    <t>10000276</t>
  </si>
  <si>
    <t>+USD/-EUR 1.1955 14-03-18 (10) +67</t>
  </si>
  <si>
    <t>10000281</t>
  </si>
  <si>
    <t/>
  </si>
  <si>
    <t>פרנק שווצרי</t>
  </si>
  <si>
    <t>דולר ניו-זילנד</t>
  </si>
  <si>
    <t>כתר נורבגי</t>
  </si>
  <si>
    <t>בנק לאומי לישראל בע"מ</t>
  </si>
  <si>
    <t>30110000</t>
  </si>
  <si>
    <t>32010000</t>
  </si>
  <si>
    <t>30310000</t>
  </si>
  <si>
    <t>30210000</t>
  </si>
  <si>
    <t>31110000</t>
  </si>
  <si>
    <t>31210000</t>
  </si>
  <si>
    <t>31710000</t>
  </si>
  <si>
    <t>דירוג פנימי</t>
  </si>
  <si>
    <t>כן</t>
  </si>
  <si>
    <t>A</t>
  </si>
  <si>
    <t>NR</t>
  </si>
  <si>
    <t>סה"כ יתרות התחייבות להשקעה</t>
  </si>
  <si>
    <t>סה"כ בישראל</t>
  </si>
  <si>
    <t>סה"כ מובטחות במשכנתא או תיקי משכנתאות</t>
  </si>
  <si>
    <t>לא</t>
  </si>
  <si>
    <t>מובטחות משכנתא- גורם 01</t>
  </si>
  <si>
    <t>בבטחונות אחרים - גורם 38</t>
  </si>
  <si>
    <t>בבטחונות אחרים-גורם 105</t>
  </si>
  <si>
    <t>גורם 105</t>
  </si>
  <si>
    <t>גורם 38</t>
  </si>
  <si>
    <t>גורם 104</t>
  </si>
  <si>
    <t>סה"כ השקעות אחרות</t>
  </si>
  <si>
    <t>יתרות מזומנים לקבל/לשלם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</si>
</sst>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 * #,##0.00_ ;_ * \-#,##0.00_ ;_ * &quot;-&quot;??_ ;_ @_ "/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#,##0.00%"/>
    <numFmt numFmtId="168" formatCode="0.0000"/>
    <numFmt numFmtId="169" formatCode="mmm\-yyyy"/>
    <numFmt numFmtId="170" formatCode="_ * #,##0_ ;_ * \-#,##0_ ;_ * &quot;-&quot;??_ ;_ @_ "/>
    <numFmt numFmtId="171" formatCode="_-* #,##0.00\ _D_M_-;\-* #,##0.00\ _D_M_-;_-* &quot;-&quot;??\ _D_M_-;_-@_-"/>
    <numFmt numFmtId="172" formatCode="_-&quot;€&quot;\ * #,##0.00_-;\-&quot;€&quot;\ * #,##0.00_-;_-&quot;€&quot;\ * &quot;-&quot;??_-;_-@_-"/>
  </numFmts>
  <fonts count="101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65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indexed="8"/>
      <name val="Arial"/>
      <family val="2"/>
      <charset val="177"/>
    </font>
    <font>
      <sz val="11"/>
      <color indexed="9"/>
      <name val="Arial"/>
      <family val="2"/>
      <charset val="177"/>
    </font>
    <font>
      <sz val="11"/>
      <color indexed="20"/>
      <name val="Arial"/>
      <family val="2"/>
      <charset val="177"/>
    </font>
    <font>
      <b/>
      <sz val="11"/>
      <color indexed="52"/>
      <name val="Arial"/>
      <family val="2"/>
      <charset val="177"/>
    </font>
    <font>
      <b/>
      <sz val="11"/>
      <color indexed="9"/>
      <name val="Arial"/>
      <family val="2"/>
      <charset val="177"/>
    </font>
    <font>
      <i/>
      <sz val="11"/>
      <color indexed="23"/>
      <name val="Arial"/>
      <family val="2"/>
      <charset val="177"/>
    </font>
    <font>
      <sz val="11"/>
      <color indexed="17"/>
      <name val="Arial"/>
      <family val="2"/>
      <charset val="177"/>
    </font>
    <font>
      <b/>
      <sz val="15"/>
      <color indexed="56"/>
      <name val="Arial"/>
      <family val="2"/>
      <charset val="177"/>
    </font>
    <font>
      <b/>
      <sz val="13"/>
      <color indexed="56"/>
      <name val="Arial"/>
      <family val="2"/>
      <charset val="177"/>
    </font>
    <font>
      <b/>
      <sz val="11"/>
      <color indexed="56"/>
      <name val="Arial"/>
      <family val="2"/>
      <charset val="177"/>
    </font>
    <font>
      <sz val="11"/>
      <color indexed="62"/>
      <name val="Arial"/>
      <family val="2"/>
      <charset val="177"/>
    </font>
    <font>
      <sz val="11"/>
      <color indexed="52"/>
      <name val="Arial"/>
      <family val="2"/>
      <charset val="177"/>
    </font>
    <font>
      <sz val="11"/>
      <color indexed="60"/>
      <name val="Arial"/>
      <family val="2"/>
      <charset val="177"/>
    </font>
    <font>
      <b/>
      <sz val="11"/>
      <color indexed="63"/>
      <name val="Arial"/>
      <family val="2"/>
      <charset val="177"/>
    </font>
    <font>
      <b/>
      <sz val="18"/>
      <color indexed="56"/>
      <name val="Times New Roman"/>
      <family val="2"/>
      <charset val="177"/>
    </font>
    <font>
      <b/>
      <sz val="11"/>
      <color indexed="8"/>
      <name val="Arial"/>
      <family val="2"/>
      <charset val="177"/>
    </font>
    <font>
      <sz val="11"/>
      <color indexed="10"/>
      <name val="Arial"/>
      <family val="2"/>
      <charset val="177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53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0"/>
      <color indexed="23"/>
      <name val="Arial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53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theme="1"/>
      <name val="Times New Roman"/>
      <family val="2"/>
      <charset val="177"/>
      <scheme val="maj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0"/>
      <name val="Arial"/>
      <family val="2"/>
      <scheme val="minor"/>
    </font>
    <font>
      <b/>
      <sz val="18"/>
      <color indexed="56"/>
      <name val="Cambria"/>
      <family val="2"/>
    </font>
  </fonts>
  <fills count="8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0"/>
      </patternFill>
    </fill>
    <fill>
      <patternFill patternType="solid">
        <fgColor indexed="9"/>
      </patternFill>
    </fill>
    <fill>
      <patternFill patternType="solid">
        <fgColor indexed="54"/>
      </patternFill>
    </fill>
    <fill>
      <patternFill patternType="solid">
        <fgColor indexed="48"/>
        <bgColor indexed="48"/>
      </patternFill>
    </fill>
    <fill>
      <patternFill patternType="solid">
        <fgColor indexed="44"/>
        <bgColor indexed="44"/>
      </patternFill>
    </fill>
    <fill>
      <patternFill patternType="solid">
        <fgColor indexed="54"/>
        <bgColor indexed="54"/>
      </patternFill>
    </fill>
    <fill>
      <patternFill patternType="solid">
        <fgColor indexed="24"/>
        <bgColor indexed="24"/>
      </patternFill>
    </fill>
    <fill>
      <patternFill patternType="solid">
        <fgColor indexed="25"/>
        <bgColor indexed="25"/>
      </patternFill>
    </fill>
    <fill>
      <patternFill patternType="solid">
        <fgColor indexed="15"/>
        <bgColor indexed="15"/>
      </patternFill>
    </fill>
    <fill>
      <patternFill patternType="solid">
        <fgColor indexed="45"/>
        <bgColor indexed="45"/>
      </patternFill>
    </fill>
    <fill>
      <patternFill patternType="solid">
        <fgColor indexed="55"/>
        <bgColor indexed="55"/>
      </patternFill>
    </fill>
    <fill>
      <patternFill patternType="solid">
        <fgColor indexed="41"/>
        <bgColor indexed="41"/>
      </patternFill>
    </fill>
    <fill>
      <patternFill patternType="solid">
        <fgColor indexed="40"/>
        <bgColor indexed="40"/>
      </patternFill>
    </fill>
    <fill>
      <patternFill patternType="solid">
        <fgColor indexed="22"/>
        <bgColor indexed="22"/>
      </patternFill>
    </fill>
    <fill>
      <patternFill patternType="solid">
        <fgColor indexed="23"/>
        <bgColor indexed="23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9"/>
        <bgColor indexed="9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  <fill>
      <patternFill patternType="lightUp">
        <fgColor indexed="9"/>
        <bgColor indexed="57"/>
      </patternFill>
    </fill>
    <fill>
      <patternFill patternType="solid">
        <fgColor indexed="42"/>
        <bgColor indexed="42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15"/>
      </patternFill>
    </fill>
  </fills>
  <borders count="58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medium">
        <color indexed="24"/>
      </bottom>
      <diagonal/>
    </border>
    <border>
      <left/>
      <right/>
      <top/>
      <bottom style="double">
        <color indexed="5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48"/>
      </top>
      <bottom style="double">
        <color indexed="48"/>
      </bottom>
      <diagonal/>
    </border>
  </borders>
  <cellStyleXfs count="757">
    <xf numFmtId="0" fontId="0" fillId="0" borderId="0"/>
    <xf numFmtId="164" fontId="25" fillId="0" borderId="0" applyFont="0" applyFill="0" applyBorder="0" applyAlignment="0" applyProtection="0"/>
    <xf numFmtId="165" fontId="10" fillId="0" borderId="0" applyFont="0" applyFill="0" applyBorder="0" applyAlignment="0" applyProtection="0"/>
    <xf numFmtId="0" fontId="26" fillId="0" borderId="0" applyNumberFormat="0" applyFill="0" applyBorder="0" applyAlignment="0" applyProtection="0">
      <alignment vertical="top"/>
      <protection locked="0"/>
    </xf>
    <xf numFmtId="0" fontId="25" fillId="0" borderId="0"/>
    <xf numFmtId="0" fontId="17" fillId="0" borderId="0"/>
    <xf numFmtId="0" fontId="25" fillId="0" borderId="0"/>
    <xf numFmtId="0" fontId="2" fillId="0" borderId="0"/>
    <xf numFmtId="9" fontId="25" fillId="0" borderId="0" applyFont="0" applyFill="0" applyBorder="0" applyAlignment="0" applyProtection="0"/>
    <xf numFmtId="166" fontId="13" fillId="0" borderId="0" applyFill="0" applyBorder="0" applyProtection="0">
      <alignment horizontal="right"/>
    </xf>
    <xf numFmtId="166" fontId="14" fillId="0" borderId="0" applyFill="0" applyBorder="0" applyProtection="0"/>
    <xf numFmtId="0" fontId="3" fillId="0" borderId="0" applyNumberFormat="0" applyFill="0" applyBorder="0" applyAlignment="0" applyProtection="0">
      <alignment vertical="top"/>
      <protection locked="0"/>
    </xf>
    <xf numFmtId="0" fontId="2" fillId="0" borderId="0"/>
    <xf numFmtId="164" fontId="27" fillId="0" borderId="0" applyFont="0" applyFill="0" applyBorder="0" applyAlignment="0" applyProtection="0"/>
    <xf numFmtId="9" fontId="27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33" applyNumberFormat="0" applyFill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5" fillId="0" borderId="0" applyNumberFormat="0" applyFill="0" applyBorder="0" applyAlignment="0" applyProtection="0"/>
    <xf numFmtId="0" fontId="36" fillId="8" borderId="0" applyNumberFormat="0" applyBorder="0" applyAlignment="0" applyProtection="0"/>
    <xf numFmtId="0" fontId="37" fillId="9" borderId="0" applyNumberFormat="0" applyBorder="0" applyAlignment="0" applyProtection="0"/>
    <xf numFmtId="0" fontId="38" fillId="10" borderId="0" applyNumberFormat="0" applyBorder="0" applyAlignment="0" applyProtection="0"/>
    <xf numFmtId="0" fontId="39" fillId="11" borderId="36" applyNumberFormat="0" applyAlignment="0" applyProtection="0"/>
    <xf numFmtId="0" fontId="40" fillId="12" borderId="37" applyNumberFormat="0" applyAlignment="0" applyProtection="0"/>
    <xf numFmtId="0" fontId="41" fillId="12" borderId="36" applyNumberFormat="0" applyAlignment="0" applyProtection="0"/>
    <xf numFmtId="0" fontId="42" fillId="0" borderId="38" applyNumberFormat="0" applyFill="0" applyAlignment="0" applyProtection="0"/>
    <xf numFmtId="0" fontId="43" fillId="13" borderId="39" applyNumberFormat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41" applyNumberFormat="0" applyFill="0" applyAlignment="0" applyProtection="0"/>
    <xf numFmtId="0" fontId="47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47" fillId="18" borderId="0" applyNumberFormat="0" applyBorder="0" applyAlignment="0" applyProtection="0"/>
    <xf numFmtId="0" fontId="47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47" fillId="22" borderId="0" applyNumberFormat="0" applyBorder="0" applyAlignment="0" applyProtection="0"/>
    <xf numFmtId="0" fontId="47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47" fillId="26" borderId="0" applyNumberFormat="0" applyBorder="0" applyAlignment="0" applyProtection="0"/>
    <xf numFmtId="0" fontId="47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47" fillId="30" borderId="0" applyNumberFormat="0" applyBorder="0" applyAlignment="0" applyProtection="0"/>
    <xf numFmtId="0" fontId="47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47" fillId="34" borderId="0" applyNumberFormat="0" applyBorder="0" applyAlignment="0" applyProtection="0"/>
    <xf numFmtId="0" fontId="47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47" fillId="38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6" borderId="0" applyNumberFormat="0" applyBorder="0" applyAlignment="0" applyProtection="0"/>
    <xf numFmtId="0" fontId="52" fillId="40" borderId="0" applyNumberFormat="0" applyBorder="0" applyAlignment="0" applyProtection="0"/>
    <xf numFmtId="0" fontId="53" fillId="57" borderId="42" applyNumberFormat="0" applyAlignment="0" applyProtection="0"/>
    <xf numFmtId="0" fontId="54" fillId="58" borderId="43" applyNumberFormat="0" applyAlignment="0" applyProtection="0"/>
    <xf numFmtId="164" fontId="2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41" borderId="0" applyNumberFormat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0" fillId="44" borderId="42" applyNumberFormat="0" applyAlignment="0" applyProtection="0"/>
    <xf numFmtId="0" fontId="61" fillId="0" borderId="47" applyNumberFormat="0" applyFill="0" applyAlignment="0" applyProtection="0"/>
    <xf numFmtId="0" fontId="62" fillId="59" borderId="0" applyNumberFormat="0" applyBorder="0" applyAlignment="0" applyProtection="0"/>
    <xf numFmtId="0" fontId="2" fillId="60" borderId="48" applyNumberFormat="0" applyFont="0" applyAlignment="0" applyProtection="0"/>
    <xf numFmtId="0" fontId="63" fillId="57" borderId="49" applyNumberFormat="0" applyAlignment="0" applyProtection="0"/>
    <xf numFmtId="0" fontId="64" fillId="0" borderId="0" applyNumberFormat="0" applyFill="0" applyBorder="0" applyAlignment="0" applyProtection="0"/>
    <xf numFmtId="0" fontId="65" fillId="0" borderId="50" applyNumberFormat="0" applyFill="0" applyAlignment="0" applyProtection="0"/>
    <xf numFmtId="0" fontId="66" fillId="0" borderId="0" applyNumberFormat="0" applyFill="0" applyBorder="0" applyAlignment="0" applyProtection="0"/>
    <xf numFmtId="0" fontId="2" fillId="0" borderId="0"/>
    <xf numFmtId="0" fontId="48" fillId="61" borderId="0" applyNumberFormat="0" applyBorder="0" applyAlignment="0" applyProtection="0"/>
    <xf numFmtId="0" fontId="48" fillId="46" borderId="0" applyNumberFormat="0" applyBorder="0" applyAlignment="0" applyProtection="0"/>
    <xf numFmtId="0" fontId="48" fillId="60" borderId="0" applyNumberFormat="0" applyBorder="0" applyAlignment="0" applyProtection="0"/>
    <xf numFmtId="0" fontId="48" fillId="62" borderId="0" applyNumberFormat="0" applyBorder="0" applyAlignment="0" applyProtection="0"/>
    <xf numFmtId="0" fontId="48" fillId="45" borderId="0" applyNumberFormat="0" applyBorder="0" applyAlignment="0" applyProtection="0"/>
    <xf numFmtId="0" fontId="48" fillId="40" borderId="0" applyNumberFormat="0" applyBorder="0" applyAlignment="0" applyProtection="0"/>
    <xf numFmtId="0" fontId="48" fillId="63" borderId="0" applyNumberFormat="0" applyBorder="0" applyAlignment="0" applyProtection="0"/>
    <xf numFmtId="0" fontId="48" fillId="46" borderId="0" applyNumberFormat="0" applyBorder="0" applyAlignment="0" applyProtection="0"/>
    <xf numFmtId="0" fontId="48" fillId="55" borderId="0" applyNumberFormat="0" applyBorder="0" applyAlignment="0" applyProtection="0"/>
    <xf numFmtId="0" fontId="48" fillId="57" borderId="0" applyNumberFormat="0" applyBorder="0" applyAlignment="0" applyProtection="0"/>
    <xf numFmtId="0" fontId="48" fillId="63" borderId="0" applyNumberFormat="0" applyBorder="0" applyAlignment="0" applyProtection="0"/>
    <xf numFmtId="0" fontId="48" fillId="44" borderId="0" applyNumberFormat="0" applyBorder="0" applyAlignment="0" applyProtection="0"/>
    <xf numFmtId="0" fontId="67" fillId="63" borderId="0" applyNumberFormat="0" applyBorder="0" applyAlignment="0" applyProtection="0"/>
    <xf numFmtId="0" fontId="67" fillId="46" borderId="0" applyNumberFormat="0" applyBorder="0" applyAlignment="0" applyProtection="0"/>
    <xf numFmtId="0" fontId="67" fillId="55" borderId="0" applyNumberFormat="0" applyBorder="0" applyAlignment="0" applyProtection="0"/>
    <xf numFmtId="0" fontId="67" fillId="57" borderId="0" applyNumberFormat="0" applyBorder="0" applyAlignment="0" applyProtection="0"/>
    <xf numFmtId="0" fontId="67" fillId="63" borderId="0" applyNumberFormat="0" applyBorder="0" applyAlignment="0" applyProtection="0"/>
    <xf numFmtId="0" fontId="67" fillId="44" borderId="0" applyNumberFormat="0" applyBorder="0" applyAlignment="0" applyProtection="0"/>
    <xf numFmtId="0" fontId="68" fillId="64" borderId="0" applyNumberFormat="0" applyBorder="0" applyAlignment="0" applyProtection="0"/>
    <xf numFmtId="0" fontId="69" fillId="65" borderId="0" applyNumberFormat="0" applyBorder="0" applyAlignment="0" applyProtection="0"/>
    <xf numFmtId="0" fontId="69" fillId="66" borderId="0" applyNumberFormat="0" applyBorder="0" applyAlignment="0" applyProtection="0"/>
    <xf numFmtId="0" fontId="68" fillId="67" borderId="0" applyNumberFormat="0" applyBorder="0" applyAlignment="0" applyProtection="0"/>
    <xf numFmtId="0" fontId="68" fillId="68" borderId="0" applyNumberFormat="0" applyBorder="0" applyAlignment="0" applyProtection="0"/>
    <xf numFmtId="0" fontId="69" fillId="69" borderId="0" applyNumberFormat="0" applyBorder="0" applyAlignment="0" applyProtection="0"/>
    <xf numFmtId="0" fontId="69" fillId="70" borderId="0" applyNumberFormat="0" applyBorder="0" applyAlignment="0" applyProtection="0"/>
    <xf numFmtId="0" fontId="68" fillId="71" borderId="0" applyNumberFormat="0" applyBorder="0" applyAlignment="0" applyProtection="0"/>
    <xf numFmtId="0" fontId="68" fillId="71" borderId="0" applyNumberFormat="0" applyBorder="0" applyAlignment="0" applyProtection="0"/>
    <xf numFmtId="0" fontId="69" fillId="72" borderId="0" applyNumberFormat="0" applyBorder="0" applyAlignment="0" applyProtection="0"/>
    <xf numFmtId="0" fontId="69" fillId="73" borderId="0" applyNumberFormat="0" applyBorder="0" applyAlignment="0" applyProtection="0"/>
    <xf numFmtId="0" fontId="68" fillId="74" borderId="0" applyNumberFormat="0" applyBorder="0" applyAlignment="0" applyProtection="0"/>
    <xf numFmtId="0" fontId="68" fillId="75" borderId="0" applyNumberFormat="0" applyBorder="0" applyAlignment="0" applyProtection="0"/>
    <xf numFmtId="0" fontId="69" fillId="73" borderId="0" applyNumberFormat="0" applyBorder="0" applyAlignment="0" applyProtection="0"/>
    <xf numFmtId="0" fontId="69" fillId="74" borderId="0" applyNumberFormat="0" applyBorder="0" applyAlignment="0" applyProtection="0"/>
    <xf numFmtId="0" fontId="68" fillId="74" borderId="0" applyNumberFormat="0" applyBorder="0" applyAlignment="0" applyProtection="0"/>
    <xf numFmtId="0" fontId="68" fillId="76" borderId="0" applyNumberFormat="0" applyBorder="0" applyAlignment="0" applyProtection="0"/>
    <xf numFmtId="0" fontId="69" fillId="65" borderId="0" applyNumberFormat="0" applyBorder="0" applyAlignment="0" applyProtection="0"/>
    <xf numFmtId="0" fontId="69" fillId="66" borderId="0" applyNumberFormat="0" applyBorder="0" applyAlignment="0" applyProtection="0"/>
    <xf numFmtId="0" fontId="68" fillId="66" borderId="0" applyNumberFormat="0" applyBorder="0" applyAlignment="0" applyProtection="0"/>
    <xf numFmtId="0" fontId="68" fillId="77" borderId="0" applyNumberFormat="0" applyBorder="0" applyAlignment="0" applyProtection="0"/>
    <xf numFmtId="0" fontId="69" fillId="78" borderId="0" applyNumberFormat="0" applyBorder="0" applyAlignment="0" applyProtection="0"/>
    <xf numFmtId="0" fontId="69" fillId="70" borderId="0" applyNumberFormat="0" applyBorder="0" applyAlignment="0" applyProtection="0"/>
    <xf numFmtId="0" fontId="68" fillId="79" borderId="0" applyNumberFormat="0" applyBorder="0" applyAlignment="0" applyProtection="0"/>
    <xf numFmtId="0" fontId="70" fillId="70" borderId="0" applyNumberFormat="0" applyBorder="0" applyAlignment="0" applyProtection="0"/>
    <xf numFmtId="0" fontId="71" fillId="80" borderId="42" applyNumberFormat="0" applyAlignment="0" applyProtection="0"/>
    <xf numFmtId="0" fontId="72" fillId="71" borderId="43" applyNumberFormat="0" applyAlignment="0" applyProtection="0"/>
    <xf numFmtId="171" fontId="2" fillId="0" borderId="0" applyFont="0" applyFill="0" applyBorder="0" applyAlignment="0" applyProtection="0"/>
    <xf numFmtId="0" fontId="73" fillId="81" borderId="0" applyNumberFormat="0" applyBorder="0" applyAlignment="0" applyProtection="0"/>
    <xf numFmtId="0" fontId="73" fillId="82" borderId="0" applyNumberFormat="0" applyBorder="0" applyAlignment="0" applyProtection="0"/>
    <xf numFmtId="0" fontId="73" fillId="83" borderId="0" applyNumberFormat="0" applyBorder="0" applyAlignment="0" applyProtection="0"/>
    <xf numFmtId="0" fontId="74" fillId="0" borderId="0" applyNumberFormat="0" applyFill="0" applyBorder="0" applyAlignment="0" applyProtection="0"/>
    <xf numFmtId="0" fontId="75" fillId="84" borderId="0" applyNumberFormat="0" applyBorder="0" applyAlignment="0" applyProtection="0"/>
    <xf numFmtId="0" fontId="76" fillId="0" borderId="51" applyNumberFormat="0" applyFill="0" applyAlignment="0" applyProtection="0"/>
    <xf numFmtId="0" fontId="77" fillId="0" borderId="45" applyNumberFormat="0" applyFill="0" applyAlignment="0" applyProtection="0"/>
    <xf numFmtId="0" fontId="78" fillId="0" borderId="52" applyNumberFormat="0" applyFill="0" applyAlignment="0" applyProtection="0"/>
    <xf numFmtId="0" fontId="78" fillId="0" borderId="0" applyNumberFormat="0" applyFill="0" applyBorder="0" applyAlignment="0" applyProtection="0"/>
    <xf numFmtId="0" fontId="79" fillId="79" borderId="42" applyNumberFormat="0" applyAlignment="0" applyProtection="0"/>
    <xf numFmtId="0" fontId="80" fillId="0" borderId="53" applyNumberFormat="0" applyFill="0" applyAlignment="0" applyProtection="0"/>
    <xf numFmtId="0" fontId="81" fillId="79" borderId="0" applyNumberFormat="0" applyBorder="0" applyAlignment="0" applyProtection="0"/>
    <xf numFmtId="0" fontId="2" fillId="0" borderId="0"/>
    <xf numFmtId="0" fontId="2" fillId="78" borderId="48" applyNumberFormat="0" applyFont="0" applyAlignment="0" applyProtection="0"/>
    <xf numFmtId="0" fontId="82" fillId="80" borderId="49" applyNumberFormat="0" applyAlignment="0" applyProtection="0"/>
    <xf numFmtId="4" fontId="49" fillId="59" borderId="54" applyNumberFormat="0" applyProtection="0">
      <alignment vertical="center"/>
    </xf>
    <xf numFmtId="4" fontId="83" fillId="59" borderId="54" applyNumberFormat="0" applyProtection="0">
      <alignment vertical="center"/>
    </xf>
    <xf numFmtId="4" fontId="49" fillId="59" borderId="54" applyNumberFormat="0" applyProtection="0">
      <alignment horizontal="left" vertical="center" indent="1"/>
    </xf>
    <xf numFmtId="0" fontId="49" fillId="59" borderId="54" applyNumberFormat="0" applyProtection="0">
      <alignment horizontal="left" vertical="top" indent="1"/>
    </xf>
    <xf numFmtId="4" fontId="49" fillId="61" borderId="0" applyNumberFormat="0" applyProtection="0">
      <alignment horizontal="left" vertical="center" indent="1"/>
    </xf>
    <xf numFmtId="4" fontId="48" fillId="40" borderId="54" applyNumberFormat="0" applyProtection="0">
      <alignment horizontal="right" vertical="center"/>
    </xf>
    <xf numFmtId="4" fontId="48" fillId="46" borderId="54" applyNumberFormat="0" applyProtection="0">
      <alignment horizontal="right" vertical="center"/>
    </xf>
    <xf numFmtId="4" fontId="48" fillId="54" borderId="54" applyNumberFormat="0" applyProtection="0">
      <alignment horizontal="right" vertical="center"/>
    </xf>
    <xf numFmtId="4" fontId="48" fillId="48" borderId="54" applyNumberFormat="0" applyProtection="0">
      <alignment horizontal="right" vertical="center"/>
    </xf>
    <xf numFmtId="4" fontId="48" fillId="52" borderId="54" applyNumberFormat="0" applyProtection="0">
      <alignment horizontal="right" vertical="center"/>
    </xf>
    <xf numFmtId="4" fontId="48" fillId="56" borderId="54" applyNumberFormat="0" applyProtection="0">
      <alignment horizontal="right" vertical="center"/>
    </xf>
    <xf numFmtId="4" fontId="48" fillId="55" borderId="54" applyNumberFormat="0" applyProtection="0">
      <alignment horizontal="right" vertical="center"/>
    </xf>
    <xf numFmtId="4" fontId="48" fillId="85" borderId="54" applyNumberFormat="0" applyProtection="0">
      <alignment horizontal="right" vertical="center"/>
    </xf>
    <xf numFmtId="4" fontId="48" fillId="47" borderId="54" applyNumberFormat="0" applyProtection="0">
      <alignment horizontal="right" vertical="center"/>
    </xf>
    <xf numFmtId="4" fontId="49" fillId="86" borderId="55" applyNumberFormat="0" applyProtection="0">
      <alignment horizontal="left" vertical="center" indent="1"/>
    </xf>
    <xf numFmtId="4" fontId="48" fillId="87" borderId="0" applyNumberFormat="0" applyProtection="0">
      <alignment horizontal="left" vertical="center" indent="1"/>
    </xf>
    <xf numFmtId="4" fontId="84" fillId="63" borderId="0" applyNumberFormat="0" applyProtection="0">
      <alignment horizontal="left" vertical="center" indent="1"/>
    </xf>
    <xf numFmtId="4" fontId="48" fillId="61" borderId="54" applyNumberFormat="0" applyProtection="0">
      <alignment horizontal="right" vertical="center"/>
    </xf>
    <xf numFmtId="4" fontId="48" fillId="87" borderId="0" applyNumberFormat="0" applyProtection="0">
      <alignment horizontal="left" vertical="center" indent="1"/>
    </xf>
    <xf numFmtId="4" fontId="48" fillId="61" borderId="0" applyNumberFormat="0" applyProtection="0">
      <alignment horizontal="left" vertical="center" indent="1"/>
    </xf>
    <xf numFmtId="0" fontId="2" fillId="63" borderId="54" applyNumberFormat="0" applyProtection="0">
      <alignment horizontal="left" vertical="center" indent="1"/>
    </xf>
    <xf numFmtId="0" fontId="2" fillId="63" borderId="54" applyNumberFormat="0" applyProtection="0">
      <alignment horizontal="left" vertical="top" indent="1"/>
    </xf>
    <xf numFmtId="0" fontId="2" fillId="61" borderId="54" applyNumberFormat="0" applyProtection="0">
      <alignment horizontal="left" vertical="center" indent="1"/>
    </xf>
    <xf numFmtId="0" fontId="2" fillId="61" borderId="54" applyNumberFormat="0" applyProtection="0">
      <alignment horizontal="left" vertical="top" indent="1"/>
    </xf>
    <xf numFmtId="0" fontId="2" fillId="45" borderId="54" applyNumberFormat="0" applyProtection="0">
      <alignment horizontal="left" vertical="center" indent="1"/>
    </xf>
    <xf numFmtId="0" fontId="2" fillId="45" borderId="54" applyNumberFormat="0" applyProtection="0">
      <alignment horizontal="left" vertical="top" indent="1"/>
    </xf>
    <xf numFmtId="0" fontId="2" fillId="87" borderId="54" applyNumberFormat="0" applyProtection="0">
      <alignment horizontal="left" vertical="center" indent="1"/>
    </xf>
    <xf numFmtId="0" fontId="2" fillId="87" borderId="54" applyNumberFormat="0" applyProtection="0">
      <alignment horizontal="left" vertical="top" indent="1"/>
    </xf>
    <xf numFmtId="0" fontId="2" fillId="62" borderId="56" applyNumberFormat="0">
      <protection locked="0"/>
    </xf>
    <xf numFmtId="4" fontId="48" fillId="60" borderId="54" applyNumberFormat="0" applyProtection="0">
      <alignment vertical="center"/>
    </xf>
    <xf numFmtId="4" fontId="85" fillId="60" borderId="54" applyNumberFormat="0" applyProtection="0">
      <alignment vertical="center"/>
    </xf>
    <xf numFmtId="4" fontId="48" fillId="60" borderId="54" applyNumberFormat="0" applyProtection="0">
      <alignment horizontal="left" vertical="center" indent="1"/>
    </xf>
    <xf numFmtId="0" fontId="48" fillId="60" borderId="54" applyNumberFormat="0" applyProtection="0">
      <alignment horizontal="left" vertical="top" indent="1"/>
    </xf>
    <xf numFmtId="4" fontId="48" fillId="87" borderId="54" applyNumberFormat="0" applyProtection="0">
      <alignment horizontal="right" vertical="center"/>
    </xf>
    <xf numFmtId="4" fontId="85" fillId="87" borderId="54" applyNumberFormat="0" applyProtection="0">
      <alignment horizontal="right" vertical="center"/>
    </xf>
    <xf numFmtId="4" fontId="48" fillId="61" borderId="54" applyNumberFormat="0" applyProtection="0">
      <alignment horizontal="left" vertical="center" indent="1"/>
    </xf>
    <xf numFmtId="0" fontId="48" fillId="61" borderId="54" applyNumberFormat="0" applyProtection="0">
      <alignment horizontal="left" vertical="top" indent="1"/>
    </xf>
    <xf numFmtId="4" fontId="86" fillId="88" borderId="0" applyNumberFormat="0" applyProtection="0">
      <alignment horizontal="left" vertical="center" indent="1"/>
    </xf>
    <xf numFmtId="4" fontId="87" fillId="87" borderId="54" applyNumberFormat="0" applyProtection="0">
      <alignment horizontal="right" vertical="center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73" fillId="0" borderId="57" applyNumberFormat="0" applyFill="0" applyAlignment="0" applyProtection="0"/>
    <xf numFmtId="0" fontId="89" fillId="0" borderId="0" applyNumberFormat="0" applyFill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166" fontId="14" fillId="0" borderId="0" applyFill="0" applyBorder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76" borderId="0" applyNumberFormat="0" applyBorder="0" applyAlignment="0" applyProtection="0"/>
    <xf numFmtId="0" fontId="1" fillId="0" borderId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7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9" fontId="2" fillId="0" borderId="0" applyFont="0" applyFill="0" applyBorder="0" applyAlignment="0" applyProtection="0"/>
    <xf numFmtId="0" fontId="68" fillId="71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2" fillId="0" borderId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3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0" fontId="1" fillId="37" borderId="0" applyNumberFormat="0" applyBorder="0" applyAlignment="0" applyProtection="0"/>
    <xf numFmtId="171" fontId="2" fillId="0" borderId="0" applyFont="0" applyFill="0" applyBorder="0" applyAlignment="0" applyProtection="0"/>
    <xf numFmtId="0" fontId="47" fillId="18" borderId="0" applyNumberFormat="0" applyBorder="0" applyAlignment="0" applyProtection="0"/>
    <xf numFmtId="0" fontId="47" fillId="22" borderId="0" applyNumberFormat="0" applyBorder="0" applyAlignment="0" applyProtection="0"/>
    <xf numFmtId="0" fontId="47" fillId="26" borderId="0" applyNumberFormat="0" applyBorder="0" applyAlignment="0" applyProtection="0"/>
    <xf numFmtId="0" fontId="47" fillId="30" borderId="0" applyNumberFormat="0" applyBorder="0" applyAlignment="0" applyProtection="0"/>
    <xf numFmtId="0" fontId="47" fillId="34" borderId="0" applyNumberFormat="0" applyBorder="0" applyAlignment="0" applyProtection="0"/>
    <xf numFmtId="0" fontId="47" fillId="38" borderId="0" applyNumberFormat="0" applyBorder="0" applyAlignment="0" applyProtection="0"/>
    <xf numFmtId="0" fontId="53" fillId="57" borderId="42" applyNumberFormat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0" fillId="44" borderId="42" applyNumberFormat="0" applyAlignment="0" applyProtection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0" borderId="48" applyNumberFormat="0" applyFont="0" applyAlignment="0" applyProtection="0"/>
    <xf numFmtId="0" fontId="63" fillId="57" borderId="49" applyNumberFormat="0" applyAlignment="0" applyProtection="0"/>
    <xf numFmtId="0" fontId="65" fillId="0" borderId="50" applyNumberFormat="0" applyFill="0" applyAlignment="0" applyProtection="0"/>
    <xf numFmtId="0" fontId="47" fillId="15" borderId="0" applyNumberFormat="0" applyBorder="0" applyAlignment="0" applyProtection="0"/>
    <xf numFmtId="0" fontId="47" fillId="19" borderId="0" applyNumberFormat="0" applyBorder="0" applyAlignment="0" applyProtection="0"/>
    <xf numFmtId="0" fontId="47" fillId="23" borderId="0" applyNumberFormat="0" applyBorder="0" applyAlignment="0" applyProtection="0"/>
    <xf numFmtId="0" fontId="47" fillId="27" borderId="0" applyNumberFormat="0" applyBorder="0" applyAlignment="0" applyProtection="0"/>
    <xf numFmtId="0" fontId="47" fillId="31" borderId="0" applyNumberFormat="0" applyBorder="0" applyAlignment="0" applyProtection="0"/>
    <xf numFmtId="0" fontId="47" fillId="35" borderId="0" applyNumberFormat="0" applyBorder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1" fillId="14" borderId="40" applyNumberFormat="0" applyFont="0" applyAlignment="0" applyProtection="0"/>
    <xf numFmtId="0" fontId="50" fillId="60" borderId="48" applyNumberFormat="0" applyFont="0" applyAlignment="0" applyProtection="0"/>
    <xf numFmtId="0" fontId="1" fillId="14" borderId="40" applyNumberFormat="0" applyFont="0" applyAlignment="0" applyProtection="0"/>
    <xf numFmtId="0" fontId="41" fillId="12" borderId="36" applyNumberFormat="0" applyAlignment="0" applyProtection="0"/>
    <xf numFmtId="0" fontId="53" fillId="57" borderId="42" applyNumberFormat="0" applyAlignment="0" applyProtection="0"/>
    <xf numFmtId="0" fontId="36" fillId="8" borderId="0" applyNumberFormat="0" applyBorder="0" applyAlignment="0" applyProtection="0"/>
    <xf numFmtId="0" fontId="44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33" fillId="0" borderId="33" applyNumberFormat="0" applyFill="0" applyAlignment="0" applyProtection="0"/>
    <xf numFmtId="0" fontId="34" fillId="0" borderId="34" applyNumberFormat="0" applyFill="0" applyAlignment="0" applyProtection="0"/>
    <xf numFmtId="0" fontId="35" fillId="0" borderId="35" applyNumberFormat="0" applyFill="0" applyAlignment="0" applyProtection="0"/>
    <xf numFmtId="0" fontId="3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8" fillId="10" borderId="0" applyNumberFormat="0" applyBorder="0" applyAlignment="0" applyProtection="0"/>
    <xf numFmtId="0" fontId="46" fillId="0" borderId="41" applyNumberFormat="0" applyFill="0" applyAlignment="0" applyProtection="0"/>
    <xf numFmtId="0" fontId="65" fillId="0" borderId="50" applyNumberFormat="0" applyFill="0" applyAlignment="0" applyProtection="0"/>
    <xf numFmtId="0" fontId="40" fillId="12" borderId="37" applyNumberFormat="0" applyAlignment="0" applyProtection="0"/>
    <xf numFmtId="0" fontId="63" fillId="57" borderId="49" applyNumberFormat="0" applyAlignment="0" applyProtection="0"/>
    <xf numFmtId="0" fontId="39" fillId="11" borderId="36" applyNumberFormat="0" applyAlignment="0" applyProtection="0"/>
    <xf numFmtId="0" fontId="60" fillId="44" borderId="42" applyNumberFormat="0" applyAlignment="0" applyProtection="0"/>
    <xf numFmtId="0" fontId="37" fillId="9" borderId="0" applyNumberFormat="0" applyBorder="0" applyAlignment="0" applyProtection="0"/>
    <xf numFmtId="0" fontId="43" fillId="13" borderId="39" applyNumberFormat="0" applyAlignment="0" applyProtection="0"/>
    <xf numFmtId="0" fontId="42" fillId="0" borderId="38" applyNumberFormat="0" applyFill="0" applyAlignment="0" applyProtection="0"/>
    <xf numFmtId="0" fontId="2" fillId="0" borderId="0"/>
    <xf numFmtId="0" fontId="2" fillId="14" borderId="40" applyNumberFormat="0" applyFont="0" applyAlignment="0" applyProtection="0"/>
    <xf numFmtId="0" fontId="1" fillId="0" borderId="0"/>
    <xf numFmtId="0" fontId="1" fillId="0" borderId="0"/>
    <xf numFmtId="0" fontId="2" fillId="0" borderId="0"/>
    <xf numFmtId="0" fontId="65" fillId="0" borderId="50" applyNumberFormat="0" applyFill="0" applyAlignment="0" applyProtection="0"/>
    <xf numFmtId="164" fontId="2" fillId="0" borderId="0" applyFont="0" applyFill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52" fillId="40" borderId="0" applyNumberFormat="0" applyBorder="0" applyAlignment="0" applyProtection="0"/>
    <xf numFmtId="0" fontId="54" fillId="58" borderId="43" applyNumberFormat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5" borderId="0" applyNumberFormat="0" applyBorder="0" applyAlignment="0" applyProtection="0"/>
    <xf numFmtId="0" fontId="50" fillId="39" borderId="0" applyNumberFormat="0" applyBorder="0" applyAlignment="0" applyProtection="0"/>
    <xf numFmtId="0" fontId="50" fillId="41" borderId="0" applyNumberFormat="0" applyBorder="0" applyAlignment="0" applyProtection="0"/>
    <xf numFmtId="0" fontId="50" fillId="43" borderId="0" applyNumberFormat="0" applyBorder="0" applyAlignment="0" applyProtection="0"/>
    <xf numFmtId="0" fontId="50" fillId="47" borderId="0" applyNumberFormat="0" applyBorder="0" applyAlignment="0" applyProtection="0"/>
    <xf numFmtId="0" fontId="51" fillId="49" borderId="0" applyNumberFormat="0" applyBorder="0" applyAlignment="0" applyProtection="0"/>
    <xf numFmtId="0" fontId="51" fillId="51" borderId="0" applyNumberFormat="0" applyBorder="0" applyAlignment="0" applyProtection="0"/>
    <xf numFmtId="0" fontId="51" fillId="55" borderId="0" applyNumberFormat="0" applyBorder="0" applyAlignment="0" applyProtection="0"/>
    <xf numFmtId="0" fontId="59" fillId="0" borderId="0" applyNumberFormat="0" applyFill="0" applyBorder="0" applyAlignment="0" applyProtection="0"/>
    <xf numFmtId="0" fontId="2" fillId="60" borderId="48" applyNumberFormat="0" applyFont="0" applyAlignment="0" applyProtection="0"/>
    <xf numFmtId="0" fontId="63" fillId="57" borderId="49" applyNumberFormat="0" applyAlignment="0" applyProtection="0"/>
    <xf numFmtId="0" fontId="58" fillId="0" borderId="45" applyNumberFormat="0" applyFill="0" applyAlignment="0" applyProtection="0"/>
    <xf numFmtId="0" fontId="2" fillId="0" borderId="0"/>
    <xf numFmtId="0" fontId="68" fillId="71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50" fillId="40" borderId="0" applyNumberFormat="0" applyBorder="0" applyAlignment="0" applyProtection="0"/>
    <xf numFmtId="0" fontId="50" fillId="45" borderId="0" applyNumberFormat="0" applyBorder="0" applyAlignment="0" applyProtection="0"/>
    <xf numFmtId="0" fontId="50" fillId="45" borderId="0" applyNumberFormat="0" applyBorder="0" applyAlignment="0" applyProtection="0"/>
    <xf numFmtId="0" fontId="51" fillId="47" borderId="0" applyNumberFormat="0" applyBorder="0" applyAlignment="0" applyProtection="0"/>
    <xf numFmtId="0" fontId="51" fillId="53" borderId="0" applyNumberFormat="0" applyBorder="0" applyAlignment="0" applyProtection="0"/>
    <xf numFmtId="0" fontId="51" fillId="51" borderId="0" applyNumberFormat="0" applyBorder="0" applyAlignment="0" applyProtection="0"/>
    <xf numFmtId="0" fontId="56" fillId="41" borderId="0" applyNumberFormat="0" applyBorder="0" applyAlignment="0" applyProtection="0"/>
    <xf numFmtId="0" fontId="61" fillId="0" borderId="47" applyNumberFormat="0" applyFill="0" applyAlignment="0" applyProtection="0"/>
    <xf numFmtId="0" fontId="64" fillId="0" borderId="0" applyNumberFormat="0" applyFill="0" applyBorder="0" applyAlignment="0" applyProtection="0"/>
    <xf numFmtId="0" fontId="50" fillId="42" borderId="0" applyNumberFormat="0" applyBorder="0" applyAlignment="0" applyProtection="0"/>
    <xf numFmtId="0" fontId="50" fillId="44" borderId="0" applyNumberFormat="0" applyBorder="0" applyAlignment="0" applyProtection="0"/>
    <xf numFmtId="0" fontId="50" fillId="46" borderId="0" applyNumberFormat="0" applyBorder="0" applyAlignment="0" applyProtection="0"/>
    <xf numFmtId="0" fontId="50" fillId="42" borderId="0" applyNumberFormat="0" applyBorder="0" applyAlignment="0" applyProtection="0"/>
    <xf numFmtId="0" fontId="50" fillId="48" borderId="0" applyNumberFormat="0" applyBorder="0" applyAlignment="0" applyProtection="0"/>
    <xf numFmtId="0" fontId="51" fillId="46" borderId="0" applyNumberFormat="0" applyBorder="0" applyAlignment="0" applyProtection="0"/>
    <xf numFmtId="0" fontId="51" fillId="50" borderId="0" applyNumberFormat="0" applyBorder="0" applyAlignment="0" applyProtection="0"/>
    <xf numFmtId="0" fontId="51" fillId="52" borderId="0" applyNumberFormat="0" applyBorder="0" applyAlignment="0" applyProtection="0"/>
    <xf numFmtId="0" fontId="51" fillId="54" borderId="0" applyNumberFormat="0" applyBorder="0" applyAlignment="0" applyProtection="0"/>
    <xf numFmtId="0" fontId="51" fillId="50" borderId="0" applyNumberFormat="0" applyBorder="0" applyAlignment="0" applyProtection="0"/>
    <xf numFmtId="0" fontId="51" fillId="56" borderId="0" applyNumberFormat="0" applyBorder="0" applyAlignment="0" applyProtection="0"/>
    <xf numFmtId="0" fontId="53" fillId="57" borderId="42" applyNumberFormat="0" applyAlignment="0" applyProtection="0"/>
    <xf numFmtId="0" fontId="55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9" fillId="0" borderId="46" applyNumberFormat="0" applyFill="0" applyAlignment="0" applyProtection="0"/>
    <xf numFmtId="0" fontId="60" fillId="44" borderId="42" applyNumberFormat="0" applyAlignment="0" applyProtection="0"/>
    <xf numFmtId="0" fontId="62" fillId="59" borderId="0" applyNumberFormat="0" applyBorder="0" applyAlignment="0" applyProtection="0"/>
    <xf numFmtId="0" fontId="65" fillId="0" borderId="50" applyNumberFormat="0" applyFill="0" applyAlignment="0" applyProtection="0"/>
    <xf numFmtId="0" fontId="66" fillId="0" borderId="0" applyNumberFormat="0" applyFill="0" applyBorder="0" applyAlignment="0" applyProtection="0"/>
    <xf numFmtId="171" fontId="2" fillId="0" borderId="0" applyFont="0" applyFill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6" borderId="0" applyNumberFormat="0" applyBorder="0" applyAlignment="0" applyProtection="0"/>
    <xf numFmtId="0" fontId="68" fillId="76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4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68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1" borderId="0" applyNumberFormat="0" applyBorder="0" applyAlignment="0" applyProtection="0"/>
    <xf numFmtId="0" fontId="68" fillId="77" borderId="0" applyNumberFormat="0" applyBorder="0" applyAlignment="0" applyProtection="0"/>
    <xf numFmtId="0" fontId="68" fillId="75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68" borderId="0" applyNumberFormat="0" applyBorder="0" applyAlignment="0" applyProtection="0"/>
    <xf numFmtId="0" fontId="68" fillId="76" borderId="0" applyNumberFormat="0" applyBorder="0" applyAlignment="0" applyProtection="0"/>
    <xf numFmtId="0" fontId="68" fillId="64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2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2" borderId="0" applyNumberFormat="0" applyBorder="0" applyAlignment="0" applyProtection="0"/>
    <xf numFmtId="0" fontId="50" fillId="43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6" borderId="0" applyNumberFormat="0" applyBorder="0" applyAlignment="0" applyProtection="0"/>
    <xf numFmtId="0" fontId="50" fillId="47" borderId="0" applyNumberFormat="0" applyBorder="0" applyAlignment="0" applyProtection="0"/>
    <xf numFmtId="0" fontId="50" fillId="42" borderId="0" applyNumberFormat="0" applyBorder="0" applyAlignment="0" applyProtection="0"/>
    <xf numFmtId="0" fontId="50" fillId="45" borderId="0" applyNumberFormat="0" applyBorder="0" applyAlignment="0" applyProtection="0"/>
    <xf numFmtId="0" fontId="50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46" borderId="0" applyNumberFormat="0" applyBorder="0" applyAlignment="0" applyProtection="0"/>
    <xf numFmtId="0" fontId="51" fillId="47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2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172" fontId="2" fillId="0" borderId="0" applyFont="0" applyFill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51" fillId="53" borderId="0" applyNumberFormat="0" applyBorder="0" applyAlignment="0" applyProtection="0"/>
    <xf numFmtId="0" fontId="51" fillId="54" borderId="0" applyNumberFormat="0" applyBorder="0" applyAlignment="0" applyProtection="0"/>
    <xf numFmtId="0" fontId="51" fillId="55" borderId="0" applyNumberFormat="0" applyBorder="0" applyAlignment="0" applyProtection="0"/>
    <xf numFmtId="0" fontId="51" fillId="50" borderId="0" applyNumberFormat="0" applyBorder="0" applyAlignment="0" applyProtection="0"/>
    <xf numFmtId="0" fontId="51" fillId="51" borderId="0" applyNumberFormat="0" applyBorder="0" applyAlignment="0" applyProtection="0"/>
    <xf numFmtId="0" fontId="51" fillId="56" borderId="0" applyNumberFormat="0" applyBorder="0" applyAlignment="0" applyProtection="0"/>
    <xf numFmtId="0" fontId="68" fillId="64" borderId="0" applyNumberFormat="0" applyBorder="0" applyAlignment="0" applyProtection="0"/>
    <xf numFmtId="0" fontId="56" fillId="41" borderId="0" applyNumberFormat="0" applyBorder="0" applyAlignment="0" applyProtection="0"/>
    <xf numFmtId="0" fontId="66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57" fillId="0" borderId="44" applyNumberFormat="0" applyFill="0" applyAlignment="0" applyProtection="0"/>
    <xf numFmtId="0" fontId="58" fillId="0" borderId="45" applyNumberFormat="0" applyFill="0" applyAlignment="0" applyProtection="0"/>
    <xf numFmtId="0" fontId="59" fillId="0" borderId="46" applyNumberFormat="0" applyFill="0" applyAlignment="0" applyProtection="0"/>
    <xf numFmtId="0" fontId="59" fillId="0" borderId="0" applyNumberFormat="0" applyFill="0" applyBorder="0" applyAlignment="0" applyProtection="0"/>
    <xf numFmtId="0" fontId="62" fillId="59" borderId="0" applyNumberFormat="0" applyBorder="0" applyAlignment="0" applyProtection="0"/>
    <xf numFmtId="0" fontId="52" fillId="40" borderId="0" applyNumberFormat="0" applyBorder="0" applyAlignment="0" applyProtection="0"/>
    <xf numFmtId="0" fontId="54" fillId="58" borderId="43" applyNumberFormat="0" applyAlignment="0" applyProtection="0"/>
    <xf numFmtId="0" fontId="61" fillId="0" borderId="47" applyNumberFormat="0" applyFill="0" applyAlignment="0" applyProtection="0"/>
    <xf numFmtId="17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4" fontId="48" fillId="87" borderId="0" applyNumberFormat="0" applyProtection="0">
      <alignment horizontal="left" vertical="center" indent="1"/>
    </xf>
    <xf numFmtId="4" fontId="48" fillId="61" borderId="0" applyNumberFormat="0" applyProtection="0">
      <alignment horizontal="left" vertical="center" indent="1"/>
    </xf>
    <xf numFmtId="0" fontId="2" fillId="63" borderId="54" applyNumberFormat="0" applyProtection="0">
      <alignment horizontal="left" vertical="center" indent="1"/>
    </xf>
    <xf numFmtId="0" fontId="2" fillId="63" borderId="54" applyNumberFormat="0" applyProtection="0">
      <alignment horizontal="left" vertical="top" indent="1"/>
    </xf>
    <xf numFmtId="0" fontId="2" fillId="61" borderId="54" applyNumberFormat="0" applyProtection="0">
      <alignment horizontal="left" vertical="center" indent="1"/>
    </xf>
    <xf numFmtId="0" fontId="2" fillId="61" borderId="54" applyNumberFormat="0" applyProtection="0">
      <alignment horizontal="left" vertical="top" indent="1"/>
    </xf>
    <xf numFmtId="0" fontId="2" fillId="45" borderId="54" applyNumberFormat="0" applyProtection="0">
      <alignment horizontal="left" vertical="center" indent="1"/>
    </xf>
    <xf numFmtId="0" fontId="2" fillId="45" borderId="54" applyNumberFormat="0" applyProtection="0">
      <alignment horizontal="left" vertical="top" indent="1"/>
    </xf>
    <xf numFmtId="0" fontId="2" fillId="87" borderId="54" applyNumberFormat="0" applyProtection="0">
      <alignment horizontal="left" vertical="center" indent="1"/>
    </xf>
    <xf numFmtId="0" fontId="2" fillId="87" borderId="54" applyNumberFormat="0" applyProtection="0">
      <alignment horizontal="left" vertical="top" indent="1"/>
    </xf>
    <xf numFmtId="0" fontId="2" fillId="62" borderId="56" applyNumberFormat="0">
      <protection locked="0"/>
    </xf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171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1" fillId="0" borderId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2" fillId="0" borderId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2" fillId="0" borderId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9" fontId="2" fillId="0" borderId="0" applyFont="0" applyFill="0" applyBorder="0" applyAlignment="0" applyProtection="0"/>
    <xf numFmtId="0" fontId="68" fillId="64" borderId="0" applyNumberFormat="0" applyBorder="0" applyAlignment="0" applyProtection="0"/>
    <xf numFmtId="164" fontId="2" fillId="0" borderId="0" applyFont="0" applyFill="0" applyBorder="0" applyAlignment="0" applyProtection="0"/>
    <xf numFmtId="0" fontId="65" fillId="0" borderId="50" applyNumberFormat="0" applyFill="0" applyAlignment="0" applyProtection="0"/>
    <xf numFmtId="0" fontId="2" fillId="0" borderId="0"/>
    <xf numFmtId="0" fontId="1" fillId="0" borderId="0"/>
    <xf numFmtId="0" fontId="2" fillId="0" borderId="0"/>
    <xf numFmtId="0" fontId="2" fillId="0" borderId="0"/>
    <xf numFmtId="0" fontId="65" fillId="0" borderId="50" applyNumberFormat="0" applyFill="0" applyAlignment="0" applyProtection="0"/>
    <xf numFmtId="0" fontId="2" fillId="0" borderId="0"/>
    <xf numFmtId="164" fontId="1" fillId="0" borderId="0" applyFont="0" applyFill="0" applyBorder="0" applyAlignment="0" applyProtection="0"/>
    <xf numFmtId="0" fontId="1" fillId="0" borderId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68" fillId="76" borderId="0" applyNumberFormat="0" applyBorder="0" applyAlignment="0" applyProtection="0"/>
    <xf numFmtId="0" fontId="68" fillId="75" borderId="0" applyNumberFormat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64" borderId="0" applyNumberFormat="0" applyBorder="0" applyAlignment="0" applyProtection="0"/>
    <xf numFmtId="0" fontId="68" fillId="64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5" borderId="0" applyNumberFormat="0" applyBorder="0" applyAlignment="0" applyProtection="0"/>
    <xf numFmtId="0" fontId="68" fillId="68" borderId="0" applyNumberFormat="0" applyBorder="0" applyAlignment="0" applyProtection="0"/>
    <xf numFmtId="0" fontId="68" fillId="77" borderId="0" applyNumberFormat="0" applyBorder="0" applyAlignment="0" applyProtection="0"/>
    <xf numFmtId="0" fontId="68" fillId="71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68" fillId="68" borderId="0" applyNumberFormat="0" applyBorder="0" applyAlignment="0" applyProtection="0"/>
    <xf numFmtId="0" fontId="68" fillId="71" borderId="0" applyNumberFormat="0" applyBorder="0" applyAlignment="0" applyProtection="0"/>
    <xf numFmtId="0" fontId="68" fillId="71" borderId="0" applyNumberFormat="0" applyBorder="0" applyAlignment="0" applyProtection="0"/>
    <xf numFmtId="0" fontId="68" fillId="75" borderId="0" applyNumberFormat="0" applyBorder="0" applyAlignment="0" applyProtection="0"/>
    <xf numFmtId="0" fontId="68" fillId="75" borderId="0" applyNumberFormat="0" applyBorder="0" applyAlignment="0" applyProtection="0"/>
    <xf numFmtId="0" fontId="68" fillId="76" borderId="0" applyNumberFormat="0" applyBorder="0" applyAlignment="0" applyProtection="0"/>
    <xf numFmtId="0" fontId="68" fillId="76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7" borderId="0" applyNumberFormat="0" applyBorder="0" applyAlignment="0" applyProtection="0"/>
    <xf numFmtId="0" fontId="68" fillId="76" borderId="0" applyNumberFormat="0" applyBorder="0" applyAlignment="0" applyProtection="0"/>
    <xf numFmtId="0" fontId="2" fillId="0" borderId="0"/>
    <xf numFmtId="0" fontId="68" fillId="75" borderId="0" applyNumberFormat="0" applyBorder="0" applyAlignment="0" applyProtection="0"/>
    <xf numFmtId="9" fontId="2" fillId="0" borderId="0" applyFont="0" applyFill="0" applyBorder="0" applyAlignment="0" applyProtection="0"/>
    <xf numFmtId="0" fontId="68" fillId="71" borderId="0" applyNumberFormat="0" applyBorder="0" applyAlignment="0" applyProtection="0"/>
    <xf numFmtId="0" fontId="68" fillId="68" borderId="0" applyNumberFormat="0" applyBorder="0" applyAlignment="0" applyProtection="0"/>
    <xf numFmtId="0" fontId="68" fillId="64" borderId="0" applyNumberFormat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69" fillId="39" borderId="0" applyNumberFormat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2" borderId="0" applyNumberFormat="0" applyBorder="0" applyAlignment="0" applyProtection="0"/>
    <xf numFmtId="0" fontId="69" fillId="43" borderId="0" applyNumberFormat="0" applyBorder="0" applyAlignment="0" applyProtection="0"/>
    <xf numFmtId="0" fontId="69" fillId="44" borderId="0" applyNumberFormat="0" applyBorder="0" applyAlignment="0" applyProtection="0"/>
    <xf numFmtId="0" fontId="90" fillId="16" borderId="0" applyNumberFormat="0" applyBorder="0" applyAlignment="0" applyProtection="0"/>
    <xf numFmtId="0" fontId="90" fillId="20" borderId="0" applyNumberFormat="0" applyBorder="0" applyAlignment="0" applyProtection="0"/>
    <xf numFmtId="0" fontId="90" fillId="24" borderId="0" applyNumberFormat="0" applyBorder="0" applyAlignment="0" applyProtection="0"/>
    <xf numFmtId="0" fontId="90" fillId="28" borderId="0" applyNumberFormat="0" applyBorder="0" applyAlignment="0" applyProtection="0"/>
    <xf numFmtId="0" fontId="90" fillId="32" borderId="0" applyNumberFormat="0" applyBorder="0" applyAlignment="0" applyProtection="0"/>
    <xf numFmtId="0" fontId="90" fillId="36" borderId="0" applyNumberFormat="0" applyBorder="0" applyAlignment="0" applyProtection="0"/>
    <xf numFmtId="0" fontId="69" fillId="45" borderId="0" applyNumberFormat="0" applyBorder="0" applyAlignment="0" applyProtection="0"/>
    <xf numFmtId="0" fontId="69" fillId="46" borderId="0" applyNumberFormat="0" applyBorder="0" applyAlignment="0" applyProtection="0"/>
    <xf numFmtId="0" fontId="69" fillId="47" borderId="0" applyNumberFormat="0" applyBorder="0" applyAlignment="0" applyProtection="0"/>
    <xf numFmtId="0" fontId="69" fillId="42" borderId="0" applyNumberFormat="0" applyBorder="0" applyAlignment="0" applyProtection="0"/>
    <xf numFmtId="0" fontId="69" fillId="45" borderId="0" applyNumberFormat="0" applyBorder="0" applyAlignment="0" applyProtection="0"/>
    <xf numFmtId="0" fontId="69" fillId="48" borderId="0" applyNumberFormat="0" applyBorder="0" applyAlignment="0" applyProtection="0"/>
    <xf numFmtId="0" fontId="90" fillId="17" borderId="0" applyNumberFormat="0" applyBorder="0" applyAlignment="0" applyProtection="0"/>
    <xf numFmtId="0" fontId="90" fillId="21" borderId="0" applyNumberFormat="0" applyBorder="0" applyAlignment="0" applyProtection="0"/>
    <xf numFmtId="0" fontId="90" fillId="25" borderId="0" applyNumberFormat="0" applyBorder="0" applyAlignment="0" applyProtection="0"/>
    <xf numFmtId="0" fontId="90" fillId="29" borderId="0" applyNumberFormat="0" applyBorder="0" applyAlignment="0" applyProtection="0"/>
    <xf numFmtId="0" fontId="90" fillId="33" borderId="0" applyNumberFormat="0" applyBorder="0" applyAlignment="0" applyProtection="0"/>
    <xf numFmtId="0" fontId="90" fillId="37" borderId="0" applyNumberFormat="0" applyBorder="0" applyAlignment="0" applyProtection="0"/>
    <xf numFmtId="0" fontId="68" fillId="49" borderId="0" applyNumberFormat="0" applyBorder="0" applyAlignment="0" applyProtection="0"/>
    <xf numFmtId="0" fontId="68" fillId="46" borderId="0" applyNumberFormat="0" applyBorder="0" applyAlignment="0" applyProtection="0"/>
    <xf numFmtId="0" fontId="68" fillId="47" borderId="0" applyNumberFormat="0" applyBorder="0" applyAlignment="0" applyProtection="0"/>
    <xf numFmtId="0" fontId="68" fillId="50" borderId="0" applyNumberFormat="0" applyBorder="0" applyAlignment="0" applyProtection="0"/>
    <xf numFmtId="0" fontId="68" fillId="51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8" fillId="64" borderId="0" applyNumberFormat="0" applyBorder="0" applyAlignment="0" applyProtection="0"/>
    <xf numFmtId="0" fontId="68" fillId="54" borderId="0" applyNumberFormat="0" applyBorder="0" applyAlignment="0" applyProtection="0"/>
    <xf numFmtId="0" fontId="68" fillId="68" borderId="0" applyNumberFormat="0" applyBorder="0" applyAlignment="0" applyProtection="0"/>
    <xf numFmtId="0" fontId="68" fillId="55" borderId="0" applyNumberFormat="0" applyBorder="0" applyAlignment="0" applyProtection="0"/>
    <xf numFmtId="0" fontId="68" fillId="71" borderId="0" applyNumberFormat="0" applyBorder="0" applyAlignment="0" applyProtection="0"/>
    <xf numFmtId="0" fontId="68" fillId="50" borderId="0" applyNumberFormat="0" applyBorder="0" applyAlignment="0" applyProtection="0"/>
    <xf numFmtId="0" fontId="68" fillId="75" borderId="0" applyNumberFormat="0" applyBorder="0" applyAlignment="0" applyProtection="0"/>
    <xf numFmtId="0" fontId="68" fillId="51" borderId="0" applyNumberFormat="0" applyBorder="0" applyAlignment="0" applyProtection="0"/>
    <xf numFmtId="0" fontId="68" fillId="76" borderId="0" applyNumberFormat="0" applyBorder="0" applyAlignment="0" applyProtection="0"/>
    <xf numFmtId="0" fontId="68" fillId="56" borderId="0" applyNumberFormat="0" applyBorder="0" applyAlignment="0" applyProtection="0"/>
    <xf numFmtId="0" fontId="68" fillId="77" borderId="0" applyNumberFormat="0" applyBorder="0" applyAlignment="0" applyProtection="0"/>
    <xf numFmtId="0" fontId="91" fillId="40" borderId="0" applyNumberFormat="0" applyBorder="0" applyAlignment="0" applyProtection="0"/>
    <xf numFmtId="0" fontId="92" fillId="57" borderId="42" applyNumberFormat="0" applyAlignment="0" applyProtection="0"/>
    <xf numFmtId="0" fontId="72" fillId="58" borderId="43" applyNumberFormat="0" applyAlignment="0" applyProtection="0"/>
    <xf numFmtId="164" fontId="1" fillId="0" borderId="0" applyFont="0" applyFill="0" applyBorder="0" applyAlignment="0" applyProtection="0"/>
    <xf numFmtId="0" fontId="93" fillId="0" borderId="0" applyNumberFormat="0" applyFill="0" applyBorder="0" applyAlignment="0" applyProtection="0"/>
    <xf numFmtId="0" fontId="75" fillId="41" borderId="0" applyNumberFormat="0" applyBorder="0" applyAlignment="0" applyProtection="0"/>
    <xf numFmtId="0" fontId="94" fillId="0" borderId="44" applyNumberFormat="0" applyFill="0" applyAlignment="0" applyProtection="0"/>
    <xf numFmtId="0" fontId="95" fillId="0" borderId="45" applyNumberFormat="0" applyFill="0" applyAlignment="0" applyProtection="0"/>
    <xf numFmtId="0" fontId="96" fillId="0" borderId="46" applyNumberFormat="0" applyFill="0" applyAlignment="0" applyProtection="0"/>
    <xf numFmtId="0" fontId="96" fillId="0" borderId="0" applyNumberFormat="0" applyFill="0" applyBorder="0" applyAlignment="0" applyProtection="0"/>
    <xf numFmtId="0" fontId="97" fillId="44" borderId="42" applyNumberFormat="0" applyAlignment="0" applyProtection="0"/>
    <xf numFmtId="0" fontId="98" fillId="0" borderId="47" applyNumberFormat="0" applyFill="0" applyAlignment="0" applyProtection="0"/>
    <xf numFmtId="0" fontId="81" fillId="59" borderId="0" applyNumberFormat="0" applyBorder="0" applyAlignment="0" applyProtection="0"/>
    <xf numFmtId="0" fontId="2" fillId="0" borderId="0"/>
    <xf numFmtId="0" fontId="82" fillId="57" borderId="49" applyNumberFormat="0" applyAlignment="0" applyProtection="0"/>
    <xf numFmtId="0" fontId="100" fillId="0" borderId="0" applyNumberFormat="0" applyFill="0" applyBorder="0" applyAlignment="0" applyProtection="0"/>
    <xf numFmtId="0" fontId="90" fillId="14" borderId="40" applyNumberFormat="0" applyFont="0" applyAlignment="0" applyProtection="0"/>
    <xf numFmtId="0" fontId="90" fillId="14" borderId="40" applyNumberFormat="0" applyFont="0" applyAlignment="0" applyProtection="0"/>
    <xf numFmtId="0" fontId="99" fillId="0" borderId="0"/>
  </cellStyleXfs>
  <cellXfs count="178">
    <xf numFmtId="0" fontId="0" fillId="0" borderId="0" xfId="0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11" fillId="0" borderId="0" xfId="0" applyFont="1" applyAlignment="1">
      <alignment horizontal="right" readingOrder="2"/>
    </xf>
    <xf numFmtId="0" fontId="5" fillId="0" borderId="0" xfId="0" applyFont="1" applyAlignment="1">
      <alignment horizontal="center" readingOrder="2"/>
    </xf>
    <xf numFmtId="0" fontId="5" fillId="0" borderId="0" xfId="7" applyFont="1" applyAlignment="1">
      <alignment horizontal="right"/>
    </xf>
    <xf numFmtId="0" fontId="5" fillId="0" borderId="0" xfId="7" applyFont="1" applyAlignment="1">
      <alignment horizontal="center"/>
    </xf>
    <xf numFmtId="0" fontId="7" fillId="0" borderId="0" xfId="7" applyFont="1" applyAlignment="1">
      <alignment horizontal="center" vertical="center" wrapText="1"/>
    </xf>
    <xf numFmtId="0" fontId="9" fillId="0" borderId="0" xfId="7" applyFont="1" applyAlignment="1">
      <alignment horizontal="center" wrapText="1"/>
    </xf>
    <xf numFmtId="0" fontId="16" fillId="0" borderId="0" xfId="7" applyFont="1" applyAlignment="1">
      <alignment horizontal="justify" readingOrder="2"/>
    </xf>
    <xf numFmtId="0" fontId="12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2" xfId="0" applyNumberFormat="1" applyFont="1" applyFill="1" applyBorder="1" applyAlignment="1">
      <alignment horizontal="center" wrapText="1"/>
    </xf>
    <xf numFmtId="49" fontId="6" fillId="2" borderId="3" xfId="0" applyNumberFormat="1" applyFont="1" applyFill="1" applyBorder="1" applyAlignment="1">
      <alignment horizontal="center" wrapText="1"/>
    </xf>
    <xf numFmtId="0" fontId="10" fillId="0" borderId="2" xfId="0" applyFont="1" applyBorder="1" applyAlignment="1">
      <alignment horizontal="center"/>
    </xf>
    <xf numFmtId="49" fontId="15" fillId="2" borderId="1" xfId="7" applyNumberFormat="1" applyFont="1" applyFill="1" applyBorder="1" applyAlignment="1">
      <alignment horizontal="center" vertical="center" wrapText="1" readingOrder="2"/>
    </xf>
    <xf numFmtId="0" fontId="6" fillId="2" borderId="2" xfId="7" applyFont="1" applyFill="1" applyBorder="1" applyAlignment="1">
      <alignment horizontal="center" vertical="center" wrapText="1"/>
    </xf>
    <xf numFmtId="0" fontId="6" fillId="2" borderId="3" xfId="7" applyFont="1" applyFill="1" applyBorder="1" applyAlignment="1">
      <alignment horizontal="center" vertical="center" wrapText="1"/>
    </xf>
    <xf numFmtId="0" fontId="10" fillId="2" borderId="2" xfId="7" applyFont="1" applyFill="1" applyBorder="1" applyAlignment="1">
      <alignment horizontal="center" vertical="center" wrapText="1"/>
    </xf>
    <xf numFmtId="0" fontId="10" fillId="2" borderId="3" xfId="7" applyFont="1" applyFill="1" applyBorder="1" applyAlignment="1">
      <alignment horizontal="center" vertical="center" wrapText="1"/>
    </xf>
    <xf numFmtId="49" fontId="6" fillId="2" borderId="3" xfId="7" applyNumberFormat="1" applyFont="1" applyFill="1" applyBorder="1" applyAlignment="1">
      <alignment horizontal="center" wrapText="1"/>
    </xf>
    <xf numFmtId="0" fontId="15" fillId="2" borderId="1" xfId="7" applyNumberFormat="1" applyFont="1" applyFill="1" applyBorder="1" applyAlignment="1">
      <alignment horizontal="right" vertical="center" wrapText="1" indent="1"/>
    </xf>
    <xf numFmtId="49" fontId="15" fillId="2" borderId="1" xfId="7" applyNumberFormat="1" applyFont="1" applyFill="1" applyBorder="1" applyAlignment="1">
      <alignment horizontal="right" vertical="center" wrapText="1" indent="3" readingOrder="2"/>
    </xf>
    <xf numFmtId="3" fontId="6" fillId="2" borderId="2" xfId="0" applyNumberFormat="1" applyFont="1" applyFill="1" applyBorder="1" applyAlignment="1">
      <alignment horizontal="center" vertical="center" wrapText="1"/>
    </xf>
    <xf numFmtId="3" fontId="6" fillId="2" borderId="3" xfId="0" applyNumberFormat="1" applyFont="1" applyFill="1" applyBorder="1" applyAlignment="1">
      <alignment horizontal="center" vertical="center" wrapText="1"/>
    </xf>
    <xf numFmtId="3" fontId="10" fillId="2" borderId="2" xfId="0" applyNumberFormat="1" applyFont="1" applyFill="1" applyBorder="1" applyAlignment="1">
      <alignment horizontal="center" vertical="center" wrapText="1"/>
    </xf>
    <xf numFmtId="3" fontId="10" fillId="2" borderId="3" xfId="0" applyNumberFormat="1" applyFont="1" applyFill="1" applyBorder="1" applyAlignment="1">
      <alignment horizontal="center" vertical="center" wrapText="1"/>
    </xf>
    <xf numFmtId="3" fontId="6" fillId="2" borderId="2" xfId="0" applyNumberFormat="1" applyFont="1" applyFill="1" applyBorder="1" applyAlignment="1">
      <alignment horizontal="center" wrapText="1"/>
    </xf>
    <xf numFmtId="0" fontId="6" fillId="2" borderId="4" xfId="7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center" vertical="center" wrapText="1" readingOrder="2"/>
    </xf>
    <xf numFmtId="49" fontId="15" fillId="2" borderId="7" xfId="7" applyNumberFormat="1" applyFont="1" applyFill="1" applyBorder="1" applyAlignment="1">
      <alignment horizontal="center" vertical="center" wrapText="1" readingOrder="2"/>
    </xf>
    <xf numFmtId="0" fontId="6" fillId="2" borderId="8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49" fontId="6" fillId="2" borderId="7" xfId="0" applyNumberFormat="1" applyFont="1" applyFill="1" applyBorder="1" applyAlignment="1">
      <alignment horizontal="center" wrapText="1"/>
    </xf>
    <xf numFmtId="0" fontId="18" fillId="2" borderId="2" xfId="0" applyFont="1" applyFill="1" applyBorder="1" applyAlignment="1">
      <alignment horizontal="center" vertical="center" wrapText="1"/>
    </xf>
    <xf numFmtId="49" fontId="18" fillId="2" borderId="2" xfId="0" applyNumberFormat="1" applyFont="1" applyFill="1" applyBorder="1" applyAlignment="1">
      <alignment horizontal="center" wrapText="1"/>
    </xf>
    <xf numFmtId="0" fontId="19" fillId="0" borderId="0" xfId="0" applyFont="1" applyAlignment="1">
      <alignment horizontal="center"/>
    </xf>
    <xf numFmtId="0" fontId="20" fillId="0" borderId="0" xfId="11" applyFont="1" applyFill="1" applyBorder="1" applyAlignment="1" applyProtection="1">
      <alignment horizontal="center" readingOrder="2"/>
    </xf>
    <xf numFmtId="49" fontId="6" fillId="2" borderId="6" xfId="0" applyNumberFormat="1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vertical="center" wrapText="1"/>
    </xf>
    <xf numFmtId="0" fontId="21" fillId="3" borderId="9" xfId="0" applyFont="1" applyFill="1" applyBorder="1" applyAlignment="1">
      <alignment horizontal="right" vertical="center" wrapText="1" indent="2" readingOrder="2"/>
    </xf>
    <xf numFmtId="0" fontId="23" fillId="3" borderId="0" xfId="0" applyFont="1" applyFill="1" applyAlignment="1">
      <alignment horizontal="right" indent="2" readingOrder="2"/>
    </xf>
    <xf numFmtId="3" fontId="6" fillId="4" borderId="2" xfId="0" applyNumberFormat="1" applyFont="1" applyFill="1" applyBorder="1" applyAlignment="1">
      <alignment horizontal="center" vertical="center" wrapText="1"/>
    </xf>
    <xf numFmtId="3" fontId="6" fillId="4" borderId="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7" fillId="5" borderId="0" xfId="0" applyFont="1" applyFill="1"/>
    <xf numFmtId="0" fontId="22" fillId="6" borderId="0" xfId="0" applyFont="1" applyFill="1" applyAlignment="1">
      <alignment horizontal="center"/>
    </xf>
    <xf numFmtId="0" fontId="3" fillId="0" borderId="0" xfId="11" applyFill="1" applyBorder="1" applyAlignment="1" applyProtection="1">
      <alignment horizontal="center" readingOrder="2"/>
    </xf>
    <xf numFmtId="0" fontId="15" fillId="2" borderId="5" xfId="7" applyNumberFormat="1" applyFont="1" applyFill="1" applyBorder="1" applyAlignment="1">
      <alignment horizontal="right" vertical="center" wrapText="1" indent="1"/>
    </xf>
    <xf numFmtId="0" fontId="24" fillId="0" borderId="0" xfId="7" applyFont="1" applyAlignment="1">
      <alignment horizontal="right"/>
    </xf>
    <xf numFmtId="0" fontId="10" fillId="2" borderId="10" xfId="0" applyFont="1" applyFill="1" applyBorder="1" applyAlignment="1">
      <alignment horizontal="center" vertical="center" wrapText="1"/>
    </xf>
    <xf numFmtId="49" fontId="6" fillId="2" borderId="12" xfId="0" applyNumberFormat="1" applyFont="1" applyFill="1" applyBorder="1" applyAlignment="1">
      <alignment horizontal="center" wrapText="1"/>
    </xf>
    <xf numFmtId="49" fontId="15" fillId="2" borderId="13" xfId="7" applyNumberFormat="1" applyFont="1" applyFill="1" applyBorder="1" applyAlignment="1">
      <alignment horizontal="center" vertical="center" wrapText="1" readingOrder="2"/>
    </xf>
    <xf numFmtId="3" fontId="6" fillId="2" borderId="14" xfId="0" applyNumberFormat="1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3" fontId="6" fillId="2" borderId="11" xfId="0" applyNumberFormat="1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49" fontId="15" fillId="2" borderId="5" xfId="7" applyNumberFormat="1" applyFont="1" applyFill="1" applyBorder="1" applyAlignment="1">
      <alignment horizontal="right" vertical="center" wrapText="1" readingOrder="2"/>
    </xf>
    <xf numFmtId="0" fontId="15" fillId="2" borderId="1" xfId="7" applyNumberFormat="1" applyFont="1" applyFill="1" applyBorder="1" applyAlignment="1">
      <alignment horizontal="right" vertical="center" wrapText="1" readingOrder="2"/>
    </xf>
    <xf numFmtId="0" fontId="15" fillId="2" borderId="5" xfId="7" applyNumberFormat="1" applyFont="1" applyFill="1" applyBorder="1" applyAlignment="1">
      <alignment horizontal="right" vertical="center" wrapText="1" indent="1" readingOrder="2"/>
    </xf>
    <xf numFmtId="0" fontId="10" fillId="2" borderId="26" xfId="0" applyFont="1" applyFill="1" applyBorder="1" applyAlignment="1">
      <alignment horizontal="center" vertical="center" wrapText="1"/>
    </xf>
    <xf numFmtId="3" fontId="6" fillId="7" borderId="2" xfId="0" applyNumberFormat="1" applyFont="1" applyFill="1" applyBorder="1" applyAlignment="1">
      <alignment horizontal="center" vertical="center" wrapText="1"/>
    </xf>
    <xf numFmtId="3" fontId="6" fillId="7" borderId="3" xfId="0" applyNumberFormat="1" applyFont="1" applyFill="1" applyBorder="1" applyAlignment="1">
      <alignment horizontal="center" vertical="center" wrapText="1"/>
    </xf>
    <xf numFmtId="0" fontId="10" fillId="7" borderId="8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 vertical="center" wrapText="1"/>
    </xf>
    <xf numFmtId="0" fontId="6" fillId="2" borderId="17" xfId="7" applyFont="1" applyFill="1" applyBorder="1" applyAlignment="1">
      <alignment horizontal="center" vertical="center" wrapText="1"/>
    </xf>
    <xf numFmtId="0" fontId="6" fillId="2" borderId="1" xfId="7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  <xf numFmtId="0" fontId="24" fillId="0" borderId="0" xfId="7" applyFont="1" applyFill="1" applyBorder="1" applyAlignment="1">
      <alignment horizontal="right"/>
    </xf>
    <xf numFmtId="0" fontId="28" fillId="0" borderId="28" xfId="0" applyFont="1" applyFill="1" applyBorder="1" applyAlignment="1">
      <alignment horizontal="right"/>
    </xf>
    <xf numFmtId="0" fontId="28" fillId="0" borderId="28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8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3"/>
    </xf>
    <xf numFmtId="0" fontId="29" fillId="0" borderId="0" xfId="0" applyFont="1" applyFill="1" applyBorder="1" applyAlignment="1">
      <alignment horizontal="right" indent="4"/>
    </xf>
    <xf numFmtId="0" fontId="29" fillId="0" borderId="0" xfId="0" applyFont="1" applyFill="1" applyBorder="1" applyAlignment="1">
      <alignment horizontal="right" indent="3"/>
    </xf>
    <xf numFmtId="4" fontId="28" fillId="0" borderId="28" xfId="0" applyNumberFormat="1" applyFont="1" applyFill="1" applyBorder="1" applyAlignment="1">
      <alignment horizontal="right"/>
    </xf>
    <xf numFmtId="10" fontId="28" fillId="0" borderId="28" xfId="0" applyNumberFormat="1" applyFont="1" applyFill="1" applyBorder="1" applyAlignment="1">
      <alignment horizontal="right"/>
    </xf>
    <xf numFmtId="2" fontId="28" fillId="0" borderId="28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49" fontId="29" fillId="0" borderId="0" xfId="0" applyNumberFormat="1" applyFont="1" applyFill="1" applyBorder="1" applyAlignment="1">
      <alignment horizontal="right"/>
    </xf>
    <xf numFmtId="167" fontId="29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 readingOrder="2"/>
    </xf>
    <xf numFmtId="0" fontId="7" fillId="0" borderId="0" xfId="0" applyFont="1" applyAlignment="1">
      <alignment horizontal="center"/>
    </xf>
    <xf numFmtId="0" fontId="29" fillId="0" borderId="0" xfId="0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167" fontId="28" fillId="0" borderId="28" xfId="0" applyNumberFormat="1" applyFont="1" applyFill="1" applyBorder="1" applyAlignment="1">
      <alignment horizontal="right"/>
    </xf>
    <xf numFmtId="167" fontId="28" fillId="0" borderId="0" xfId="0" applyNumberFormat="1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2"/>
    </xf>
    <xf numFmtId="0" fontId="29" fillId="0" borderId="29" xfId="0" applyFont="1" applyFill="1" applyBorder="1" applyAlignment="1">
      <alignment horizontal="right" indent="3"/>
    </xf>
    <xf numFmtId="0" fontId="29" fillId="0" borderId="29" xfId="0" applyFont="1" applyFill="1" applyBorder="1" applyAlignment="1">
      <alignment horizontal="right" indent="2"/>
    </xf>
    <xf numFmtId="0" fontId="29" fillId="0" borderId="30" xfId="0" applyFont="1" applyFill="1" applyBorder="1" applyAlignment="1">
      <alignment horizontal="right" indent="2"/>
    </xf>
    <xf numFmtId="0" fontId="29" fillId="0" borderId="25" xfId="0" applyNumberFormat="1" applyFont="1" applyFill="1" applyBorder="1" applyAlignment="1">
      <alignment horizontal="right"/>
    </xf>
    <xf numFmtId="14" fontId="29" fillId="0" borderId="0" xfId="0" applyNumberFormat="1" applyFont="1" applyFill="1" applyBorder="1" applyAlignment="1">
      <alignment horizontal="right"/>
    </xf>
    <xf numFmtId="2" fontId="29" fillId="0" borderId="25" xfId="0" applyNumberFormat="1" applyFont="1" applyFill="1" applyBorder="1" applyAlignment="1">
      <alignment horizontal="right"/>
    </xf>
    <xf numFmtId="10" fontId="29" fillId="0" borderId="25" xfId="0" applyNumberFormat="1" applyFont="1" applyFill="1" applyBorder="1" applyAlignment="1">
      <alignment horizontal="right"/>
    </xf>
    <xf numFmtId="4" fontId="29" fillId="0" borderId="25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2" fontId="6" fillId="0" borderId="31" xfId="7" applyNumberFormat="1" applyFont="1" applyBorder="1" applyAlignment="1">
      <alignment horizontal="right"/>
    </xf>
    <xf numFmtId="168" fontId="6" fillId="0" borderId="31" xfId="7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right"/>
    </xf>
    <xf numFmtId="0" fontId="30" fillId="0" borderId="0" xfId="0" applyNumberFormat="1" applyFont="1" applyFill="1" applyBorder="1" applyAlignment="1">
      <alignment horizontal="right"/>
    </xf>
    <xf numFmtId="4" fontId="30" fillId="0" borderId="0" xfId="0" applyNumberFormat="1" applyFont="1" applyFill="1" applyBorder="1" applyAlignment="1">
      <alignment horizontal="right"/>
    </xf>
    <xf numFmtId="10" fontId="30" fillId="0" borderId="0" xfId="0" applyNumberFormat="1" applyFont="1" applyFill="1" applyBorder="1" applyAlignment="1">
      <alignment horizontal="right"/>
    </xf>
    <xf numFmtId="0" fontId="30" fillId="0" borderId="0" xfId="0" applyFont="1" applyFill="1" applyBorder="1" applyAlignment="1">
      <alignment horizontal="right" indent="1"/>
    </xf>
    <xf numFmtId="0" fontId="30" fillId="0" borderId="0" xfId="0" applyFont="1" applyFill="1" applyBorder="1" applyAlignment="1">
      <alignment horizontal="right" indent="2"/>
    </xf>
    <xf numFmtId="2" fontId="30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/>
    </xf>
    <xf numFmtId="0" fontId="28" fillId="0" borderId="29" xfId="0" applyFont="1" applyFill="1" applyBorder="1" applyAlignment="1">
      <alignment horizontal="right" indent="1"/>
    </xf>
    <xf numFmtId="0" fontId="6" fillId="2" borderId="32" xfId="0" applyFont="1" applyFill="1" applyBorder="1" applyAlignment="1">
      <alignment horizontal="right"/>
    </xf>
    <xf numFmtId="164" fontId="31" fillId="0" borderId="22" xfId="15" applyFont="1" applyFill="1" applyBorder="1"/>
    <xf numFmtId="49" fontId="6" fillId="0" borderId="10" xfId="0" applyNumberFormat="1" applyFont="1" applyFill="1" applyBorder="1" applyAlignment="1">
      <alignment horizontal="center" wrapText="1"/>
    </xf>
    <xf numFmtId="169" fontId="0" fillId="0" borderId="22" xfId="0" applyNumberFormat="1" applyFill="1" applyBorder="1" applyAlignment="1">
      <alignment horizontal="center"/>
    </xf>
    <xf numFmtId="0" fontId="0" fillId="7" borderId="22" xfId="0" applyFill="1" applyBorder="1" applyAlignment="1">
      <alignment horizontal="right"/>
    </xf>
    <xf numFmtId="164" fontId="2" fillId="0" borderId="22" xfId="15" applyFont="1" applyFill="1" applyBorder="1" applyAlignment="1">
      <alignment horizontal="right"/>
    </xf>
    <xf numFmtId="0" fontId="7" fillId="0" borderId="0" xfId="0" applyFont="1" applyFill="1" applyAlignment="1">
      <alignment horizontal="center"/>
    </xf>
    <xf numFmtId="170" fontId="0" fillId="0" borderId="0" xfId="13" applyNumberFormat="1" applyFont="1" applyFill="1"/>
    <xf numFmtId="164" fontId="0" fillId="0" borderId="0" xfId="13" applyFont="1" applyFill="1"/>
    <xf numFmtId="0" fontId="5" fillId="0" borderId="0" xfId="0" applyFont="1" applyFill="1" applyAlignment="1">
      <alignment horizontal="center"/>
    </xf>
    <xf numFmtId="164" fontId="6" fillId="0" borderId="31" xfId="13" applyFont="1" applyFill="1" applyBorder="1" applyAlignment="1">
      <alignment horizontal="right"/>
    </xf>
    <xf numFmtId="10" fontId="6" fillId="0" borderId="31" xfId="14" applyNumberFormat="1" applyFont="1" applyFill="1" applyBorder="1" applyAlignment="1">
      <alignment horizontal="center"/>
    </xf>
    <xf numFmtId="0" fontId="6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wrapText="1"/>
    </xf>
    <xf numFmtId="0" fontId="7" fillId="0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right"/>
    </xf>
    <xf numFmtId="0" fontId="6" fillId="0" borderId="0" xfId="0" applyFont="1" applyFill="1" applyAlignment="1">
      <alignment horizontal="right" readingOrder="2"/>
    </xf>
    <xf numFmtId="0" fontId="5" fillId="0" borderId="0" xfId="0" applyFont="1" applyFill="1" applyAlignment="1">
      <alignment horizontal="center" readingOrder="2"/>
    </xf>
    <xf numFmtId="167" fontId="30" fillId="0" borderId="0" xfId="0" applyNumberFormat="1" applyFont="1" applyFill="1" applyBorder="1" applyAlignment="1">
      <alignment horizontal="right"/>
    </xf>
    <xf numFmtId="0" fontId="1" fillId="0" borderId="0" xfId="56"/>
    <xf numFmtId="0" fontId="2" fillId="0" borderId="0" xfId="324"/>
    <xf numFmtId="0" fontId="7" fillId="0" borderId="0" xfId="324" applyFont="1" applyAlignment="1">
      <alignment horizontal="center" vertical="center" wrapText="1"/>
    </xf>
    <xf numFmtId="0" fontId="9" fillId="0" borderId="0" xfId="324" applyFont="1" applyAlignment="1">
      <alignment horizontal="center" wrapText="1"/>
    </xf>
    <xf numFmtId="0" fontId="29" fillId="0" borderId="0" xfId="324" applyFont="1" applyFill="1" applyBorder="1" applyAlignment="1">
      <alignment horizontal="right" indent="2"/>
    </xf>
    <xf numFmtId="0" fontId="29" fillId="0" borderId="0" xfId="324" applyNumberFormat="1" applyFont="1" applyFill="1" applyBorder="1" applyAlignment="1">
      <alignment horizontal="right"/>
    </xf>
    <xf numFmtId="4" fontId="29" fillId="0" borderId="0" xfId="324" applyNumberFormat="1" applyFont="1" applyFill="1" applyBorder="1" applyAlignment="1">
      <alignment horizontal="right"/>
    </xf>
    <xf numFmtId="10" fontId="29" fillId="0" borderId="0" xfId="324" applyNumberFormat="1" applyFont="1" applyFill="1" applyBorder="1" applyAlignment="1">
      <alignment horizontal="right"/>
    </xf>
    <xf numFmtId="0" fontId="7" fillId="0" borderId="0" xfId="324" applyFont="1" applyAlignment="1">
      <alignment horizontal="center"/>
    </xf>
    <xf numFmtId="0" fontId="30" fillId="0" borderId="0" xfId="324" applyNumberFormat="1" applyFont="1" applyFill="1" applyBorder="1" applyAlignment="1">
      <alignment horizontal="right"/>
    </xf>
    <xf numFmtId="4" fontId="30" fillId="0" borderId="0" xfId="324" applyNumberFormat="1" applyFont="1" applyFill="1" applyBorder="1" applyAlignment="1">
      <alignment horizontal="right"/>
    </xf>
    <xf numFmtId="10" fontId="30" fillId="0" borderId="0" xfId="324" applyNumberFormat="1" applyFont="1" applyFill="1" applyBorder="1" applyAlignment="1">
      <alignment horizontal="right"/>
    </xf>
    <xf numFmtId="0" fontId="30" fillId="0" borderId="0" xfId="324" applyFont="1" applyFill="1" applyBorder="1" applyAlignment="1">
      <alignment horizontal="right"/>
    </xf>
    <xf numFmtId="0" fontId="30" fillId="0" borderId="0" xfId="324" applyFont="1" applyFill="1" applyBorder="1" applyAlignment="1">
      <alignment horizontal="right" indent="1"/>
    </xf>
    <xf numFmtId="0" fontId="8" fillId="2" borderId="17" xfId="7" applyFont="1" applyFill="1" applyBorder="1" applyAlignment="1">
      <alignment horizontal="center" vertical="center" wrapText="1"/>
    </xf>
    <xf numFmtId="0" fontId="8" fillId="2" borderId="18" xfId="7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0" fontId="8" fillId="2" borderId="24" xfId="0" applyFont="1" applyFill="1" applyBorder="1" applyAlignment="1">
      <alignment horizontal="center" vertical="center" wrapText="1" readingOrder="2"/>
    </xf>
    <xf numFmtId="0" fontId="8" fillId="2" borderId="25" xfId="0" applyFont="1" applyFill="1" applyBorder="1" applyAlignment="1">
      <alignment horizontal="center" vertical="center" wrapText="1" readingOrder="2"/>
    </xf>
    <xf numFmtId="0" fontId="21" fillId="2" borderId="19" xfId="0" applyFont="1" applyFill="1" applyBorder="1" applyAlignment="1">
      <alignment horizontal="center" vertical="center" wrapText="1" readingOrder="2"/>
    </xf>
    <xf numFmtId="0" fontId="17" fillId="0" borderId="20" xfId="0" applyFont="1" applyBorder="1" applyAlignment="1">
      <alignment horizontal="center" readingOrder="2"/>
    </xf>
    <xf numFmtId="0" fontId="17" fillId="0" borderId="16" xfId="0" applyFont="1" applyBorder="1" applyAlignment="1">
      <alignment horizontal="center" readingOrder="2"/>
    </xf>
    <xf numFmtId="0" fontId="21" fillId="2" borderId="21" xfId="0" applyFont="1" applyFill="1" applyBorder="1" applyAlignment="1">
      <alignment horizontal="center" vertical="center" wrapText="1" readingOrder="2"/>
    </xf>
    <xf numFmtId="0" fontId="17" fillId="0" borderId="22" xfId="0" applyFont="1" applyBorder="1" applyAlignment="1">
      <alignment horizontal="center" readingOrder="2"/>
    </xf>
    <xf numFmtId="0" fontId="17" fillId="0" borderId="23" xfId="0" applyFont="1" applyBorder="1" applyAlignment="1">
      <alignment horizontal="center" readingOrder="2"/>
    </xf>
    <xf numFmtId="0" fontId="6" fillId="0" borderId="0" xfId="0" applyFont="1" applyAlignment="1">
      <alignment horizontal="right" readingOrder="2"/>
    </xf>
    <xf numFmtId="0" fontId="21" fillId="2" borderId="22" xfId="0" applyFont="1" applyFill="1" applyBorder="1" applyAlignment="1">
      <alignment horizontal="center" vertical="center" wrapText="1" readingOrder="2"/>
    </xf>
    <xf numFmtId="0" fontId="21" fillId="2" borderId="23" xfId="0" applyFont="1" applyFill="1" applyBorder="1" applyAlignment="1">
      <alignment horizontal="center" vertical="center" wrapText="1" readingOrder="2"/>
    </xf>
    <xf numFmtId="0" fontId="8" fillId="2" borderId="21" xfId="0" applyFont="1" applyFill="1" applyBorder="1" applyAlignment="1">
      <alignment horizontal="center" vertical="center" wrapText="1" readingOrder="2"/>
    </xf>
    <xf numFmtId="0" fontId="8" fillId="2" borderId="22" xfId="0" applyFont="1" applyFill="1" applyBorder="1" applyAlignment="1">
      <alignment horizontal="center" vertical="center" wrapText="1" readingOrder="2"/>
    </xf>
    <xf numFmtId="0" fontId="8" fillId="2" borderId="23" xfId="0" applyFont="1" applyFill="1" applyBorder="1" applyAlignment="1">
      <alignment horizontal="center" vertical="center" wrapText="1" readingOrder="2"/>
    </xf>
    <xf numFmtId="0" fontId="6" fillId="0" borderId="0" xfId="0" applyFont="1" applyFill="1" applyAlignment="1">
      <alignment horizontal="right" readingOrder="2"/>
    </xf>
  </cellXfs>
  <cellStyles count="757">
    <cellStyle name="20% - Accent1" xfId="60"/>
    <cellStyle name="20% - Accent1 2" xfId="103"/>
    <cellStyle name="20% - Accent1 3" xfId="399"/>
    <cellStyle name="20% - Accent1 4" xfId="696"/>
    <cellStyle name="20% - Accent2" xfId="61"/>
    <cellStyle name="20% - Accent2 2" xfId="104"/>
    <cellStyle name="20% - Accent2 3" xfId="414"/>
    <cellStyle name="20% - Accent2 4" xfId="697"/>
    <cellStyle name="20% - Accent3" xfId="62"/>
    <cellStyle name="20% - Accent3 2" xfId="105"/>
    <cellStyle name="20% - Accent3 3" xfId="400"/>
    <cellStyle name="20% - Accent3 4" xfId="698"/>
    <cellStyle name="20% - Accent4" xfId="63"/>
    <cellStyle name="20% - Accent4 2" xfId="106"/>
    <cellStyle name="20% - Accent4 3" xfId="423"/>
    <cellStyle name="20% - Accent4 4" xfId="699"/>
    <cellStyle name="20% - Accent5" xfId="64"/>
    <cellStyle name="20% - Accent5 2" xfId="107"/>
    <cellStyle name="20% - Accent5 3" xfId="401"/>
    <cellStyle name="20% - Accent5 4" xfId="700"/>
    <cellStyle name="20% - Accent6" xfId="65"/>
    <cellStyle name="20% - Accent6 2" xfId="108"/>
    <cellStyle name="20% - Accent6 3" xfId="424"/>
    <cellStyle name="20% - Accent6 4" xfId="701"/>
    <cellStyle name="20% - הדגשה1" xfId="33" builtinId="30" customBuiltin="1"/>
    <cellStyle name="20% - הדגשה1 2" xfId="251"/>
    <cellStyle name="20% - הדגשה1 2 2" xfId="252"/>
    <cellStyle name="20% - הדגשה1 2 3" xfId="702"/>
    <cellStyle name="20% - הדגשה1 3" xfId="253"/>
    <cellStyle name="20% - הדגשה1 3 2" xfId="254"/>
    <cellStyle name="20% - הדגשה1 4" xfId="255"/>
    <cellStyle name="20% - הדגשה1 5" xfId="488"/>
    <cellStyle name="20% - הדגשה2" xfId="37" builtinId="34" customBuiltin="1"/>
    <cellStyle name="20% - הדגשה2 2" xfId="256"/>
    <cellStyle name="20% - הדגשה2 2 2" xfId="257"/>
    <cellStyle name="20% - הדגשה2 2 3" xfId="703"/>
    <cellStyle name="20% - הדגשה2 3" xfId="258"/>
    <cellStyle name="20% - הדגשה2 3 2" xfId="259"/>
    <cellStyle name="20% - הדגשה2 4" xfId="260"/>
    <cellStyle name="20% - הדגשה2 5" xfId="489"/>
    <cellStyle name="20% - הדגשה3" xfId="41" builtinId="38" customBuiltin="1"/>
    <cellStyle name="20% - הדגשה3 2" xfId="261"/>
    <cellStyle name="20% - הדגשה3 2 2" xfId="262"/>
    <cellStyle name="20% - הדגשה3 2 3" xfId="704"/>
    <cellStyle name="20% - הדגשה3 3" xfId="263"/>
    <cellStyle name="20% - הדגשה3 3 2" xfId="264"/>
    <cellStyle name="20% - הדגשה3 4" xfId="265"/>
    <cellStyle name="20% - הדגשה3 5" xfId="490"/>
    <cellStyle name="20% - הדגשה4" xfId="45" builtinId="42" customBuiltin="1"/>
    <cellStyle name="20% - הדגשה4 2" xfId="266"/>
    <cellStyle name="20% - הדגשה4 2 2" xfId="267"/>
    <cellStyle name="20% - הדגשה4 2 3" xfId="705"/>
    <cellStyle name="20% - הדגשה4 3" xfId="268"/>
    <cellStyle name="20% - הדגשה4 3 2" xfId="269"/>
    <cellStyle name="20% - הדגשה4 4" xfId="270"/>
    <cellStyle name="20% - הדגשה4 5" xfId="491"/>
    <cellStyle name="20% - הדגשה5" xfId="49" builtinId="46" customBuiltin="1"/>
    <cellStyle name="20% - הדגשה5 2" xfId="271"/>
    <cellStyle name="20% - הדגשה5 2 2" xfId="272"/>
    <cellStyle name="20% - הדגשה5 2 3" xfId="706"/>
    <cellStyle name="20% - הדגשה5 3" xfId="273"/>
    <cellStyle name="20% - הדגשה5 3 2" xfId="274"/>
    <cellStyle name="20% - הדגשה5 4" xfId="275"/>
    <cellStyle name="20% - הדגשה5 5" xfId="492"/>
    <cellStyle name="20% - הדגשה6" xfId="53" builtinId="50" customBuiltin="1"/>
    <cellStyle name="20% - הדגשה6 2" xfId="276"/>
    <cellStyle name="20% - הדגשה6 2 2" xfId="277"/>
    <cellStyle name="20% - הדגשה6 2 3" xfId="707"/>
    <cellStyle name="20% - הדגשה6 3" xfId="278"/>
    <cellStyle name="20% - הדגשה6 3 2" xfId="279"/>
    <cellStyle name="20% - הדגשה6 4" xfId="280"/>
    <cellStyle name="20% - הדגשה6 5" xfId="493"/>
    <cellStyle name="40% - Accent1" xfId="66"/>
    <cellStyle name="40% - Accent1 2" xfId="109"/>
    <cellStyle name="40% - Accent1 3" xfId="415"/>
    <cellStyle name="40% - Accent1 4" xfId="708"/>
    <cellStyle name="40% - Accent2" xfId="67"/>
    <cellStyle name="40% - Accent2 2" xfId="110"/>
    <cellStyle name="40% - Accent2 3" xfId="425"/>
    <cellStyle name="40% - Accent2 4" xfId="709"/>
    <cellStyle name="40% - Accent3" xfId="68"/>
    <cellStyle name="40% - Accent3 2" xfId="111"/>
    <cellStyle name="40% - Accent3 3" xfId="402"/>
    <cellStyle name="40% - Accent3 4" xfId="710"/>
    <cellStyle name="40% - Accent4" xfId="69"/>
    <cellStyle name="40% - Accent4 2" xfId="112"/>
    <cellStyle name="40% - Accent4 3" xfId="426"/>
    <cellStyle name="40% - Accent4 4" xfId="711"/>
    <cellStyle name="40% - Accent5" xfId="70"/>
    <cellStyle name="40% - Accent5 2" xfId="113"/>
    <cellStyle name="40% - Accent5 3" xfId="416"/>
    <cellStyle name="40% - Accent5 4" xfId="712"/>
    <cellStyle name="40% - Accent6" xfId="71"/>
    <cellStyle name="40% - Accent6 2" xfId="114"/>
    <cellStyle name="40% - Accent6 3" xfId="427"/>
    <cellStyle name="40% - Accent6 4" xfId="713"/>
    <cellStyle name="40% - הדגשה1" xfId="34" builtinId="31" customBuiltin="1"/>
    <cellStyle name="40% - הדגשה1 2" xfId="281"/>
    <cellStyle name="40% - הדגשה1 2 2" xfId="282"/>
    <cellStyle name="40% - הדגשה1 2 3" xfId="714"/>
    <cellStyle name="40% - הדגשה1 3" xfId="283"/>
    <cellStyle name="40% - הדגשה1 3 2" xfId="284"/>
    <cellStyle name="40% - הדגשה1 4" xfId="285"/>
    <cellStyle name="40% - הדגשה1 5" xfId="494"/>
    <cellStyle name="40% - הדגשה2" xfId="38" builtinId="35" customBuiltin="1"/>
    <cellStyle name="40% - הדגשה2 2" xfId="286"/>
    <cellStyle name="40% - הדגשה2 2 2" xfId="287"/>
    <cellStyle name="40% - הדגשה2 2 3" xfId="715"/>
    <cellStyle name="40% - הדגשה2 3" xfId="288"/>
    <cellStyle name="40% - הדגשה2 3 2" xfId="289"/>
    <cellStyle name="40% - הדגשה2 4" xfId="290"/>
    <cellStyle name="40% - הדגשה2 5" xfId="495"/>
    <cellStyle name="40% - הדגשה3" xfId="42" builtinId="39" customBuiltin="1"/>
    <cellStyle name="40% - הדגשה3 2" xfId="291"/>
    <cellStyle name="40% - הדגשה3 2 2" xfId="292"/>
    <cellStyle name="40% - הדגשה3 2 3" xfId="716"/>
    <cellStyle name="40% - הדגשה3 3" xfId="293"/>
    <cellStyle name="40% - הדגשה3 3 2" xfId="294"/>
    <cellStyle name="40% - הדגשה3 4" xfId="295"/>
    <cellStyle name="40% - הדגשה3 5" xfId="496"/>
    <cellStyle name="40% - הדגשה4" xfId="46" builtinId="43" customBuiltin="1"/>
    <cellStyle name="40% - הדגשה4 2" xfId="296"/>
    <cellStyle name="40% - הדגשה4 2 2" xfId="297"/>
    <cellStyle name="40% - הדגשה4 2 3" xfId="717"/>
    <cellStyle name="40% - הדגשה4 3" xfId="298"/>
    <cellStyle name="40% - הדגשה4 3 2" xfId="299"/>
    <cellStyle name="40% - הדגשה4 4" xfId="300"/>
    <cellStyle name="40% - הדגשה4 5" xfId="497"/>
    <cellStyle name="40% - הדגשה5" xfId="50" builtinId="47" customBuiltin="1"/>
    <cellStyle name="40% - הדגשה5 2" xfId="301"/>
    <cellStyle name="40% - הדגשה5 2 2" xfId="302"/>
    <cellStyle name="40% - הדגשה5 2 3" xfId="718"/>
    <cellStyle name="40% - הדגשה5 3" xfId="303"/>
    <cellStyle name="40% - הדגשה5 3 2" xfId="304"/>
    <cellStyle name="40% - הדגשה5 4" xfId="305"/>
    <cellStyle name="40% - הדגשה5 5" xfId="498"/>
    <cellStyle name="40% - הדגשה6" xfId="54" builtinId="51" customBuiltin="1"/>
    <cellStyle name="40% - הדגשה6 2" xfId="306"/>
    <cellStyle name="40% - הדגשה6 2 2" xfId="307"/>
    <cellStyle name="40% - הדגשה6 2 3" xfId="719"/>
    <cellStyle name="40% - הדגשה6 3" xfId="308"/>
    <cellStyle name="40% - הדגשה6 3 2" xfId="309"/>
    <cellStyle name="40% - הדגשה6 4" xfId="310"/>
    <cellStyle name="40% - הדגשה6 5" xfId="499"/>
    <cellStyle name="60% - Accent1" xfId="72"/>
    <cellStyle name="60% - Accent1 2" xfId="115"/>
    <cellStyle name="60% - Accent1 3" xfId="403"/>
    <cellStyle name="60% - Accent1 4" xfId="720"/>
    <cellStyle name="60% - Accent2" xfId="73"/>
    <cellStyle name="60% - Accent2 2" xfId="116"/>
    <cellStyle name="60% - Accent2 3" xfId="428"/>
    <cellStyle name="60% - Accent2 4" xfId="721"/>
    <cellStyle name="60% - Accent3" xfId="74"/>
    <cellStyle name="60% - Accent3 2" xfId="117"/>
    <cellStyle name="60% - Accent3 3" xfId="417"/>
    <cellStyle name="60% - Accent3 4" xfId="722"/>
    <cellStyle name="60% - Accent4" xfId="75"/>
    <cellStyle name="60% - Accent4 2" xfId="118"/>
    <cellStyle name="60% - Accent4 3" xfId="429"/>
    <cellStyle name="60% - Accent4 4" xfId="723"/>
    <cellStyle name="60% - Accent5" xfId="76"/>
    <cellStyle name="60% - Accent5 2" xfId="119"/>
    <cellStyle name="60% - Accent5 3" xfId="404"/>
    <cellStyle name="60% - Accent5 4" xfId="724"/>
    <cellStyle name="60% - Accent6" xfId="77"/>
    <cellStyle name="60% - Accent6 2" xfId="120"/>
    <cellStyle name="60% - Accent6 3" xfId="430"/>
    <cellStyle name="60% - Accent6 4" xfId="725"/>
    <cellStyle name="60% - הדגשה1" xfId="35" builtinId="32" customBuiltin="1"/>
    <cellStyle name="60% - הדגשה1 2" xfId="312"/>
    <cellStyle name="60% - הדגשה1 3" xfId="500"/>
    <cellStyle name="60% - הדגשה2" xfId="39" builtinId="36" customBuiltin="1"/>
    <cellStyle name="60% - הדגשה2 2" xfId="313"/>
    <cellStyle name="60% - הדגשה2 3" xfId="501"/>
    <cellStyle name="60% - הדגשה3" xfId="43" builtinId="40" customBuiltin="1"/>
    <cellStyle name="60% - הדגשה3 2" xfId="314"/>
    <cellStyle name="60% - הדגשה3 3" xfId="502"/>
    <cellStyle name="60% - הדגשה4" xfId="47" builtinId="44" customBuiltin="1"/>
    <cellStyle name="60% - הדגשה4 2" xfId="315"/>
    <cellStyle name="60% - הדגשה4 3" xfId="503"/>
    <cellStyle name="60% - הדגשה5" xfId="51" builtinId="48" customBuiltin="1"/>
    <cellStyle name="60% - הדגשה5 2" xfId="316"/>
    <cellStyle name="60% - הדגשה5 3" xfId="504"/>
    <cellStyle name="60% - הדגשה6" xfId="55" builtinId="52" customBuiltin="1"/>
    <cellStyle name="60% - הדגשה6 2" xfId="317"/>
    <cellStyle name="60% - הדגשה6 3" xfId="505"/>
    <cellStyle name="Accent1" xfId="78"/>
    <cellStyle name="Accent1 - 20%" xfId="122"/>
    <cellStyle name="Accent1 - 40%" xfId="123"/>
    <cellStyle name="Accent1 - 60%" xfId="124"/>
    <cellStyle name="Accent1 10" xfId="453"/>
    <cellStyle name="Accent1 11" xfId="475"/>
    <cellStyle name="Accent1 12" xfId="457"/>
    <cellStyle name="Accent1 13" xfId="471"/>
    <cellStyle name="Accent1 14" xfId="450"/>
    <cellStyle name="Accent1 15" xfId="506"/>
    <cellStyle name="Accent1 16" xfId="523"/>
    <cellStyle name="Accent1 17" xfId="551"/>
    <cellStyle name="Accent1 18" xfId="562"/>
    <cellStyle name="Accent1 19" xfId="566"/>
    <cellStyle name="Accent1 2" xfId="121"/>
    <cellStyle name="Accent1 20" xfId="584"/>
    <cellStyle name="Accent1 21" xfId="626"/>
    <cellStyle name="Accent1 22" xfId="632"/>
    <cellStyle name="Accent1 23" xfId="661"/>
    <cellStyle name="Accent1 24" xfId="639"/>
    <cellStyle name="Accent1 25" xfId="658"/>
    <cellStyle name="Accent1 26" xfId="638"/>
    <cellStyle name="Accent1 27" xfId="657"/>
    <cellStyle name="Accent1 28" xfId="668"/>
    <cellStyle name="Accent1 29" xfId="676"/>
    <cellStyle name="Accent1 3" xfId="207"/>
    <cellStyle name="Accent1 30" xfId="693"/>
    <cellStyle name="Accent1 31" xfId="674"/>
    <cellStyle name="Accent1 32" xfId="726"/>
    <cellStyle name="Accent1 4" xfId="223"/>
    <cellStyle name="Accent1 4 2" xfId="418"/>
    <cellStyle name="Accent1 5" xfId="241"/>
    <cellStyle name="Accent1 5 2" xfId="443"/>
    <cellStyle name="Accent1 6" xfId="230"/>
    <cellStyle name="Accent1 7" xfId="243"/>
    <cellStyle name="Accent1 8" xfId="388"/>
    <cellStyle name="Accent1 9" xfId="396"/>
    <cellStyle name="Accent1_30 6 11 (3)" xfId="727"/>
    <cellStyle name="Accent2" xfId="79"/>
    <cellStyle name="Accent2 - 20%" xfId="126"/>
    <cellStyle name="Accent2 - 40%" xfId="127"/>
    <cellStyle name="Accent2 - 60%" xfId="128"/>
    <cellStyle name="Accent2 10" xfId="454"/>
    <cellStyle name="Accent2 11" xfId="474"/>
    <cellStyle name="Accent2 12" xfId="460"/>
    <cellStyle name="Accent2 13" xfId="469"/>
    <cellStyle name="Accent2 14" xfId="451"/>
    <cellStyle name="Accent2 15" xfId="507"/>
    <cellStyle name="Accent2 16" xfId="550"/>
    <cellStyle name="Accent2 17" xfId="552"/>
    <cellStyle name="Accent2 18" xfId="561"/>
    <cellStyle name="Accent2 19" xfId="567"/>
    <cellStyle name="Accent2 2" xfId="125"/>
    <cellStyle name="Accent2 20" xfId="582"/>
    <cellStyle name="Accent2 21" xfId="627"/>
    <cellStyle name="Accent2 22" xfId="633"/>
    <cellStyle name="Accent2 23" xfId="655"/>
    <cellStyle name="Accent2 24" xfId="641"/>
    <cellStyle name="Accent2 25" xfId="662"/>
    <cellStyle name="Accent2 26" xfId="640"/>
    <cellStyle name="Accent2 27" xfId="664"/>
    <cellStyle name="Accent2 28" xfId="669"/>
    <cellStyle name="Accent2 29" xfId="677"/>
    <cellStyle name="Accent2 3" xfId="208"/>
    <cellStyle name="Accent2 30" xfId="692"/>
    <cellStyle name="Accent2 31" xfId="675"/>
    <cellStyle name="Accent2 32" xfId="728"/>
    <cellStyle name="Accent2 4" xfId="224"/>
    <cellStyle name="Accent2 4 2" xfId="431"/>
    <cellStyle name="Accent2 5" xfId="240"/>
    <cellStyle name="Accent2 5 2" xfId="444"/>
    <cellStyle name="Accent2 6" xfId="231"/>
    <cellStyle name="Accent2 7" xfId="244"/>
    <cellStyle name="Accent2 8" xfId="389"/>
    <cellStyle name="Accent2 9" xfId="397"/>
    <cellStyle name="Accent2_30 6 11 (3)" xfId="729"/>
    <cellStyle name="Accent3" xfId="80"/>
    <cellStyle name="Accent3 - 20%" xfId="130"/>
    <cellStyle name="Accent3 - 40%" xfId="131"/>
    <cellStyle name="Accent3 - 60%" xfId="132"/>
    <cellStyle name="Accent3 10" xfId="456"/>
    <cellStyle name="Accent3 11" xfId="473"/>
    <cellStyle name="Accent3 12" xfId="463"/>
    <cellStyle name="Accent3 13" xfId="478"/>
    <cellStyle name="Accent3 14" xfId="452"/>
    <cellStyle name="Accent3 15" xfId="508"/>
    <cellStyle name="Accent3 16" xfId="516"/>
    <cellStyle name="Accent3 17" xfId="553"/>
    <cellStyle name="Accent3 18" xfId="560"/>
    <cellStyle name="Accent3 19" xfId="568"/>
    <cellStyle name="Accent3 2" xfId="129"/>
    <cellStyle name="Accent3 20" xfId="581"/>
    <cellStyle name="Accent3 21" xfId="628"/>
    <cellStyle name="Accent3 22" xfId="634"/>
    <cellStyle name="Accent3 23" xfId="654"/>
    <cellStyle name="Accent3 24" xfId="643"/>
    <cellStyle name="Accent3 25" xfId="656"/>
    <cellStyle name="Accent3 26" xfId="642"/>
    <cellStyle name="Accent3 27" xfId="666"/>
    <cellStyle name="Accent3 28" xfId="670"/>
    <cellStyle name="Accent3 29" xfId="679"/>
    <cellStyle name="Accent3 3" xfId="209"/>
    <cellStyle name="Accent3 30" xfId="691"/>
    <cellStyle name="Accent3 31" xfId="678"/>
    <cellStyle name="Accent3 32" xfId="730"/>
    <cellStyle name="Accent3 4" xfId="225"/>
    <cellStyle name="Accent3 4 2" xfId="405"/>
    <cellStyle name="Accent3 5" xfId="236"/>
    <cellStyle name="Accent3 5 2" xfId="445"/>
    <cellStyle name="Accent3 6" xfId="227"/>
    <cellStyle name="Accent3 7" xfId="245"/>
    <cellStyle name="Accent3 8" xfId="390"/>
    <cellStyle name="Accent3 9" xfId="411"/>
    <cellStyle name="Accent3_30 6 11 (3)" xfId="731"/>
    <cellStyle name="Accent4" xfId="81"/>
    <cellStyle name="Accent4 - 20%" xfId="134"/>
    <cellStyle name="Accent4 - 40%" xfId="135"/>
    <cellStyle name="Accent4 - 60%" xfId="136"/>
    <cellStyle name="Accent4 10" xfId="459"/>
    <cellStyle name="Accent4 11" xfId="472"/>
    <cellStyle name="Accent4 12" xfId="465"/>
    <cellStyle name="Accent4 13" xfId="477"/>
    <cellStyle name="Accent4 14" xfId="455"/>
    <cellStyle name="Accent4 15" xfId="509"/>
    <cellStyle name="Accent4 16" xfId="515"/>
    <cellStyle name="Accent4 17" xfId="554"/>
    <cellStyle name="Accent4 18" xfId="559"/>
    <cellStyle name="Accent4 19" xfId="570"/>
    <cellStyle name="Accent4 2" xfId="133"/>
    <cellStyle name="Accent4 20" xfId="579"/>
    <cellStyle name="Accent4 21" xfId="629"/>
    <cellStyle name="Accent4 22" xfId="635"/>
    <cellStyle name="Accent4 23" xfId="653"/>
    <cellStyle name="Accent4 24" xfId="644"/>
    <cellStyle name="Accent4 25" xfId="663"/>
    <cellStyle name="Accent4 26" xfId="659"/>
    <cellStyle name="Accent4 27" xfId="649"/>
    <cellStyle name="Accent4 28" xfId="671"/>
    <cellStyle name="Accent4 29" xfId="681"/>
    <cellStyle name="Accent4 3" xfId="210"/>
    <cellStyle name="Accent4 30" xfId="689"/>
    <cellStyle name="Accent4 31" xfId="680"/>
    <cellStyle name="Accent4 32" xfId="732"/>
    <cellStyle name="Accent4 4" xfId="226"/>
    <cellStyle name="Accent4 4 2" xfId="432"/>
    <cellStyle name="Accent4 5" xfId="239"/>
    <cellStyle name="Accent4 5 2" xfId="446"/>
    <cellStyle name="Accent4 6" xfId="233"/>
    <cellStyle name="Accent4 7" xfId="246"/>
    <cellStyle name="Accent4 8" xfId="391"/>
    <cellStyle name="Accent4 9" xfId="398"/>
    <cellStyle name="Accent4_30 6 11 (3)" xfId="733"/>
    <cellStyle name="Accent5" xfId="82"/>
    <cellStyle name="Accent5 - 20%" xfId="138"/>
    <cellStyle name="Accent5 - 40%" xfId="139"/>
    <cellStyle name="Accent5 - 60%" xfId="140"/>
    <cellStyle name="Accent5 10" xfId="461"/>
    <cellStyle name="Accent5 11" xfId="470"/>
    <cellStyle name="Accent5 12" xfId="476"/>
    <cellStyle name="Accent5 13" xfId="449"/>
    <cellStyle name="Accent5 14" xfId="458"/>
    <cellStyle name="Accent5 15" xfId="510"/>
    <cellStyle name="Accent5 16" xfId="514"/>
    <cellStyle name="Accent5 17" xfId="555"/>
    <cellStyle name="Accent5 18" xfId="558"/>
    <cellStyle name="Accent5 19" xfId="571"/>
    <cellStyle name="Accent5 2" xfId="137"/>
    <cellStyle name="Accent5 20" xfId="578"/>
    <cellStyle name="Accent5 21" xfId="630"/>
    <cellStyle name="Accent5 22" xfId="636"/>
    <cellStyle name="Accent5 23" xfId="651"/>
    <cellStyle name="Accent5 24" xfId="645"/>
    <cellStyle name="Accent5 25" xfId="652"/>
    <cellStyle name="Accent5 26" xfId="660"/>
    <cellStyle name="Accent5 27" xfId="648"/>
    <cellStyle name="Accent5 28" xfId="672"/>
    <cellStyle name="Accent5 29" xfId="683"/>
    <cellStyle name="Accent5 3" xfId="211"/>
    <cellStyle name="Accent5 30" xfId="687"/>
    <cellStyle name="Accent5 31" xfId="682"/>
    <cellStyle name="Accent5 32" xfId="734"/>
    <cellStyle name="Accent5 4" xfId="228"/>
    <cellStyle name="Accent5 4 2" xfId="419"/>
    <cellStyle name="Accent5 5" xfId="238"/>
    <cellStyle name="Accent5 5 2" xfId="447"/>
    <cellStyle name="Accent5 6" xfId="234"/>
    <cellStyle name="Accent5 7" xfId="247"/>
    <cellStyle name="Accent5 8" xfId="392"/>
    <cellStyle name="Accent5 9" xfId="412"/>
    <cellStyle name="Accent5_30 6 11 (3)" xfId="735"/>
    <cellStyle name="Accent6" xfId="83"/>
    <cellStyle name="Accent6 - 20%" xfId="142"/>
    <cellStyle name="Accent6 - 40%" xfId="143"/>
    <cellStyle name="Accent6 - 60%" xfId="144"/>
    <cellStyle name="Accent6 10" xfId="464"/>
    <cellStyle name="Accent6 11" xfId="468"/>
    <cellStyle name="Accent6 12" xfId="466"/>
    <cellStyle name="Accent6 13" xfId="467"/>
    <cellStyle name="Accent6 14" xfId="462"/>
    <cellStyle name="Accent6 15" xfId="511"/>
    <cellStyle name="Accent6 16" xfId="513"/>
    <cellStyle name="Accent6 17" xfId="556"/>
    <cellStyle name="Accent6 18" xfId="557"/>
    <cellStyle name="Accent6 19" xfId="572"/>
    <cellStyle name="Accent6 2" xfId="141"/>
    <cellStyle name="Accent6 20" xfId="577"/>
    <cellStyle name="Accent6 21" xfId="631"/>
    <cellStyle name="Accent6 22" xfId="637"/>
    <cellStyle name="Accent6 23" xfId="650"/>
    <cellStyle name="Accent6 24" xfId="646"/>
    <cellStyle name="Accent6 25" xfId="665"/>
    <cellStyle name="Accent6 26" xfId="647"/>
    <cellStyle name="Accent6 27" xfId="667"/>
    <cellStyle name="Accent6 28" xfId="673"/>
    <cellStyle name="Accent6 29" xfId="684"/>
    <cellStyle name="Accent6 3" xfId="212"/>
    <cellStyle name="Accent6 30" xfId="686"/>
    <cellStyle name="Accent6 31" xfId="685"/>
    <cellStyle name="Accent6 32" xfId="736"/>
    <cellStyle name="Accent6 4" xfId="232"/>
    <cellStyle name="Accent6 4 2" xfId="433"/>
    <cellStyle name="Accent6 5" xfId="237"/>
    <cellStyle name="Accent6 5 2" xfId="448"/>
    <cellStyle name="Accent6 6" xfId="222"/>
    <cellStyle name="Accent6 7" xfId="248"/>
    <cellStyle name="Accent6 8" xfId="393"/>
    <cellStyle name="Accent6 9" xfId="413"/>
    <cellStyle name="Accent6_30 6 11 (3)" xfId="737"/>
    <cellStyle name="Bad" xfId="84"/>
    <cellStyle name="Bad 2" xfId="145"/>
    <cellStyle name="Bad 3" xfId="394"/>
    <cellStyle name="Bad 4" xfId="738"/>
    <cellStyle name="Calculation" xfId="85"/>
    <cellStyle name="Calculation 2" xfId="146"/>
    <cellStyle name="Calculation 2 2" xfId="318"/>
    <cellStyle name="Calculation 3" xfId="434"/>
    <cellStyle name="Calculation 4" xfId="739"/>
    <cellStyle name="Check Cell" xfId="86"/>
    <cellStyle name="Check Cell 2" xfId="147"/>
    <cellStyle name="Check Cell 3" xfId="395"/>
    <cellStyle name="Check Cell 4" xfId="740"/>
    <cellStyle name="Comma" xfId="13" builtinId="3"/>
    <cellStyle name="Comma 10" xfId="57"/>
    <cellStyle name="Comma 2" xfId="1"/>
    <cellStyle name="Comma 2 2" xfId="214"/>
    <cellStyle name="Comma 2 2 2" xfId="320"/>
    <cellStyle name="Comma 2 2 2 2" xfId="481"/>
    <cellStyle name="Comma 2 2 2 3" xfId="617"/>
    <cellStyle name="Comma 2 2 3" xfId="610"/>
    <cellStyle name="Comma 2 2 4" xfId="606"/>
    <cellStyle name="Comma 2 3" xfId="319"/>
    <cellStyle name="Comma 2 3 2" xfId="480"/>
    <cellStyle name="Comma 2 3 3" xfId="616"/>
    <cellStyle name="Comma 2 4" xfId="379"/>
    <cellStyle name="Comma 2 4 2" xfId="605"/>
    <cellStyle name="Comma 2 4 3" xfId="622"/>
    <cellStyle name="Comma 2 5" xfId="536"/>
    <cellStyle name="Comma 2 6" xfId="585"/>
    <cellStyle name="Comma 2 7" xfId="623"/>
    <cellStyle name="Comma 2 8" xfId="87"/>
    <cellStyle name="Comma 3" xfId="15"/>
    <cellStyle name="Comma 3 2" xfId="221"/>
    <cellStyle name="Comma 3 2 2" xfId="442"/>
    <cellStyle name="Comma 3 3" xfId="311"/>
    <cellStyle name="Comma 3 4" xfId="537"/>
    <cellStyle name="Comma 3 5" xfId="563"/>
    <cellStyle name="Comma 3 6" xfId="148"/>
    <cellStyle name="Comma 4" xfId="58"/>
    <cellStyle name="Comma 5" xfId="219"/>
    <cellStyle name="Comma 5 2" xfId="386"/>
    <cellStyle name="Comma 5 3" xfId="384"/>
    <cellStyle name="Comma 5 4" xfId="741"/>
    <cellStyle name="Comma 6" xfId="249"/>
    <cellStyle name="Comma 7" xfId="381"/>
    <cellStyle name="Comma 8" xfId="574"/>
    <cellStyle name="Comma 9" xfId="593"/>
    <cellStyle name="Currency [0] _1" xfId="2"/>
    <cellStyle name="Emphasis 1" xfId="149"/>
    <cellStyle name="Emphasis 2" xfId="150"/>
    <cellStyle name="Emphasis 3" xfId="151"/>
    <cellStyle name="Euro" xfId="512"/>
    <cellStyle name="Euro 2" xfId="538"/>
    <cellStyle name="Explanatory Text" xfId="88"/>
    <cellStyle name="Explanatory Text 2" xfId="152"/>
    <cellStyle name="Explanatory Text 3" xfId="435"/>
    <cellStyle name="Explanatory Text 4" xfId="742"/>
    <cellStyle name="Good" xfId="89"/>
    <cellStyle name="Good 2" xfId="153"/>
    <cellStyle name="Good 3" xfId="420"/>
    <cellStyle name="Good 4" xfId="743"/>
    <cellStyle name="Heading 1" xfId="90"/>
    <cellStyle name="Heading 1 2" xfId="154"/>
    <cellStyle name="Heading 1 3" xfId="436"/>
    <cellStyle name="Heading 1 4" xfId="744"/>
    <cellStyle name="Heading 2" xfId="91"/>
    <cellStyle name="Heading 2 2" xfId="155"/>
    <cellStyle name="Heading 2 3" xfId="409"/>
    <cellStyle name="Heading 2 4" xfId="745"/>
    <cellStyle name="Heading 3" xfId="92"/>
    <cellStyle name="Heading 3 2" xfId="156"/>
    <cellStyle name="Heading 3 3" xfId="437"/>
    <cellStyle name="Heading 3 4" xfId="746"/>
    <cellStyle name="Heading 4" xfId="93"/>
    <cellStyle name="Heading 4 2" xfId="157"/>
    <cellStyle name="Heading 4 3" xfId="406"/>
    <cellStyle name="Heading 4 4" xfId="747"/>
    <cellStyle name="Hyperlink 2" xfId="3"/>
    <cellStyle name="Input" xfId="94"/>
    <cellStyle name="Input 2" xfId="158"/>
    <cellStyle name="Input 2 2" xfId="321"/>
    <cellStyle name="Input 3" xfId="438"/>
    <cellStyle name="Input 4" xfId="748"/>
    <cellStyle name="Linked Cell" xfId="95"/>
    <cellStyle name="Linked Cell 2" xfId="159"/>
    <cellStyle name="Linked Cell 3" xfId="421"/>
    <cellStyle name="Linked Cell 4" xfId="749"/>
    <cellStyle name="Neutral" xfId="96"/>
    <cellStyle name="Neutral 2" xfId="160"/>
    <cellStyle name="Neutral 3" xfId="439"/>
    <cellStyle name="Neutral 4" xfId="750"/>
    <cellStyle name="Normal" xfId="0" builtinId="0"/>
    <cellStyle name="Normal 10" xfId="322"/>
    <cellStyle name="Normal 10 2" xfId="323"/>
    <cellStyle name="Normal 11" xfId="4"/>
    <cellStyle name="Normal 11 2" xfId="229"/>
    <cellStyle name="Normal 11 2 2" xfId="483"/>
    <cellStyle name="Normal 11 2 2 2" xfId="603"/>
    <cellStyle name="Normal 11 2 3" xfId="621"/>
    <cellStyle name="Normal 11 2 4" xfId="612"/>
    <cellStyle name="Normal 11 3" xfId="324"/>
    <cellStyle name="Normal 11 3 2" xfId="482"/>
    <cellStyle name="Normal 11 3 3" xfId="589"/>
    <cellStyle name="Normal 11 4" xfId="383"/>
    <cellStyle name="Normal 11 4 2" xfId="604"/>
    <cellStyle name="Normal 11 5" xfId="597"/>
    <cellStyle name="Normal 11 6" xfId="596"/>
    <cellStyle name="Normal 11 7" xfId="215"/>
    <cellStyle name="Normal 12" xfId="325"/>
    <cellStyle name="Normal 13" xfId="373"/>
    <cellStyle name="Normal 14" xfId="376"/>
    <cellStyle name="Normal 15" xfId="375"/>
    <cellStyle name="Normal 16" xfId="387"/>
    <cellStyle name="Normal 16 2" xfId="611"/>
    <cellStyle name="Normal 17" xfId="573"/>
    <cellStyle name="Normal 18" xfId="594"/>
    <cellStyle name="Normal 19" xfId="56"/>
    <cellStyle name="Normal 2" xfId="5"/>
    <cellStyle name="Normal 2 2" xfId="161"/>
    <cellStyle name="Normal 2 2 2" xfId="326"/>
    <cellStyle name="Normal 2 2 2 2" xfId="751"/>
    <cellStyle name="Normal 2 3" xfId="380"/>
    <cellStyle name="Normal 2 4" xfId="576"/>
    <cellStyle name="Normal 2 5" xfId="694"/>
    <cellStyle name="Normal 2 6" xfId="59"/>
    <cellStyle name="Normal 2_גיליון2" xfId="756"/>
    <cellStyle name="Normal 3" xfId="6"/>
    <cellStyle name="Normal 3 2" xfId="216"/>
    <cellStyle name="Normal 3 2 2" xfId="485"/>
    <cellStyle name="Normal 3 2 2 2" xfId="602"/>
    <cellStyle name="Normal 3 2 3" xfId="569"/>
    <cellStyle name="Normal 3 2 4" xfId="588"/>
    <cellStyle name="Normal 3 3" xfId="377"/>
    <cellStyle name="Normal 3 3 2" xfId="484"/>
    <cellStyle name="Normal 3 3 3" xfId="580"/>
    <cellStyle name="Normal 3 4" xfId="587"/>
    <cellStyle name="Normal 3 4 2" xfId="624"/>
    <cellStyle name="Normal 3 4 3" xfId="609"/>
    <cellStyle name="Normal 3 5" xfId="590"/>
    <cellStyle name="Normal 3 6" xfId="102"/>
    <cellStyle name="Normal 4" xfId="12"/>
    <cellStyle name="Normal 4 2" xfId="242"/>
    <cellStyle name="Normal 4 2 2" xfId="327"/>
    <cellStyle name="Normal 4 3" xfId="250"/>
    <cellStyle name="Normal 4 4" xfId="575"/>
    <cellStyle name="Normal 4 5" xfId="592"/>
    <cellStyle name="Normal 5" xfId="328"/>
    <cellStyle name="Normal 5 2" xfId="329"/>
    <cellStyle name="Normal 5 2 2" xfId="688"/>
    <cellStyle name="Normal 5 3" xfId="410"/>
    <cellStyle name="Normal 5 3 2" xfId="614"/>
    <cellStyle name="Normal 5 4" xfId="479"/>
    <cellStyle name="Normal 5 5" xfId="613"/>
    <cellStyle name="Normal 6" xfId="330"/>
    <cellStyle name="Normal 6 2" xfId="331"/>
    <cellStyle name="Normal 6 2 2" xfId="598"/>
    <cellStyle name="Normal 6 3" xfId="620"/>
    <cellStyle name="Normal 6 4" xfId="600"/>
    <cellStyle name="Normal 7" xfId="332"/>
    <cellStyle name="Normal 7 2" xfId="333"/>
    <cellStyle name="Normal 7 2 2" xfId="599"/>
    <cellStyle name="Normal 7 3" xfId="608"/>
    <cellStyle name="Normal 7 4" xfId="615"/>
    <cellStyle name="Normal 8" xfId="334"/>
    <cellStyle name="Normal 8 2" xfId="335"/>
    <cellStyle name="Normal 9" xfId="336"/>
    <cellStyle name="Normal 9 2" xfId="337"/>
    <cellStyle name="Normal_2007-16618" xfId="7"/>
    <cellStyle name="Note" xfId="97"/>
    <cellStyle name="Note 2" xfId="162"/>
    <cellStyle name="Note 2 2" xfId="338"/>
    <cellStyle name="Note 3" xfId="407"/>
    <cellStyle name="Output" xfId="98"/>
    <cellStyle name="Output 2" xfId="163"/>
    <cellStyle name="Output 2 2" xfId="339"/>
    <cellStyle name="Output 3" xfId="408"/>
    <cellStyle name="Output 4" xfId="752"/>
    <cellStyle name="Percent" xfId="14" builtinId="5"/>
    <cellStyle name="Percent 2" xfId="8"/>
    <cellStyle name="Percent 2 2" xfId="217"/>
    <cellStyle name="Percent 2 2 2" xfId="487"/>
    <cellStyle name="Percent 2 2 2 2" xfId="601"/>
    <cellStyle name="Percent 2 2 3" xfId="607"/>
    <cellStyle name="Percent 2 2 4" xfId="564"/>
    <cellStyle name="Percent 2 3" xfId="382"/>
    <cellStyle name="Percent 2 3 2" xfId="486"/>
    <cellStyle name="Percent 2 3 3" xfId="619"/>
    <cellStyle name="Percent 2 4" xfId="595"/>
    <cellStyle name="Percent 2 4 2" xfId="625"/>
    <cellStyle name="Percent 2 4 3" xfId="565"/>
    <cellStyle name="Percent 2 5" xfId="618"/>
    <cellStyle name="Percent 2 6" xfId="213"/>
    <cellStyle name="Percent 3" xfId="220"/>
    <cellStyle name="Percent 3 2" xfId="235"/>
    <cellStyle name="Percent 3 3" xfId="385"/>
    <cellStyle name="Percent 3 4" xfId="583"/>
    <cellStyle name="Percent 4" xfId="690"/>
    <cellStyle name="Percent 5" xfId="695"/>
    <cellStyle name="SAPBEXaggData" xfId="164"/>
    <cellStyle name="SAPBEXaggDataEmph" xfId="165"/>
    <cellStyle name="SAPBEXaggItem" xfId="166"/>
    <cellStyle name="SAPBEXaggItemX" xfId="167"/>
    <cellStyle name="SAPBEXchaText" xfId="168"/>
    <cellStyle name="SAPBEXexcBad7" xfId="169"/>
    <cellStyle name="SAPBEXexcBad8" xfId="170"/>
    <cellStyle name="SAPBEXexcBad9" xfId="171"/>
    <cellStyle name="SAPBEXexcCritical4" xfId="172"/>
    <cellStyle name="SAPBEXexcCritical5" xfId="173"/>
    <cellStyle name="SAPBEXexcCritical6" xfId="174"/>
    <cellStyle name="SAPBEXexcGood1" xfId="175"/>
    <cellStyle name="SAPBEXexcGood2" xfId="176"/>
    <cellStyle name="SAPBEXexcGood3" xfId="177"/>
    <cellStyle name="SAPBEXfilterDrill" xfId="178"/>
    <cellStyle name="SAPBEXfilterItem" xfId="179"/>
    <cellStyle name="SAPBEXfilterText" xfId="180"/>
    <cellStyle name="SAPBEXformats" xfId="181"/>
    <cellStyle name="SAPBEXheaderItem" xfId="182"/>
    <cellStyle name="SAPBEXheaderItem 2" xfId="539"/>
    <cellStyle name="SAPBEXheaderText" xfId="183"/>
    <cellStyle name="SAPBEXheaderText 2" xfId="540"/>
    <cellStyle name="SAPBEXHLevel0" xfId="184"/>
    <cellStyle name="SAPBEXHLevel0 2" xfId="541"/>
    <cellStyle name="SAPBEXHLevel0X" xfId="185"/>
    <cellStyle name="SAPBEXHLevel0X 2" xfId="542"/>
    <cellStyle name="SAPBEXHLevel1" xfId="186"/>
    <cellStyle name="SAPBEXHLevel1 2" xfId="543"/>
    <cellStyle name="SAPBEXHLevel1X" xfId="187"/>
    <cellStyle name="SAPBEXHLevel1X 2" xfId="544"/>
    <cellStyle name="SAPBEXHLevel2" xfId="188"/>
    <cellStyle name="SAPBEXHLevel2 2" xfId="545"/>
    <cellStyle name="SAPBEXHLevel2X" xfId="189"/>
    <cellStyle name="SAPBEXHLevel2X 2" xfId="546"/>
    <cellStyle name="SAPBEXHLevel3" xfId="190"/>
    <cellStyle name="SAPBEXHLevel3 2" xfId="547"/>
    <cellStyle name="SAPBEXHLevel3X" xfId="191"/>
    <cellStyle name="SAPBEXHLevel3X 2" xfId="548"/>
    <cellStyle name="SAPBEXinputData" xfId="192"/>
    <cellStyle name="SAPBEXinputData 2" xfId="549"/>
    <cellStyle name="SAPBEXresData" xfId="193"/>
    <cellStyle name="SAPBEXresDataEmph" xfId="194"/>
    <cellStyle name="SAPBEXresItem" xfId="195"/>
    <cellStyle name="SAPBEXresItemX" xfId="196"/>
    <cellStyle name="SAPBEXstdData" xfId="197"/>
    <cellStyle name="SAPBEXstdDataEmph" xfId="198"/>
    <cellStyle name="SAPBEXstdItem" xfId="199"/>
    <cellStyle name="SAPBEXstdItemX" xfId="200"/>
    <cellStyle name="SAPBEXtitle" xfId="201"/>
    <cellStyle name="SAPBEXundefined" xfId="202"/>
    <cellStyle name="Sheet Title" xfId="203"/>
    <cellStyle name="Text" xfId="9"/>
    <cellStyle name="Title" xfId="99"/>
    <cellStyle name="Title 2" xfId="204"/>
    <cellStyle name="Title 3" xfId="422"/>
    <cellStyle name="Title 4" xfId="753"/>
    <cellStyle name="Total" xfId="10"/>
    <cellStyle name="Total 2" xfId="205"/>
    <cellStyle name="Total 2 2" xfId="340"/>
    <cellStyle name="Total 3" xfId="218"/>
    <cellStyle name="Total 3 2" xfId="440"/>
    <cellStyle name="Total 4" xfId="378"/>
    <cellStyle name="Total 5" xfId="586"/>
    <cellStyle name="Total 6" xfId="591"/>
    <cellStyle name="Total 7" xfId="100"/>
    <cellStyle name="Warning Text" xfId="101"/>
    <cellStyle name="Warning Text 2" xfId="206"/>
    <cellStyle name="Warning Text 3" xfId="441"/>
    <cellStyle name="הדגשה1" xfId="32" builtinId="29" customBuiltin="1"/>
    <cellStyle name="הדגשה1 2" xfId="341"/>
    <cellStyle name="הדגשה1 3" xfId="517"/>
    <cellStyle name="הדגשה2" xfId="36" builtinId="33" customBuiltin="1"/>
    <cellStyle name="הדגשה2 2" xfId="342"/>
    <cellStyle name="הדגשה2 3" xfId="518"/>
    <cellStyle name="הדגשה3" xfId="40" builtinId="37" customBuiltin="1"/>
    <cellStyle name="הדגשה3 2" xfId="343"/>
    <cellStyle name="הדגשה3 3" xfId="519"/>
    <cellStyle name="הדגשה4" xfId="44" builtinId="41" customBuiltin="1"/>
    <cellStyle name="הדגשה4 2" xfId="344"/>
    <cellStyle name="הדגשה4 3" xfId="520"/>
    <cellStyle name="הדגשה5" xfId="48" builtinId="45" customBuiltin="1"/>
    <cellStyle name="הדגשה5 2" xfId="345"/>
    <cellStyle name="הדגשה5 3" xfId="521"/>
    <cellStyle name="הדגשה6" xfId="52" builtinId="49" customBuiltin="1"/>
    <cellStyle name="הדגשה6 2" xfId="346"/>
    <cellStyle name="הדגשה6 3" xfId="522"/>
    <cellStyle name="היפר-קישור" xfId="11" builtinId="8"/>
    <cellStyle name="הערה 2" xfId="347"/>
    <cellStyle name="הערה 2 2" xfId="348"/>
    <cellStyle name="הערה 2 3" xfId="754"/>
    <cellStyle name="הערה 3" xfId="349"/>
    <cellStyle name="הערה 3 2" xfId="350"/>
    <cellStyle name="הערה 3 3" xfId="755"/>
    <cellStyle name="הערה 4" xfId="351"/>
    <cellStyle name="הערה 5" xfId="352"/>
    <cellStyle name="הערה 6" xfId="374"/>
    <cellStyle name="חישוב" xfId="26" builtinId="22" customBuiltin="1"/>
    <cellStyle name="חישוב 2" xfId="353"/>
    <cellStyle name="חישוב 3" xfId="354"/>
    <cellStyle name="טוב" xfId="21" builtinId="26" customBuiltin="1"/>
    <cellStyle name="טוב 2" xfId="355"/>
    <cellStyle name="טוב 3" xfId="524"/>
    <cellStyle name="טקסט אזהרה" xfId="29" builtinId="11" customBuiltin="1"/>
    <cellStyle name="טקסט אזהרה 2" xfId="356"/>
    <cellStyle name="טקסט אזהרה 3" xfId="525"/>
    <cellStyle name="טקסט הסברי" xfId="30" builtinId="53" customBuiltin="1"/>
    <cellStyle name="טקסט הסברי 2" xfId="357"/>
    <cellStyle name="טקסט הסברי 3" xfId="526"/>
    <cellStyle name="כותרת" xfId="16" builtinId="15" customBuiltin="1"/>
    <cellStyle name="כותרת 1" xfId="17" builtinId="16" customBuiltin="1"/>
    <cellStyle name="כותרת 1 2" xfId="358"/>
    <cellStyle name="כותרת 1 3" xfId="528"/>
    <cellStyle name="כותרת 2" xfId="18" builtinId="17" customBuiltin="1"/>
    <cellStyle name="כותרת 2 2" xfId="359"/>
    <cellStyle name="כותרת 2 3" xfId="529"/>
    <cellStyle name="כותרת 3" xfId="19" builtinId="18" customBuiltin="1"/>
    <cellStyle name="כותרת 3 2" xfId="360"/>
    <cellStyle name="כותרת 3 3" xfId="530"/>
    <cellStyle name="כותרת 4" xfId="20" builtinId="19" customBuiltin="1"/>
    <cellStyle name="כותרת 4 2" xfId="361"/>
    <cellStyle name="כותרת 4 3" xfId="531"/>
    <cellStyle name="כותרת 5" xfId="362"/>
    <cellStyle name="כותרת 6" xfId="527"/>
    <cellStyle name="ניטראלי" xfId="23" builtinId="28" customBuiltin="1"/>
    <cellStyle name="ניטראלי 2" xfId="363"/>
    <cellStyle name="ניטראלי 3" xfId="532"/>
    <cellStyle name="סה&quot;כ" xfId="31" builtinId="25" customBuiltin="1"/>
    <cellStyle name="סה&quot;כ 2" xfId="364"/>
    <cellStyle name="סה&quot;כ 3" xfId="365"/>
    <cellStyle name="פלט" xfId="25" builtinId="21" customBuiltin="1"/>
    <cellStyle name="פלט 2" xfId="366"/>
    <cellStyle name="פלט 3" xfId="367"/>
    <cellStyle name="קלט" xfId="24" builtinId="20" customBuiltin="1"/>
    <cellStyle name="קלט 2" xfId="368"/>
    <cellStyle name="קלט 3" xfId="369"/>
    <cellStyle name="רע" xfId="22" builtinId="27" customBuiltin="1"/>
    <cellStyle name="רע 2" xfId="370"/>
    <cellStyle name="רע 3" xfId="533"/>
    <cellStyle name="תא מסומן" xfId="28" builtinId="23" customBuiltin="1"/>
    <cellStyle name="תא מסומן 2" xfId="371"/>
    <cellStyle name="תא מסומן 3" xfId="534"/>
    <cellStyle name="תא מקושר" xfId="27" builtinId="24" customBuiltin="1"/>
    <cellStyle name="תא מקושר 2" xfId="372"/>
    <cellStyle name="תא מקושר 3" xfId="535"/>
  </cellStyles>
  <dxfs count="2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X66"/>
  <sheetViews>
    <sheetView rightToLeft="1" tabSelected="1" workbookViewId="0">
      <selection activeCell="L15" sqref="L15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24" width="6.7109375" style="9" customWidth="1"/>
    <col min="25" max="27" width="7.7109375" style="9" customWidth="1"/>
    <col min="28" max="28" width="8" style="9" customWidth="1"/>
    <col min="29" max="29" width="8.7109375" style="9" customWidth="1"/>
    <col min="30" max="30" width="10" style="9" customWidth="1"/>
    <col min="31" max="31" width="9.5703125" style="9" customWidth="1"/>
    <col min="32" max="32" width="6.140625" style="9" customWidth="1"/>
    <col min="33" max="34" width="5.7109375" style="9" customWidth="1"/>
    <col min="35" max="35" width="6.85546875" style="9" customWidth="1"/>
    <col min="36" max="36" width="6.42578125" style="9" customWidth="1"/>
    <col min="37" max="37" width="6.7109375" style="9" customWidth="1"/>
    <col min="38" max="38" width="7.28515625" style="9" customWidth="1"/>
    <col min="39" max="50" width="5.7109375" style="9" customWidth="1"/>
    <col min="51" max="16384" width="9.140625" style="9"/>
  </cols>
  <sheetData>
    <row r="1" spans="1:24">
      <c r="B1" s="57" t="s">
        <v>174</v>
      </c>
      <c r="C1" s="78" t="s" vm="1">
        <v>243</v>
      </c>
    </row>
    <row r="2" spans="1:24">
      <c r="B2" s="57" t="s">
        <v>173</v>
      </c>
      <c r="C2" s="78" t="s">
        <v>244</v>
      </c>
    </row>
    <row r="3" spans="1:24">
      <c r="B3" s="57" t="s">
        <v>175</v>
      </c>
      <c r="C3" s="78" t="s">
        <v>245</v>
      </c>
    </row>
    <row r="4" spans="1:24">
      <c r="B4" s="57" t="s">
        <v>176</v>
      </c>
      <c r="C4" s="78">
        <v>9455</v>
      </c>
    </row>
    <row r="6" spans="1:24" ht="26.25" customHeight="1">
      <c r="B6" s="160" t="s">
        <v>190</v>
      </c>
      <c r="C6" s="161"/>
      <c r="D6" s="162"/>
    </row>
    <row r="7" spans="1:24" s="10" customFormat="1">
      <c r="B7" s="23"/>
      <c r="C7" s="24" t="s">
        <v>105</v>
      </c>
      <c r="D7" s="25" t="s">
        <v>103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</row>
    <row r="8" spans="1:24" s="10" customFormat="1">
      <c r="B8" s="23"/>
      <c r="C8" s="26" t="s">
        <v>230</v>
      </c>
      <c r="D8" s="27" t="s">
        <v>20</v>
      </c>
    </row>
    <row r="9" spans="1:24" s="11" customFormat="1" ht="18" customHeight="1">
      <c r="B9" s="37"/>
      <c r="C9" s="20" t="s">
        <v>1</v>
      </c>
      <c r="D9" s="28" t="s">
        <v>2</v>
      </c>
    </row>
    <row r="10" spans="1:24" s="11" customFormat="1" ht="18" customHeight="1">
      <c r="B10" s="67" t="s">
        <v>189</v>
      </c>
      <c r="C10" s="137">
        <f>C11+C12+C23+C33+C37</f>
        <v>17883.541128390312</v>
      </c>
      <c r="D10" s="138">
        <f>C10/$C$42</f>
        <v>1</v>
      </c>
    </row>
    <row r="11" spans="1:24">
      <c r="A11" s="45" t="s">
        <v>136</v>
      </c>
      <c r="B11" s="29" t="s">
        <v>191</v>
      </c>
      <c r="C11" s="137">
        <f>מזומנים!J10</f>
        <v>809.97460999999998</v>
      </c>
      <c r="D11" s="138">
        <f t="shared" ref="D11:D13" si="0">C11/$C$42</f>
        <v>4.529162340864118E-2</v>
      </c>
    </row>
    <row r="12" spans="1:24">
      <c r="B12" s="29" t="s">
        <v>192</v>
      </c>
      <c r="C12" s="137">
        <f>SUM(C13:C22)</f>
        <v>16793.382630000004</v>
      </c>
      <c r="D12" s="138">
        <f t="shared" si="0"/>
        <v>0.93904123962006214</v>
      </c>
    </row>
    <row r="13" spans="1:24">
      <c r="A13" s="55" t="s">
        <v>136</v>
      </c>
      <c r="B13" s="30" t="s">
        <v>62</v>
      </c>
      <c r="C13" s="137">
        <f>'תעודות התחייבות ממשלתיות'!O11</f>
        <v>5287.4785300000012</v>
      </c>
      <c r="D13" s="138">
        <f t="shared" si="0"/>
        <v>0.29566172001618141</v>
      </c>
    </row>
    <row r="14" spans="1:24">
      <c r="A14" s="55" t="s">
        <v>136</v>
      </c>
      <c r="B14" s="30" t="s">
        <v>63</v>
      </c>
      <c r="C14" s="137" t="s" vm="2">
        <v>616</v>
      </c>
      <c r="D14" s="138" t="s" vm="3">
        <v>616</v>
      </c>
    </row>
    <row r="15" spans="1:24">
      <c r="A15" s="55" t="s">
        <v>136</v>
      </c>
      <c r="B15" s="30" t="s">
        <v>64</v>
      </c>
      <c r="C15" s="137">
        <f>'אג"ח קונצרני'!R11</f>
        <v>3401.4961800000005</v>
      </c>
      <c r="D15" s="138">
        <f>C15/$C$42</f>
        <v>0.19020260895646049</v>
      </c>
    </row>
    <row r="16" spans="1:24">
      <c r="A16" s="55" t="s">
        <v>136</v>
      </c>
      <c r="B16" s="30" t="s">
        <v>65</v>
      </c>
      <c r="C16" s="137" t="s" vm="4">
        <v>616</v>
      </c>
      <c r="D16" s="138" t="s" vm="5">
        <v>616</v>
      </c>
    </row>
    <row r="17" spans="1:4">
      <c r="A17" s="55" t="s">
        <v>136</v>
      </c>
      <c r="B17" s="30" t="s">
        <v>66</v>
      </c>
      <c r="C17" s="137">
        <f>'תעודות סל'!K11</f>
        <v>7875.3136900000018</v>
      </c>
      <c r="D17" s="138">
        <f t="shared" ref="D17:D18" si="1">C17/$C$42</f>
        <v>0.44036657133289209</v>
      </c>
    </row>
    <row r="18" spans="1:4">
      <c r="A18" s="55" t="s">
        <v>136</v>
      </c>
      <c r="B18" s="30" t="s">
        <v>67</v>
      </c>
      <c r="C18" s="137">
        <f>'קרנות נאמנות'!L11</f>
        <v>229.09423000000001</v>
      </c>
      <c r="D18" s="138">
        <f t="shared" si="1"/>
        <v>1.2810339314528177E-2</v>
      </c>
    </row>
    <row r="19" spans="1:4">
      <c r="A19" s="55" t="s">
        <v>136</v>
      </c>
      <c r="B19" s="30" t="s">
        <v>68</v>
      </c>
      <c r="C19" s="137" t="s" vm="6">
        <v>616</v>
      </c>
      <c r="D19" s="138" t="s" vm="7">
        <v>616</v>
      </c>
    </row>
    <row r="20" spans="1:4">
      <c r="A20" s="55" t="s">
        <v>136</v>
      </c>
      <c r="B20" s="30" t="s">
        <v>69</v>
      </c>
      <c r="C20" s="137" t="s" vm="8">
        <v>616</v>
      </c>
      <c r="D20" s="138" t="s" vm="9">
        <v>616</v>
      </c>
    </row>
    <row r="21" spans="1:4">
      <c r="A21" s="55" t="s">
        <v>136</v>
      </c>
      <c r="B21" s="30" t="s">
        <v>70</v>
      </c>
      <c r="C21" s="137" t="s" vm="10">
        <v>616</v>
      </c>
      <c r="D21" s="138" t="s" vm="11">
        <v>616</v>
      </c>
    </row>
    <row r="22" spans="1:4">
      <c r="A22" s="55" t="s">
        <v>136</v>
      </c>
      <c r="B22" s="30" t="s">
        <v>71</v>
      </c>
      <c r="C22" s="137" t="s" vm="12">
        <v>616</v>
      </c>
      <c r="D22" s="138" t="s" vm="13">
        <v>616</v>
      </c>
    </row>
    <row r="23" spans="1:4">
      <c r="B23" s="29" t="s">
        <v>193</v>
      </c>
      <c r="C23" s="137">
        <f>SUM(C24:C32)</f>
        <v>110.28903</v>
      </c>
      <c r="D23" s="138">
        <f>C23/$C$42</f>
        <v>6.1670688823990787E-3</v>
      </c>
    </row>
    <row r="24" spans="1:4">
      <c r="A24" s="55" t="s">
        <v>136</v>
      </c>
      <c r="B24" s="30" t="s">
        <v>72</v>
      </c>
      <c r="C24" s="137" t="s" vm="14">
        <v>616</v>
      </c>
      <c r="D24" s="138" t="s" vm="15">
        <v>616</v>
      </c>
    </row>
    <row r="25" spans="1:4">
      <c r="A25" s="55" t="s">
        <v>136</v>
      </c>
      <c r="B25" s="30" t="s">
        <v>73</v>
      </c>
      <c r="C25" s="137" t="s" vm="16">
        <v>616</v>
      </c>
      <c r="D25" s="138" t="s" vm="17">
        <v>616</v>
      </c>
    </row>
    <row r="26" spans="1:4">
      <c r="A26" s="55" t="s">
        <v>136</v>
      </c>
      <c r="B26" s="30" t="s">
        <v>64</v>
      </c>
      <c r="C26" s="137">
        <f>'לא סחיר - אג"ח קונצרני'!P11</f>
        <v>97.876949999999994</v>
      </c>
      <c r="D26" s="138">
        <f>C26/$C$42</f>
        <v>5.4730184194124332E-3</v>
      </c>
    </row>
    <row r="27" spans="1:4">
      <c r="A27" s="55" t="s">
        <v>136</v>
      </c>
      <c r="B27" s="30" t="s">
        <v>74</v>
      </c>
      <c r="C27" s="137" t="s" vm="18">
        <v>616</v>
      </c>
      <c r="D27" s="138" t="s" vm="19">
        <v>616</v>
      </c>
    </row>
    <row r="28" spans="1:4">
      <c r="A28" s="55" t="s">
        <v>136</v>
      </c>
      <c r="B28" s="30" t="s">
        <v>75</v>
      </c>
      <c r="C28" s="137" t="s" vm="20">
        <v>616</v>
      </c>
      <c r="D28" s="138" t="s" vm="21">
        <v>616</v>
      </c>
    </row>
    <row r="29" spans="1:4">
      <c r="A29" s="55" t="s">
        <v>136</v>
      </c>
      <c r="B29" s="30" t="s">
        <v>76</v>
      </c>
      <c r="C29" s="137" t="s" vm="22">
        <v>616</v>
      </c>
      <c r="D29" s="138" t="s" vm="23">
        <v>616</v>
      </c>
    </row>
    <row r="30" spans="1:4">
      <c r="A30" s="55" t="s">
        <v>136</v>
      </c>
      <c r="B30" s="30" t="s">
        <v>216</v>
      </c>
      <c r="C30" s="137" t="s" vm="24">
        <v>616</v>
      </c>
      <c r="D30" s="138" t="s" vm="25">
        <v>616</v>
      </c>
    </row>
    <row r="31" spans="1:4">
      <c r="A31" s="55" t="s">
        <v>136</v>
      </c>
      <c r="B31" s="30" t="s">
        <v>99</v>
      </c>
      <c r="C31" s="137">
        <f>'לא סחיר - חוזים עתידיים'!I11</f>
        <v>12.41208</v>
      </c>
      <c r="D31" s="138">
        <f>C31/$C$42</f>
        <v>6.9405046298664477E-4</v>
      </c>
    </row>
    <row r="32" spans="1:4">
      <c r="A32" s="55" t="s">
        <v>136</v>
      </c>
      <c r="B32" s="30" t="s">
        <v>77</v>
      </c>
      <c r="C32" s="137" t="s" vm="26">
        <v>616</v>
      </c>
      <c r="D32" s="138" t="s" vm="27">
        <v>616</v>
      </c>
    </row>
    <row r="33" spans="1:4">
      <c r="A33" s="55" t="s">
        <v>136</v>
      </c>
      <c r="B33" s="29" t="s">
        <v>194</v>
      </c>
      <c r="C33" s="137">
        <f>הלוואות!O10</f>
        <v>178.76485839030801</v>
      </c>
      <c r="D33" s="138">
        <f>C33/$C$42</f>
        <v>9.9960548700568537E-3</v>
      </c>
    </row>
    <row r="34" spans="1:4">
      <c r="A34" s="55" t="s">
        <v>136</v>
      </c>
      <c r="B34" s="29" t="s">
        <v>195</v>
      </c>
      <c r="C34" s="137" t="s" vm="28">
        <v>616</v>
      </c>
      <c r="D34" s="138" t="s" vm="29">
        <v>616</v>
      </c>
    </row>
    <row r="35" spans="1:4">
      <c r="A35" s="55" t="s">
        <v>136</v>
      </c>
      <c r="B35" s="29" t="s">
        <v>196</v>
      </c>
      <c r="C35" s="137" t="s" vm="30">
        <v>616</v>
      </c>
      <c r="D35" s="138" t="s" vm="31">
        <v>616</v>
      </c>
    </row>
    <row r="36" spans="1:4">
      <c r="A36" s="55" t="s">
        <v>136</v>
      </c>
      <c r="B36" s="56" t="s">
        <v>197</v>
      </c>
      <c r="C36" s="137" t="s" vm="32">
        <v>616</v>
      </c>
      <c r="D36" s="138" t="s" vm="33">
        <v>616</v>
      </c>
    </row>
    <row r="37" spans="1:4">
      <c r="A37" s="55" t="s">
        <v>136</v>
      </c>
      <c r="B37" s="29" t="s">
        <v>198</v>
      </c>
      <c r="C37" s="137">
        <f>'השקעות אחרות '!I10</f>
        <v>-8.8699999999999992</v>
      </c>
      <c r="D37" s="138">
        <f>C37/$C$42</f>
        <v>-4.9598678115928506E-4</v>
      </c>
    </row>
    <row r="38" spans="1:4">
      <c r="A38" s="55"/>
      <c r="B38" s="68" t="s">
        <v>200</v>
      </c>
      <c r="C38" s="137">
        <v>0</v>
      </c>
      <c r="D38" s="138">
        <f>C38/$C$42</f>
        <v>0</v>
      </c>
    </row>
    <row r="39" spans="1:4">
      <c r="A39" s="55" t="s">
        <v>136</v>
      </c>
      <c r="B39" s="69" t="s">
        <v>201</v>
      </c>
      <c r="C39" s="137" t="s" vm="34">
        <v>616</v>
      </c>
      <c r="D39" s="138" t="s" vm="35">
        <v>616</v>
      </c>
    </row>
    <row r="40" spans="1:4">
      <c r="A40" s="55" t="s">
        <v>136</v>
      </c>
      <c r="B40" s="69" t="s">
        <v>228</v>
      </c>
      <c r="C40" s="137" t="s" vm="36">
        <v>616</v>
      </c>
      <c r="D40" s="138" t="s" vm="37">
        <v>616</v>
      </c>
    </row>
    <row r="41" spans="1:4">
      <c r="A41" s="55" t="s">
        <v>136</v>
      </c>
      <c r="B41" s="69" t="s">
        <v>202</v>
      </c>
      <c r="C41" s="137" t="s" vm="38">
        <v>616</v>
      </c>
      <c r="D41" s="138" t="s" vm="39">
        <v>616</v>
      </c>
    </row>
    <row r="42" spans="1:4">
      <c r="B42" s="69" t="s">
        <v>78</v>
      </c>
      <c r="C42" s="137">
        <f>C10+C38</f>
        <v>17883.541128390312</v>
      </c>
      <c r="D42" s="138">
        <f>C42/$C$42</f>
        <v>1</v>
      </c>
    </row>
    <row r="43" spans="1:4">
      <c r="A43" s="55" t="s">
        <v>136</v>
      </c>
      <c r="B43" s="69" t="s">
        <v>199</v>
      </c>
      <c r="C43" s="137">
        <f>'יתרת התחייבות להשקעה'!C10</f>
        <v>45.731039999999993</v>
      </c>
      <c r="D43" s="138"/>
    </row>
    <row r="44" spans="1:4">
      <c r="B44" s="6" t="s">
        <v>104</v>
      </c>
    </row>
    <row r="45" spans="1:4">
      <c r="C45" s="75" t="s">
        <v>181</v>
      </c>
      <c r="D45" s="36" t="s">
        <v>98</v>
      </c>
    </row>
    <row r="46" spans="1:4">
      <c r="C46" s="76" t="s">
        <v>1</v>
      </c>
      <c r="D46" s="25" t="s">
        <v>2</v>
      </c>
    </row>
    <row r="47" spans="1:4">
      <c r="C47" s="115" t="s">
        <v>162</v>
      </c>
      <c r="D47" s="116" vm="40">
        <v>2.7078000000000002</v>
      </c>
    </row>
    <row r="48" spans="1:4">
      <c r="C48" s="115" t="s">
        <v>171</v>
      </c>
      <c r="D48" s="116">
        <v>1.0466415094339623</v>
      </c>
    </row>
    <row r="49" spans="2:4">
      <c r="C49" s="115" t="s">
        <v>167</v>
      </c>
      <c r="D49" s="116" vm="41">
        <v>2.7648000000000001</v>
      </c>
    </row>
    <row r="50" spans="2:4">
      <c r="B50" s="12"/>
      <c r="C50" s="115" t="s">
        <v>617</v>
      </c>
      <c r="D50" s="116" vm="42">
        <v>3.5546000000000002</v>
      </c>
    </row>
    <row r="51" spans="2:4">
      <c r="C51" s="115" t="s">
        <v>160</v>
      </c>
      <c r="D51" s="116" vm="43">
        <v>4.1525999999999996</v>
      </c>
    </row>
    <row r="52" spans="2:4">
      <c r="C52" s="115" t="s">
        <v>161</v>
      </c>
      <c r="D52" s="116" vm="44">
        <v>4.6818999999999997</v>
      </c>
    </row>
    <row r="53" spans="2:4">
      <c r="C53" s="115" t="s">
        <v>163</v>
      </c>
      <c r="D53" s="116">
        <v>0.44374760015359022</v>
      </c>
    </row>
    <row r="54" spans="2:4">
      <c r="C54" s="115" t="s">
        <v>168</v>
      </c>
      <c r="D54" s="116" vm="45">
        <v>3.0802999999999998</v>
      </c>
    </row>
    <row r="55" spans="2:4">
      <c r="C55" s="115" t="s">
        <v>169</v>
      </c>
      <c r="D55" s="116">
        <v>0.1764978389578126</v>
      </c>
    </row>
    <row r="56" spans="2:4">
      <c r="C56" s="115" t="s">
        <v>166</v>
      </c>
      <c r="D56" s="116" vm="46">
        <v>0.55769999999999997</v>
      </c>
    </row>
    <row r="57" spans="2:4">
      <c r="C57" s="115" t="s">
        <v>618</v>
      </c>
      <c r="D57" s="116">
        <v>2.4577562999999998</v>
      </c>
    </row>
    <row r="58" spans="2:4">
      <c r="C58" s="115" t="s">
        <v>165</v>
      </c>
      <c r="D58" s="116" vm="47">
        <v>0.42209999999999998</v>
      </c>
    </row>
    <row r="59" spans="2:4">
      <c r="C59" s="115" t="s">
        <v>158</v>
      </c>
      <c r="D59" s="116" vm="48">
        <v>3.4670000000000001</v>
      </c>
    </row>
    <row r="60" spans="2:4">
      <c r="C60" s="115" t="s">
        <v>172</v>
      </c>
      <c r="D60" s="116" vm="49">
        <v>0.28129999999999999</v>
      </c>
    </row>
    <row r="61" spans="2:4">
      <c r="C61" s="115" t="s">
        <v>619</v>
      </c>
      <c r="D61" s="116" vm="50">
        <v>0.42209999999999998</v>
      </c>
    </row>
    <row r="62" spans="2:4">
      <c r="C62" s="115" t="s">
        <v>159</v>
      </c>
      <c r="D62" s="116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4" type="noConversion"/>
  <dataValidations disablePrompts="1"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6.85546875" style="1" bestFit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78" t="s" vm="1">
        <v>243</v>
      </c>
    </row>
    <row r="2" spans="2:60">
      <c r="B2" s="57" t="s">
        <v>173</v>
      </c>
      <c r="C2" s="78" t="s">
        <v>244</v>
      </c>
    </row>
    <row r="3" spans="2:60">
      <c r="B3" s="57" t="s">
        <v>175</v>
      </c>
      <c r="C3" s="78" t="s">
        <v>245</v>
      </c>
    </row>
    <row r="4" spans="2:60">
      <c r="B4" s="57" t="s">
        <v>176</v>
      </c>
      <c r="C4" s="78">
        <v>9455</v>
      </c>
    </row>
    <row r="6" spans="2:60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60" ht="26.25" customHeight="1">
      <c r="B7" s="174" t="s">
        <v>87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H7" s="3"/>
    </row>
    <row r="8" spans="2:60" s="3" customFormat="1" ht="78.75">
      <c r="B8" s="23" t="s">
        <v>111</v>
      </c>
      <c r="C8" s="31" t="s">
        <v>40</v>
      </c>
      <c r="D8" s="31" t="s">
        <v>114</v>
      </c>
      <c r="E8" s="31" t="s">
        <v>56</v>
      </c>
      <c r="F8" s="31" t="s">
        <v>96</v>
      </c>
      <c r="G8" s="31" t="s">
        <v>227</v>
      </c>
      <c r="H8" s="31" t="s">
        <v>226</v>
      </c>
      <c r="I8" s="31" t="s">
        <v>55</v>
      </c>
      <c r="J8" s="31" t="s">
        <v>52</v>
      </c>
      <c r="K8" s="31" t="s">
        <v>177</v>
      </c>
      <c r="L8" s="31" t="s">
        <v>179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234</v>
      </c>
      <c r="H9" s="17"/>
      <c r="I9" s="17" t="s">
        <v>230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C11" s="1"/>
      <c r="BD11" s="3"/>
      <c r="BE11" s="1"/>
      <c r="BG11" s="1"/>
    </row>
    <row r="12" spans="2:60" s="4" customFormat="1" ht="18" customHeight="1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C12" s="1"/>
      <c r="BD12" s="3"/>
      <c r="BE12" s="1"/>
      <c r="BG12" s="1"/>
    </row>
    <row r="13" spans="2:60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D13" s="3"/>
    </row>
    <row r="14" spans="2:60" ht="20.25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BD14" s="4"/>
    </row>
    <row r="15" spans="2:60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56" ht="20.2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BC19" s="4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BD20" s="3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D111" s="1"/>
      <c r="E111" s="1"/>
    </row>
    <row r="112" spans="2:12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A1:A1048576 B21:B1048576 C5:C1048576 D1:AF1048576 AH1:XFD1048576 AG1:AG19 B1:B11 B13:B19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6.28515625" style="1" bestFit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174</v>
      </c>
      <c r="C1" s="78" t="s" vm="1">
        <v>243</v>
      </c>
    </row>
    <row r="2" spans="2:61">
      <c r="B2" s="57" t="s">
        <v>173</v>
      </c>
      <c r="C2" s="78" t="s">
        <v>244</v>
      </c>
    </row>
    <row r="3" spans="2:61">
      <c r="B3" s="57" t="s">
        <v>175</v>
      </c>
      <c r="C3" s="78" t="s">
        <v>245</v>
      </c>
    </row>
    <row r="4" spans="2:61">
      <c r="B4" s="57" t="s">
        <v>176</v>
      </c>
      <c r="C4" s="78">
        <v>9455</v>
      </c>
    </row>
    <row r="6" spans="2:61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61" ht="26.25" customHeight="1">
      <c r="B7" s="174" t="s">
        <v>88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  <c r="BI7" s="3"/>
    </row>
    <row r="8" spans="2:61" s="3" customFormat="1" ht="78.75">
      <c r="B8" s="23" t="s">
        <v>111</v>
      </c>
      <c r="C8" s="31" t="s">
        <v>40</v>
      </c>
      <c r="D8" s="31" t="s">
        <v>114</v>
      </c>
      <c r="E8" s="31" t="s">
        <v>56</v>
      </c>
      <c r="F8" s="31" t="s">
        <v>96</v>
      </c>
      <c r="G8" s="31" t="s">
        <v>227</v>
      </c>
      <c r="H8" s="31" t="s">
        <v>226</v>
      </c>
      <c r="I8" s="31" t="s">
        <v>55</v>
      </c>
      <c r="J8" s="31" t="s">
        <v>52</v>
      </c>
      <c r="K8" s="31" t="s">
        <v>177</v>
      </c>
      <c r="L8" s="32" t="s">
        <v>179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234</v>
      </c>
      <c r="H9" s="17"/>
      <c r="I9" s="17" t="s">
        <v>230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BD11" s="1"/>
      <c r="BE11" s="3"/>
      <c r="BF11" s="1"/>
      <c r="BH11" s="1"/>
    </row>
    <row r="12" spans="2:61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BE12" s="3"/>
    </row>
    <row r="13" spans="2:61" ht="20.25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BE13" s="4"/>
    </row>
    <row r="14" spans="2:61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61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6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5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56" ht="20.2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BD18" s="4"/>
    </row>
    <row r="19" spans="2:5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BD21" s="3"/>
    </row>
    <row r="22" spans="2:5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  <c r="E111" s="1"/>
    </row>
    <row r="112" spans="2:12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/>
  </sheetViews>
  <sheetFormatPr defaultColWidth="9.140625" defaultRowHeight="18"/>
  <cols>
    <col min="1" max="1" width="6.28515625" style="2" customWidth="1"/>
    <col min="2" max="2" width="22" style="2" bestFit="1" customWidth="1"/>
    <col min="3" max="3" width="46.28515625" style="2" bestFit="1" customWidth="1"/>
    <col min="4" max="4" width="5.42578125" style="2" bestFit="1" customWidth="1"/>
    <col min="5" max="5" width="5.28515625" style="2" bestFit="1" customWidth="1"/>
    <col min="6" max="6" width="8" style="1" bestFit="1" customWidth="1"/>
    <col min="7" max="7" width="7" style="1" bestFit="1" customWidth="1"/>
    <col min="8" max="8" width="6.42578125" style="1" bestFit="1" customWidth="1"/>
    <col min="9" max="9" width="8" style="1" customWidth="1"/>
    <col min="10" max="10" width="7.710937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174</v>
      </c>
      <c r="C1" s="78" t="s" vm="1">
        <v>243</v>
      </c>
    </row>
    <row r="2" spans="1:60">
      <c r="B2" s="57" t="s">
        <v>173</v>
      </c>
      <c r="C2" s="78" t="s">
        <v>244</v>
      </c>
    </row>
    <row r="3" spans="1:60">
      <c r="B3" s="57" t="s">
        <v>175</v>
      </c>
      <c r="C3" s="78" t="s">
        <v>245</v>
      </c>
    </row>
    <row r="4" spans="1:60">
      <c r="B4" s="57" t="s">
        <v>176</v>
      </c>
      <c r="C4" s="78">
        <v>9455</v>
      </c>
    </row>
    <row r="6" spans="1:60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6"/>
      <c r="BD6" s="1" t="s">
        <v>115</v>
      </c>
      <c r="BF6" s="1" t="s">
        <v>182</v>
      </c>
      <c r="BH6" s="3" t="s">
        <v>159</v>
      </c>
    </row>
    <row r="7" spans="1:60" ht="26.25" customHeight="1">
      <c r="B7" s="174" t="s">
        <v>89</v>
      </c>
      <c r="C7" s="175"/>
      <c r="D7" s="175"/>
      <c r="E7" s="175"/>
      <c r="F7" s="175"/>
      <c r="G7" s="175"/>
      <c r="H7" s="175"/>
      <c r="I7" s="175"/>
      <c r="J7" s="175"/>
      <c r="K7" s="176"/>
      <c r="BD7" s="3" t="s">
        <v>117</v>
      </c>
      <c r="BF7" s="1" t="s">
        <v>137</v>
      </c>
      <c r="BH7" s="3" t="s">
        <v>158</v>
      </c>
    </row>
    <row r="8" spans="1:60" s="3" customFormat="1" ht="78.75">
      <c r="A8" s="2"/>
      <c r="B8" s="23" t="s">
        <v>111</v>
      </c>
      <c r="C8" s="31" t="s">
        <v>40</v>
      </c>
      <c r="D8" s="31" t="s">
        <v>114</v>
      </c>
      <c r="E8" s="31" t="s">
        <v>56</v>
      </c>
      <c r="F8" s="31" t="s">
        <v>96</v>
      </c>
      <c r="G8" s="31" t="s">
        <v>227</v>
      </c>
      <c r="H8" s="31" t="s">
        <v>226</v>
      </c>
      <c r="I8" s="31" t="s">
        <v>55</v>
      </c>
      <c r="J8" s="31" t="s">
        <v>177</v>
      </c>
      <c r="K8" s="31" t="s">
        <v>179</v>
      </c>
      <c r="BC8" s="1" t="s">
        <v>130</v>
      </c>
      <c r="BD8" s="1" t="s">
        <v>131</v>
      </c>
      <c r="BE8" s="1" t="s">
        <v>138</v>
      </c>
      <c r="BG8" s="4" t="s">
        <v>160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234</v>
      </c>
      <c r="H9" s="17"/>
      <c r="I9" s="17" t="s">
        <v>230</v>
      </c>
      <c r="J9" s="33" t="s">
        <v>20</v>
      </c>
      <c r="K9" s="58" t="s">
        <v>20</v>
      </c>
      <c r="BC9" s="1" t="s">
        <v>127</v>
      </c>
      <c r="BE9" s="1" t="s">
        <v>139</v>
      </c>
      <c r="BG9" s="4" t="s">
        <v>161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123</v>
      </c>
      <c r="BD10" s="3"/>
      <c r="BE10" s="1" t="s">
        <v>183</v>
      </c>
      <c r="BG10" s="1" t="s">
        <v>167</v>
      </c>
    </row>
    <row r="11" spans="1:60" s="4" customFormat="1" ht="18" customHeight="1">
      <c r="A11" s="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BC11" s="1" t="s">
        <v>122</v>
      </c>
      <c r="BD11" s="3"/>
      <c r="BE11" s="1" t="s">
        <v>140</v>
      </c>
      <c r="BG11" s="1" t="s">
        <v>162</v>
      </c>
    </row>
    <row r="12" spans="1:60" ht="20.25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P12" s="1"/>
      <c r="BC12" s="1" t="s">
        <v>120</v>
      </c>
      <c r="BD12" s="4"/>
      <c r="BE12" s="1" t="s">
        <v>141</v>
      </c>
      <c r="BG12" s="1" t="s">
        <v>163</v>
      </c>
    </row>
    <row r="13" spans="1:60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P13" s="1"/>
      <c r="BC13" s="1" t="s">
        <v>124</v>
      </c>
      <c r="BE13" s="1" t="s">
        <v>142</v>
      </c>
      <c r="BG13" s="1" t="s">
        <v>164</v>
      </c>
    </row>
    <row r="14" spans="1:60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P14" s="1"/>
      <c r="BC14" s="1" t="s">
        <v>121</v>
      </c>
      <c r="BE14" s="1" t="s">
        <v>143</v>
      </c>
      <c r="BG14" s="1" t="s">
        <v>166</v>
      </c>
    </row>
    <row r="15" spans="1:60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P15" s="1"/>
      <c r="BC15" s="1" t="s">
        <v>132</v>
      </c>
      <c r="BE15" s="1" t="s">
        <v>184</v>
      </c>
      <c r="BG15" s="1" t="s">
        <v>168</v>
      </c>
    </row>
    <row r="16" spans="1:60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P16" s="1"/>
      <c r="BC16" s="4" t="s">
        <v>118</v>
      </c>
      <c r="BD16" s="1" t="s">
        <v>133</v>
      </c>
      <c r="BE16" s="1" t="s">
        <v>144</v>
      </c>
      <c r="BG16" s="1" t="s">
        <v>169</v>
      </c>
    </row>
    <row r="17" spans="2:6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P17" s="1"/>
      <c r="BC17" s="1" t="s">
        <v>128</v>
      </c>
      <c r="BE17" s="1" t="s">
        <v>145</v>
      </c>
      <c r="BG17" s="1" t="s">
        <v>170</v>
      </c>
    </row>
    <row r="18" spans="2:6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BD18" s="1" t="s">
        <v>116</v>
      </c>
      <c r="BF18" s="1" t="s">
        <v>146</v>
      </c>
      <c r="BH18" s="1" t="s">
        <v>27</v>
      </c>
    </row>
    <row r="19" spans="2:6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BD19" s="1" t="s">
        <v>129</v>
      </c>
      <c r="BF19" s="1" t="s">
        <v>147</v>
      </c>
    </row>
    <row r="20" spans="2:6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BD20" s="1" t="s">
        <v>134</v>
      </c>
      <c r="BF20" s="1" t="s">
        <v>148</v>
      </c>
    </row>
    <row r="21" spans="2:6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BD21" s="1" t="s">
        <v>119</v>
      </c>
      <c r="BE21" s="1" t="s">
        <v>135</v>
      </c>
      <c r="BF21" s="1" t="s">
        <v>149</v>
      </c>
    </row>
    <row r="22" spans="2:6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BD22" s="1" t="s">
        <v>125</v>
      </c>
      <c r="BF22" s="1" t="s">
        <v>150</v>
      </c>
    </row>
    <row r="23" spans="2:6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BD23" s="1" t="s">
        <v>27</v>
      </c>
      <c r="BE23" s="1" t="s">
        <v>126</v>
      </c>
      <c r="BF23" s="1" t="s">
        <v>185</v>
      </c>
    </row>
    <row r="24" spans="2:6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BF24" s="1" t="s">
        <v>188</v>
      </c>
    </row>
    <row r="25" spans="2:6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BF25" s="1" t="s">
        <v>151</v>
      </c>
    </row>
    <row r="26" spans="2:6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BF26" s="1" t="s">
        <v>152</v>
      </c>
    </row>
    <row r="27" spans="2:6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BF27" s="1" t="s">
        <v>187</v>
      </c>
    </row>
    <row r="28" spans="2:6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BF28" s="1" t="s">
        <v>153</v>
      </c>
    </row>
    <row r="29" spans="2:6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BF29" s="1" t="s">
        <v>154</v>
      </c>
    </row>
    <row r="30" spans="2:6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BF30" s="1" t="s">
        <v>186</v>
      </c>
    </row>
    <row r="31" spans="2:6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BF31" s="1" t="s">
        <v>27</v>
      </c>
    </row>
    <row r="32" spans="2:60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3"/>
      <c r="D111" s="3"/>
      <c r="E111" s="3"/>
      <c r="F111" s="3"/>
      <c r="G111" s="3"/>
      <c r="H111" s="3"/>
    </row>
    <row r="112" spans="2:11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174</v>
      </c>
      <c r="C1" s="78" t="s" vm="1">
        <v>243</v>
      </c>
    </row>
    <row r="2" spans="2:81">
      <c r="B2" s="57" t="s">
        <v>173</v>
      </c>
      <c r="C2" s="78" t="s">
        <v>244</v>
      </c>
    </row>
    <row r="3" spans="2:81">
      <c r="B3" s="57" t="s">
        <v>175</v>
      </c>
      <c r="C3" s="78" t="s">
        <v>245</v>
      </c>
      <c r="E3" s="2"/>
    </row>
    <row r="4" spans="2:81">
      <c r="B4" s="57" t="s">
        <v>176</v>
      </c>
      <c r="C4" s="78">
        <v>9455</v>
      </c>
    </row>
    <row r="6" spans="2:81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81" ht="26.25" customHeight="1">
      <c r="B7" s="174" t="s">
        <v>90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81" s="3" customFormat="1" ht="47.25">
      <c r="B8" s="23" t="s">
        <v>111</v>
      </c>
      <c r="C8" s="31" t="s">
        <v>40</v>
      </c>
      <c r="D8" s="14" t="s">
        <v>44</v>
      </c>
      <c r="E8" s="31" t="s">
        <v>15</v>
      </c>
      <c r="F8" s="31" t="s">
        <v>57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55</v>
      </c>
      <c r="O8" s="31" t="s">
        <v>52</v>
      </c>
      <c r="P8" s="31" t="s">
        <v>177</v>
      </c>
      <c r="Q8" s="32" t="s">
        <v>179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234</v>
      </c>
      <c r="M9" s="33"/>
      <c r="N9" s="33" t="s">
        <v>230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81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81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81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8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</sheetData>
  <sheetProtection sheet="1" objects="1" scenarios="1"/>
  <mergeCells count="2">
    <mergeCell ref="B6:Q6"/>
    <mergeCell ref="B7:Q7"/>
  </mergeCells>
  <phoneticPr fontId="4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174</v>
      </c>
      <c r="C1" s="78" t="s" vm="1">
        <v>243</v>
      </c>
    </row>
    <row r="2" spans="2:72">
      <c r="B2" s="57" t="s">
        <v>173</v>
      </c>
      <c r="C2" s="78" t="s">
        <v>244</v>
      </c>
    </row>
    <row r="3" spans="2:72">
      <c r="B3" s="57" t="s">
        <v>175</v>
      </c>
      <c r="C3" s="78" t="s">
        <v>245</v>
      </c>
    </row>
    <row r="4" spans="2:72">
      <c r="B4" s="57" t="s">
        <v>176</v>
      </c>
      <c r="C4" s="78">
        <v>9455</v>
      </c>
    </row>
    <row r="6" spans="2:72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72" ht="26.25" customHeight="1">
      <c r="B7" s="174" t="s">
        <v>81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6"/>
    </row>
    <row r="8" spans="2:72" s="3" customFormat="1" ht="78.75">
      <c r="B8" s="23" t="s">
        <v>111</v>
      </c>
      <c r="C8" s="31" t="s">
        <v>40</v>
      </c>
      <c r="D8" s="31" t="s">
        <v>15</v>
      </c>
      <c r="E8" s="31" t="s">
        <v>57</v>
      </c>
      <c r="F8" s="31" t="s">
        <v>97</v>
      </c>
      <c r="G8" s="31" t="s">
        <v>18</v>
      </c>
      <c r="H8" s="31" t="s">
        <v>96</v>
      </c>
      <c r="I8" s="31" t="s">
        <v>17</v>
      </c>
      <c r="J8" s="31" t="s">
        <v>19</v>
      </c>
      <c r="K8" s="31" t="s">
        <v>227</v>
      </c>
      <c r="L8" s="31" t="s">
        <v>226</v>
      </c>
      <c r="M8" s="31" t="s">
        <v>105</v>
      </c>
      <c r="N8" s="31" t="s">
        <v>52</v>
      </c>
      <c r="O8" s="31" t="s">
        <v>177</v>
      </c>
      <c r="P8" s="32" t="s">
        <v>179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234</v>
      </c>
      <c r="L9" s="33"/>
      <c r="M9" s="33" t="s">
        <v>230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107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72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72">
      <c r="B14" s="99" t="s">
        <v>233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72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72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</row>
  </sheetData>
  <sheetProtection sheet="1" objects="1" scenarios="1"/>
  <mergeCells count="2">
    <mergeCell ref="B6:P6"/>
    <mergeCell ref="B7:P7"/>
  </mergeCells>
  <phoneticPr fontId="4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174</v>
      </c>
      <c r="C1" s="78" t="s" vm="1">
        <v>243</v>
      </c>
    </row>
    <row r="2" spans="2:65">
      <c r="B2" s="57" t="s">
        <v>173</v>
      </c>
      <c r="C2" s="78" t="s">
        <v>244</v>
      </c>
    </row>
    <row r="3" spans="2:65">
      <c r="B3" s="57" t="s">
        <v>175</v>
      </c>
      <c r="C3" s="78" t="s">
        <v>245</v>
      </c>
    </row>
    <row r="4" spans="2:65">
      <c r="B4" s="57" t="s">
        <v>176</v>
      </c>
      <c r="C4" s="78">
        <v>9455</v>
      </c>
    </row>
    <row r="6" spans="2:65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65" ht="26.25" customHeight="1">
      <c r="B7" s="174" t="s">
        <v>82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65" s="3" customFormat="1" ht="78.75">
      <c r="B8" s="23" t="s">
        <v>111</v>
      </c>
      <c r="C8" s="31" t="s">
        <v>40</v>
      </c>
      <c r="D8" s="31" t="s">
        <v>113</v>
      </c>
      <c r="E8" s="31" t="s">
        <v>112</v>
      </c>
      <c r="F8" s="31" t="s">
        <v>56</v>
      </c>
      <c r="G8" s="31" t="s">
        <v>15</v>
      </c>
      <c r="H8" s="31" t="s">
        <v>57</v>
      </c>
      <c r="I8" s="31" t="s">
        <v>97</v>
      </c>
      <c r="J8" s="31" t="s">
        <v>18</v>
      </c>
      <c r="K8" s="31" t="s">
        <v>96</v>
      </c>
      <c r="L8" s="31" t="s">
        <v>17</v>
      </c>
      <c r="M8" s="71" t="s">
        <v>19</v>
      </c>
      <c r="N8" s="31" t="s">
        <v>227</v>
      </c>
      <c r="O8" s="31" t="s">
        <v>226</v>
      </c>
      <c r="P8" s="31" t="s">
        <v>105</v>
      </c>
      <c r="Q8" s="31" t="s">
        <v>52</v>
      </c>
      <c r="R8" s="31" t="s">
        <v>177</v>
      </c>
      <c r="S8" s="32" t="s">
        <v>179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234</v>
      </c>
      <c r="O9" s="33"/>
      <c r="P9" s="33" t="s">
        <v>230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1" t="s">
        <v>109</v>
      </c>
      <c r="S10" s="21" t="s">
        <v>180</v>
      </c>
      <c r="T10" s="5"/>
      <c r="BJ10" s="1"/>
    </row>
    <row r="11" spans="2:6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5"/>
      <c r="BJ11" s="1"/>
      <c r="BM11" s="1"/>
    </row>
    <row r="12" spans="2:65" ht="20.25" customHeight="1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</row>
    <row r="13" spans="2:65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</row>
    <row r="14" spans="2:65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</row>
    <row r="15" spans="2:65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</row>
    <row r="16" spans="2:6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</row>
    <row r="17" spans="2:19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</row>
    <row r="18" spans="2:19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</row>
    <row r="19" spans="2:19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</row>
    <row r="20" spans="2:19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</row>
    <row r="21" spans="2:19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</row>
    <row r="22" spans="2:19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</row>
    <row r="23" spans="2:19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</row>
    <row r="24" spans="2:19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</row>
    <row r="25" spans="2:19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</row>
    <row r="26" spans="2:19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</row>
    <row r="27" spans="2:19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19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19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19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19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19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4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B1:CC540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" customWidth="1"/>
    <col min="2" max="2" width="31.140625" style="2" bestFit="1" customWidth="1"/>
    <col min="3" max="3" width="46.28515625" style="2" bestFit="1" customWidth="1"/>
    <col min="4" max="4" width="9.28515625" style="2" bestFit="1" customWidth="1"/>
    <col min="5" max="5" width="11.28515625" style="2" bestFit="1" customWidth="1"/>
    <col min="6" max="6" width="10.2851562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7.5703125" style="1" bestFit="1" customWidth="1"/>
    <col min="14" max="14" width="10.140625" style="1" bestFit="1" customWidth="1"/>
    <col min="15" max="15" width="7.28515625" style="1" bestFit="1" customWidth="1"/>
    <col min="16" max="16" width="8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57" t="s">
        <v>174</v>
      </c>
      <c r="C1" s="78" t="s" vm="1">
        <v>243</v>
      </c>
    </row>
    <row r="2" spans="2:81">
      <c r="B2" s="57" t="s">
        <v>173</v>
      </c>
      <c r="C2" s="78" t="s">
        <v>244</v>
      </c>
    </row>
    <row r="3" spans="2:81">
      <c r="B3" s="57" t="s">
        <v>175</v>
      </c>
      <c r="C3" s="78" t="s">
        <v>245</v>
      </c>
    </row>
    <row r="4" spans="2:81">
      <c r="B4" s="57" t="s">
        <v>176</v>
      </c>
      <c r="C4" s="78">
        <v>9455</v>
      </c>
    </row>
    <row r="6" spans="2:81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6"/>
    </row>
    <row r="7" spans="2:81" ht="26.25" customHeight="1">
      <c r="B7" s="174" t="s">
        <v>83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6"/>
    </row>
    <row r="8" spans="2:81" s="3" customFormat="1" ht="78.75">
      <c r="B8" s="23" t="s">
        <v>111</v>
      </c>
      <c r="C8" s="31" t="s">
        <v>40</v>
      </c>
      <c r="D8" s="31" t="s">
        <v>113</v>
      </c>
      <c r="E8" s="31" t="s">
        <v>112</v>
      </c>
      <c r="F8" s="31" t="s">
        <v>56</v>
      </c>
      <c r="G8" s="31" t="s">
        <v>15</v>
      </c>
      <c r="H8" s="31" t="s">
        <v>57</v>
      </c>
      <c r="I8" s="31" t="s">
        <v>97</v>
      </c>
      <c r="J8" s="31" t="s">
        <v>18</v>
      </c>
      <c r="K8" s="31" t="s">
        <v>96</v>
      </c>
      <c r="L8" s="31" t="s">
        <v>17</v>
      </c>
      <c r="M8" s="71" t="s">
        <v>19</v>
      </c>
      <c r="N8" s="71" t="s">
        <v>227</v>
      </c>
      <c r="O8" s="31" t="s">
        <v>226</v>
      </c>
      <c r="P8" s="31" t="s">
        <v>105</v>
      </c>
      <c r="Q8" s="31" t="s">
        <v>52</v>
      </c>
      <c r="R8" s="31" t="s">
        <v>177</v>
      </c>
      <c r="S8" s="32" t="s">
        <v>179</v>
      </c>
      <c r="U8" s="1"/>
      <c r="BZ8" s="1"/>
    </row>
    <row r="9" spans="2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234</v>
      </c>
      <c r="O9" s="33"/>
      <c r="P9" s="33" t="s">
        <v>230</v>
      </c>
      <c r="Q9" s="33" t="s">
        <v>20</v>
      </c>
      <c r="R9" s="33" t="s">
        <v>20</v>
      </c>
      <c r="S9" s="34" t="s">
        <v>20</v>
      </c>
      <c r="BZ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21" t="s">
        <v>109</v>
      </c>
      <c r="S10" s="21" t="s">
        <v>180</v>
      </c>
      <c r="T10" s="5"/>
      <c r="BZ10" s="1"/>
    </row>
    <row r="11" spans="2:81" s="4" customFormat="1" ht="18" customHeight="1">
      <c r="B11" s="125" t="s">
        <v>45</v>
      </c>
      <c r="C11" s="82"/>
      <c r="D11" s="82"/>
      <c r="E11" s="82"/>
      <c r="F11" s="82"/>
      <c r="G11" s="82"/>
      <c r="H11" s="82"/>
      <c r="I11" s="82"/>
      <c r="J11" s="93">
        <v>7.1874324128408178</v>
      </c>
      <c r="K11" s="82"/>
      <c r="L11" s="82"/>
      <c r="M11" s="92">
        <v>1.4425323582314322E-2</v>
      </c>
      <c r="N11" s="91"/>
      <c r="O11" s="93"/>
      <c r="P11" s="91">
        <v>97.876949999999994</v>
      </c>
      <c r="Q11" s="82"/>
      <c r="R11" s="92">
        <v>1</v>
      </c>
      <c r="S11" s="92">
        <f>P11/'סכום נכסי הקרן'!$C$42</f>
        <v>5.4730184194124332E-3</v>
      </c>
      <c r="T11" s="139"/>
      <c r="BZ11" s="100"/>
      <c r="CC11" s="100"/>
    </row>
    <row r="12" spans="2:81" s="100" customFormat="1" ht="17.25" customHeight="1">
      <c r="B12" s="126" t="s">
        <v>224</v>
      </c>
      <c r="C12" s="82"/>
      <c r="D12" s="82"/>
      <c r="E12" s="82"/>
      <c r="F12" s="82"/>
      <c r="G12" s="82"/>
      <c r="H12" s="82"/>
      <c r="I12" s="82"/>
      <c r="J12" s="93">
        <v>7.1874324128408178</v>
      </c>
      <c r="K12" s="82"/>
      <c r="L12" s="82"/>
      <c r="M12" s="92">
        <v>1.4425323582314322E-2</v>
      </c>
      <c r="N12" s="91"/>
      <c r="O12" s="93"/>
      <c r="P12" s="91">
        <v>97.876949999999994</v>
      </c>
      <c r="Q12" s="82"/>
      <c r="R12" s="92">
        <v>1</v>
      </c>
      <c r="S12" s="92">
        <f>P12/'סכום נכסי הקרן'!$C$42</f>
        <v>5.4730184194124332E-3</v>
      </c>
      <c r="T12" s="133"/>
    </row>
    <row r="13" spans="2:81">
      <c r="B13" s="105" t="s">
        <v>53</v>
      </c>
      <c r="C13" s="82"/>
      <c r="D13" s="82"/>
      <c r="E13" s="82"/>
      <c r="F13" s="82"/>
      <c r="G13" s="82"/>
      <c r="H13" s="82"/>
      <c r="I13" s="82"/>
      <c r="J13" s="93">
        <v>7.4786589452050283</v>
      </c>
      <c r="K13" s="82"/>
      <c r="L13" s="82"/>
      <c r="M13" s="92">
        <v>1.2800253212137822E-2</v>
      </c>
      <c r="N13" s="91"/>
      <c r="O13" s="93"/>
      <c r="P13" s="91">
        <v>83.854590000000002</v>
      </c>
      <c r="Q13" s="82"/>
      <c r="R13" s="92">
        <v>0.85673480834864602</v>
      </c>
      <c r="S13" s="92">
        <f>P13/'סכום נכסי הקרן'!$C$42</f>
        <v>4.6889253866439209E-3</v>
      </c>
      <c r="T13" s="136"/>
    </row>
    <row r="14" spans="2:81">
      <c r="B14" s="106" t="s">
        <v>579</v>
      </c>
      <c r="C14" s="84" t="s">
        <v>580</v>
      </c>
      <c r="D14" s="97" t="s">
        <v>581</v>
      </c>
      <c r="E14" s="84" t="s">
        <v>582</v>
      </c>
      <c r="F14" s="97" t="s">
        <v>360</v>
      </c>
      <c r="G14" s="84" t="s">
        <v>302</v>
      </c>
      <c r="H14" s="84" t="s">
        <v>303</v>
      </c>
      <c r="I14" s="110">
        <v>42797</v>
      </c>
      <c r="J14" s="96">
        <v>9.2799999999999994</v>
      </c>
      <c r="K14" s="97" t="s">
        <v>159</v>
      </c>
      <c r="L14" s="98">
        <v>4.9000000000000002E-2</v>
      </c>
      <c r="M14" s="95">
        <v>1.3100000000000001E-2</v>
      </c>
      <c r="N14" s="94">
        <v>4081</v>
      </c>
      <c r="O14" s="96">
        <v>162.99</v>
      </c>
      <c r="P14" s="94">
        <v>6.6516299999999999</v>
      </c>
      <c r="Q14" s="95">
        <v>2.0788592522856031E-6</v>
      </c>
      <c r="R14" s="95">
        <v>6.7959105795593347E-2</v>
      </c>
      <c r="S14" s="95">
        <f>P14/'סכום נכסי הקרן'!$C$42</f>
        <v>3.7194143778608064E-4</v>
      </c>
      <c r="T14" s="136"/>
    </row>
    <row r="15" spans="2:81">
      <c r="B15" s="106" t="s">
        <v>583</v>
      </c>
      <c r="C15" s="84" t="s">
        <v>584</v>
      </c>
      <c r="D15" s="97" t="s">
        <v>581</v>
      </c>
      <c r="E15" s="84" t="s">
        <v>582</v>
      </c>
      <c r="F15" s="97" t="s">
        <v>360</v>
      </c>
      <c r="G15" s="84" t="s">
        <v>302</v>
      </c>
      <c r="H15" s="84" t="s">
        <v>303</v>
      </c>
      <c r="I15" s="110">
        <v>42852</v>
      </c>
      <c r="J15" s="96">
        <v>12.030000000000001</v>
      </c>
      <c r="K15" s="97" t="s">
        <v>159</v>
      </c>
      <c r="L15" s="98">
        <v>4.0999999999999995E-2</v>
      </c>
      <c r="M15" s="95">
        <v>2.0899999999999998E-2</v>
      </c>
      <c r="N15" s="94">
        <v>22671.56</v>
      </c>
      <c r="O15" s="96">
        <v>130.58000000000001</v>
      </c>
      <c r="P15" s="94">
        <v>29.604520000000001</v>
      </c>
      <c r="Q15" s="95">
        <v>6.0316115302490727E-6</v>
      </c>
      <c r="R15" s="95">
        <v>0.30246671969243016</v>
      </c>
      <c r="S15" s="95">
        <f>P15/'סכום נכסי הקרן'!$C$42</f>
        <v>1.6554059281359277E-3</v>
      </c>
      <c r="T15" s="136"/>
    </row>
    <row r="16" spans="2:81">
      <c r="B16" s="106" t="s">
        <v>585</v>
      </c>
      <c r="C16" s="84" t="s">
        <v>586</v>
      </c>
      <c r="D16" s="97" t="s">
        <v>581</v>
      </c>
      <c r="E16" s="84" t="s">
        <v>587</v>
      </c>
      <c r="F16" s="97" t="s">
        <v>360</v>
      </c>
      <c r="G16" s="84" t="s">
        <v>302</v>
      </c>
      <c r="H16" s="84" t="s">
        <v>155</v>
      </c>
      <c r="I16" s="110">
        <v>42796</v>
      </c>
      <c r="J16" s="96">
        <v>8.7900000000000009</v>
      </c>
      <c r="K16" s="97" t="s">
        <v>159</v>
      </c>
      <c r="L16" s="98">
        <v>2.1400000000000002E-2</v>
      </c>
      <c r="M16" s="95">
        <v>1.2599999999999998E-2</v>
      </c>
      <c r="N16" s="94">
        <v>8000</v>
      </c>
      <c r="O16" s="96">
        <v>109.13</v>
      </c>
      <c r="P16" s="94">
        <v>8.7303999999999995</v>
      </c>
      <c r="Q16" s="95">
        <v>3.0811181377721978E-5</v>
      </c>
      <c r="R16" s="95">
        <v>8.919771202514995E-2</v>
      </c>
      <c r="S16" s="95">
        <f>P16/'סכום נכסי הקרן'!$C$42</f>
        <v>4.8818072088309156E-4</v>
      </c>
      <c r="T16" s="136"/>
    </row>
    <row r="17" spans="2:20">
      <c r="B17" s="106" t="s">
        <v>588</v>
      </c>
      <c r="C17" s="84" t="s">
        <v>589</v>
      </c>
      <c r="D17" s="97" t="s">
        <v>581</v>
      </c>
      <c r="E17" s="84" t="s">
        <v>359</v>
      </c>
      <c r="F17" s="97" t="s">
        <v>360</v>
      </c>
      <c r="G17" s="84" t="s">
        <v>322</v>
      </c>
      <c r="H17" s="84" t="s">
        <v>303</v>
      </c>
      <c r="I17" s="110">
        <v>42768</v>
      </c>
      <c r="J17" s="96">
        <v>1.9700000000000002</v>
      </c>
      <c r="K17" s="97" t="s">
        <v>159</v>
      </c>
      <c r="L17" s="98">
        <v>6.8499999999999991E-2</v>
      </c>
      <c r="M17" s="95">
        <v>8.4000000000000012E-3</v>
      </c>
      <c r="N17" s="94">
        <v>800</v>
      </c>
      <c r="O17" s="96">
        <v>128.51</v>
      </c>
      <c r="P17" s="94">
        <v>1.0280799999999999</v>
      </c>
      <c r="Q17" s="95">
        <v>1.5839984476815212E-6</v>
      </c>
      <c r="R17" s="95">
        <v>1.0503800945983707E-2</v>
      </c>
      <c r="S17" s="95">
        <f>P17/'סכום נכסי הקרן'!$C$42</f>
        <v>5.7487496051210572E-5</v>
      </c>
      <c r="T17" s="136"/>
    </row>
    <row r="18" spans="2:20">
      <c r="B18" s="106" t="s">
        <v>590</v>
      </c>
      <c r="C18" s="84" t="s">
        <v>591</v>
      </c>
      <c r="D18" s="97" t="s">
        <v>581</v>
      </c>
      <c r="E18" s="84" t="s">
        <v>359</v>
      </c>
      <c r="F18" s="97" t="s">
        <v>360</v>
      </c>
      <c r="G18" s="84" t="s">
        <v>336</v>
      </c>
      <c r="H18" s="84" t="s">
        <v>155</v>
      </c>
      <c r="I18" s="110">
        <v>42935</v>
      </c>
      <c r="J18" s="96">
        <v>3.42</v>
      </c>
      <c r="K18" s="97" t="s">
        <v>159</v>
      </c>
      <c r="L18" s="98">
        <v>0.06</v>
      </c>
      <c r="M18" s="95">
        <v>6.6E-3</v>
      </c>
      <c r="N18" s="94">
        <v>28913</v>
      </c>
      <c r="O18" s="96">
        <v>128.30000000000001</v>
      </c>
      <c r="P18" s="94">
        <v>37.095390000000002</v>
      </c>
      <c r="Q18" s="95">
        <v>7.8127432193595307E-6</v>
      </c>
      <c r="R18" s="95">
        <v>0.3790002651288174</v>
      </c>
      <c r="S18" s="95">
        <f>P18/'סכום נכסי הקרן'!$C$42</f>
        <v>2.0742754320122133E-3</v>
      </c>
      <c r="T18" s="136"/>
    </row>
    <row r="19" spans="2:20">
      <c r="B19" s="106" t="s">
        <v>592</v>
      </c>
      <c r="C19" s="84" t="s">
        <v>593</v>
      </c>
      <c r="D19" s="97" t="s">
        <v>581</v>
      </c>
      <c r="E19" s="84" t="s">
        <v>594</v>
      </c>
      <c r="F19" s="97" t="s">
        <v>360</v>
      </c>
      <c r="G19" s="84" t="s">
        <v>336</v>
      </c>
      <c r="H19" s="84" t="s">
        <v>303</v>
      </c>
      <c r="I19" s="110">
        <v>42835</v>
      </c>
      <c r="J19" s="96">
        <v>4.8599999999999994</v>
      </c>
      <c r="K19" s="97" t="s">
        <v>159</v>
      </c>
      <c r="L19" s="98">
        <v>5.5999999999999994E-2</v>
      </c>
      <c r="M19" s="95">
        <v>5.3999999999999994E-3</v>
      </c>
      <c r="N19" s="94">
        <v>492.08</v>
      </c>
      <c r="O19" s="96">
        <v>151.31</v>
      </c>
      <c r="P19" s="94">
        <v>0.74457000000000007</v>
      </c>
      <c r="Q19" s="95">
        <v>5.5605145888323265E-7</v>
      </c>
      <c r="R19" s="95">
        <v>7.6072047606714358E-3</v>
      </c>
      <c r="S19" s="95">
        <f>P19/'סכום נכסי הקרן'!$C$42</f>
        <v>4.1634371775396724E-5</v>
      </c>
      <c r="T19" s="136"/>
    </row>
    <row r="20" spans="2:20">
      <c r="B20" s="107"/>
      <c r="C20" s="84"/>
      <c r="D20" s="84"/>
      <c r="E20" s="84"/>
      <c r="F20" s="84"/>
      <c r="G20" s="84"/>
      <c r="H20" s="84"/>
      <c r="I20" s="84"/>
      <c r="J20" s="96"/>
      <c r="K20" s="84"/>
      <c r="L20" s="84"/>
      <c r="M20" s="95"/>
      <c r="N20" s="94"/>
      <c r="O20" s="96"/>
      <c r="P20" s="84"/>
      <c r="Q20" s="84"/>
      <c r="R20" s="95"/>
      <c r="S20" s="84"/>
      <c r="T20" s="136"/>
    </row>
    <row r="21" spans="2:20">
      <c r="B21" s="105" t="s">
        <v>54</v>
      </c>
      <c r="C21" s="82"/>
      <c r="D21" s="82"/>
      <c r="E21" s="82"/>
      <c r="F21" s="82"/>
      <c r="G21" s="82"/>
      <c r="H21" s="82"/>
      <c r="I21" s="82"/>
      <c r="J21" s="93">
        <v>6.01</v>
      </c>
      <c r="K21" s="82"/>
      <c r="L21" s="82"/>
      <c r="M21" s="92">
        <v>2.2400000000000003E-2</v>
      </c>
      <c r="N21" s="91"/>
      <c r="O21" s="93"/>
      <c r="P21" s="91">
        <v>11.716149999999999</v>
      </c>
      <c r="Q21" s="82"/>
      <c r="R21" s="92">
        <v>0.11970285138635807</v>
      </c>
      <c r="S21" s="92">
        <f>P21/'סכום נכסי הקרן'!$C$42</f>
        <v>6.551359104937269E-4</v>
      </c>
      <c r="T21" s="136"/>
    </row>
    <row r="22" spans="2:20">
      <c r="B22" s="106" t="s">
        <v>595</v>
      </c>
      <c r="C22" s="84" t="s">
        <v>596</v>
      </c>
      <c r="D22" s="97" t="s">
        <v>581</v>
      </c>
      <c r="E22" s="84" t="s">
        <v>597</v>
      </c>
      <c r="F22" s="97" t="s">
        <v>326</v>
      </c>
      <c r="G22" s="84" t="s">
        <v>336</v>
      </c>
      <c r="H22" s="84" t="s">
        <v>155</v>
      </c>
      <c r="I22" s="110">
        <v>42936</v>
      </c>
      <c r="J22" s="96">
        <v>6.01</v>
      </c>
      <c r="K22" s="97" t="s">
        <v>159</v>
      </c>
      <c r="L22" s="98">
        <v>3.1E-2</v>
      </c>
      <c r="M22" s="95">
        <v>2.2400000000000003E-2</v>
      </c>
      <c r="N22" s="94">
        <v>11118</v>
      </c>
      <c r="O22" s="96">
        <v>105.38</v>
      </c>
      <c r="P22" s="94">
        <v>11.716149999999999</v>
      </c>
      <c r="Q22" s="95">
        <v>2.9257894736842106E-5</v>
      </c>
      <c r="R22" s="95">
        <v>0.11970285138635807</v>
      </c>
      <c r="S22" s="95">
        <f>P22/'סכום נכסי הקרן'!$C$42</f>
        <v>6.551359104937269E-4</v>
      </c>
      <c r="T22" s="136"/>
    </row>
    <row r="23" spans="2:20">
      <c r="B23" s="107"/>
      <c r="C23" s="84"/>
      <c r="D23" s="84"/>
      <c r="E23" s="84"/>
      <c r="F23" s="84"/>
      <c r="G23" s="84"/>
      <c r="H23" s="84"/>
      <c r="I23" s="84"/>
      <c r="J23" s="96"/>
      <c r="K23" s="84"/>
      <c r="L23" s="84"/>
      <c r="M23" s="95"/>
      <c r="N23" s="94"/>
      <c r="O23" s="96"/>
      <c r="P23" s="84"/>
      <c r="Q23" s="84"/>
      <c r="R23" s="95"/>
      <c r="S23" s="84"/>
      <c r="T23" s="136"/>
    </row>
    <row r="24" spans="2:20">
      <c r="B24" s="105" t="s">
        <v>42</v>
      </c>
      <c r="C24" s="82"/>
      <c r="D24" s="82"/>
      <c r="E24" s="82"/>
      <c r="F24" s="82"/>
      <c r="G24" s="82"/>
      <c r="H24" s="82"/>
      <c r="I24" s="82"/>
      <c r="J24" s="93">
        <v>2.58</v>
      </c>
      <c r="K24" s="82"/>
      <c r="L24" s="82"/>
      <c r="M24" s="92">
        <v>3.3000000000000002E-2</v>
      </c>
      <c r="N24" s="91"/>
      <c r="O24" s="93"/>
      <c r="P24" s="91">
        <v>2.3062100000000001</v>
      </c>
      <c r="Q24" s="82"/>
      <c r="R24" s="92">
        <v>2.3562340264995998E-2</v>
      </c>
      <c r="S24" s="92">
        <f>P24/'סכום נכסי הקרן'!$C$42</f>
        <v>1.2895712227478634E-4</v>
      </c>
      <c r="T24" s="136"/>
    </row>
    <row r="25" spans="2:20">
      <c r="B25" s="106" t="s">
        <v>598</v>
      </c>
      <c r="C25" s="84" t="s">
        <v>599</v>
      </c>
      <c r="D25" s="97" t="s">
        <v>581</v>
      </c>
      <c r="E25" s="84" t="s">
        <v>600</v>
      </c>
      <c r="F25" s="97" t="s">
        <v>601</v>
      </c>
      <c r="G25" s="84" t="s">
        <v>374</v>
      </c>
      <c r="H25" s="84" t="s">
        <v>303</v>
      </c>
      <c r="I25" s="110">
        <v>42954</v>
      </c>
      <c r="J25" s="96">
        <v>2.58</v>
      </c>
      <c r="K25" s="97" t="s">
        <v>158</v>
      </c>
      <c r="L25" s="98">
        <v>3.7000000000000005E-2</v>
      </c>
      <c r="M25" s="95">
        <v>3.3000000000000002E-2</v>
      </c>
      <c r="N25" s="94">
        <v>651</v>
      </c>
      <c r="O25" s="96">
        <v>102.18</v>
      </c>
      <c r="P25" s="94">
        <v>2.3062100000000001</v>
      </c>
      <c r="Q25" s="95">
        <v>9.6869233974168203E-6</v>
      </c>
      <c r="R25" s="95">
        <v>2.3562340264995998E-2</v>
      </c>
      <c r="S25" s="95">
        <f>P25/'סכום נכסי הקרן'!$C$42</f>
        <v>1.2895712227478634E-4</v>
      </c>
      <c r="T25" s="136"/>
    </row>
    <row r="26" spans="2:20">
      <c r="B26" s="108"/>
      <c r="C26" s="109"/>
      <c r="D26" s="109"/>
      <c r="E26" s="109"/>
      <c r="F26" s="109"/>
      <c r="G26" s="109"/>
      <c r="H26" s="109"/>
      <c r="I26" s="109"/>
      <c r="J26" s="111"/>
      <c r="K26" s="109"/>
      <c r="L26" s="109"/>
      <c r="M26" s="112"/>
      <c r="N26" s="113"/>
      <c r="O26" s="111"/>
      <c r="P26" s="109"/>
      <c r="Q26" s="109"/>
      <c r="R26" s="112"/>
      <c r="S26" s="109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</row>
    <row r="29" spans="2:20">
      <c r="B29" s="99" t="s">
        <v>242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</row>
    <row r="30" spans="2:20">
      <c r="B30" s="99" t="s">
        <v>107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</row>
    <row r="31" spans="2:20">
      <c r="B31" s="99" t="s">
        <v>225</v>
      </c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</row>
    <row r="32" spans="2:20">
      <c r="B32" s="99" t="s">
        <v>233</v>
      </c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</row>
    <row r="33" spans="2:1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</row>
    <row r="34" spans="2:1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</row>
    <row r="35" spans="2:1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</row>
    <row r="36" spans="2:1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</row>
    <row r="37" spans="2:19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</row>
    <row r="38" spans="2:1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</row>
    <row r="39" spans="2:1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</row>
    <row r="40" spans="2:1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</row>
    <row r="41" spans="2:1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</row>
    <row r="42" spans="2:1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</row>
    <row r="43" spans="2:1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</row>
    <row r="44" spans="2:1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</row>
    <row r="45" spans="2:1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</row>
    <row r="46" spans="2:1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</row>
    <row r="47" spans="2:1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</row>
    <row r="48" spans="2:1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</row>
    <row r="49" spans="2:19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</row>
    <row r="50" spans="2:19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</row>
    <row r="51" spans="2:19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</row>
    <row r="52" spans="2:19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</row>
    <row r="53" spans="2:19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</row>
    <row r="54" spans="2:19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</row>
    <row r="55" spans="2:19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</row>
    <row r="56" spans="2:19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</row>
    <row r="57" spans="2:19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</row>
    <row r="58" spans="2:19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</row>
    <row r="59" spans="2:19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</row>
    <row r="60" spans="2:19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</row>
    <row r="61" spans="2:19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</row>
    <row r="62" spans="2:19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</row>
    <row r="63" spans="2:19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</row>
    <row r="64" spans="2:19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</row>
    <row r="65" spans="2:19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</row>
    <row r="66" spans="2:19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</row>
    <row r="67" spans="2:19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</row>
    <row r="68" spans="2:19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</row>
    <row r="69" spans="2:19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</row>
    <row r="70" spans="2:19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</row>
    <row r="71" spans="2:19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</row>
    <row r="72" spans="2:19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</row>
    <row r="73" spans="2:19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</row>
    <row r="74" spans="2:19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</row>
    <row r="75" spans="2:19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</row>
    <row r="76" spans="2:19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</row>
    <row r="77" spans="2:19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</row>
    <row r="78" spans="2:19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</row>
    <row r="79" spans="2:19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</row>
    <row r="80" spans="2:19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</row>
    <row r="81" spans="2:19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</row>
    <row r="82" spans="2:19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</row>
    <row r="83" spans="2:19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</row>
    <row r="84" spans="2:19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</row>
    <row r="85" spans="2:19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</row>
    <row r="86" spans="2:19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</row>
    <row r="87" spans="2:19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</row>
    <row r="88" spans="2:19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</row>
    <row r="89" spans="2:19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</row>
    <row r="90" spans="2:19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</row>
    <row r="91" spans="2:19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</row>
    <row r="92" spans="2:19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</row>
    <row r="93" spans="2:19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</row>
    <row r="94" spans="2:19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</row>
    <row r="95" spans="2:19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</row>
    <row r="96" spans="2:19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</row>
    <row r="97" spans="2:19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</row>
    <row r="98" spans="2:19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</row>
    <row r="99" spans="2:19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</row>
    <row r="100" spans="2:19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</row>
    <row r="101" spans="2:19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</row>
    <row r="102" spans="2:19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</row>
    <row r="103" spans="2:19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</row>
    <row r="104" spans="2:19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</row>
    <row r="105" spans="2:19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</row>
    <row r="106" spans="2:19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</row>
    <row r="107" spans="2:19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</row>
    <row r="108" spans="2:19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</row>
    <row r="109" spans="2:19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</row>
    <row r="110" spans="2:19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</row>
    <row r="111" spans="2:19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</row>
    <row r="112" spans="2:19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</row>
    <row r="113" spans="2:19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  <c r="R113" s="101"/>
      <c r="S113" s="101"/>
    </row>
    <row r="114" spans="2:19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  <c r="R114" s="101"/>
      <c r="S114" s="101"/>
    </row>
    <row r="115" spans="2:19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  <c r="R115" s="101"/>
      <c r="S115" s="101"/>
    </row>
    <row r="116" spans="2:19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  <c r="R116" s="101"/>
      <c r="S116" s="101"/>
    </row>
    <row r="117" spans="2:19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  <c r="R117" s="101"/>
      <c r="S117" s="101"/>
    </row>
    <row r="118" spans="2:19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  <c r="R118" s="101"/>
      <c r="S118" s="101"/>
    </row>
    <row r="119" spans="2:19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  <c r="R119" s="101"/>
      <c r="S119" s="101"/>
    </row>
    <row r="120" spans="2:19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  <c r="R120" s="101"/>
      <c r="S120" s="101"/>
    </row>
    <row r="121" spans="2:19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  <c r="R121" s="101"/>
      <c r="S121" s="101"/>
    </row>
    <row r="122" spans="2:19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  <c r="R122" s="101"/>
      <c r="S122" s="101"/>
    </row>
    <row r="123" spans="2:19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  <c r="R123" s="101"/>
      <c r="S123" s="101"/>
    </row>
    <row r="124" spans="2:19">
      <c r="B124" s="101"/>
      <c r="C124" s="101"/>
      <c r="D124" s="101"/>
      <c r="E124" s="101"/>
      <c r="F124" s="101"/>
      <c r="G124" s="101"/>
      <c r="H124" s="101"/>
      <c r="I124" s="101"/>
      <c r="J124" s="101"/>
      <c r="K124" s="101"/>
      <c r="L124" s="101"/>
      <c r="M124" s="101"/>
      <c r="N124" s="101"/>
      <c r="O124" s="101"/>
      <c r="P124" s="101"/>
      <c r="Q124" s="101"/>
      <c r="R124" s="101"/>
      <c r="S124" s="101"/>
    </row>
    <row r="125" spans="2:19">
      <c r="B125" s="101"/>
      <c r="C125" s="101"/>
      <c r="D125" s="101"/>
      <c r="E125" s="101"/>
      <c r="F125" s="101"/>
      <c r="G125" s="101"/>
      <c r="H125" s="101"/>
      <c r="I125" s="101"/>
      <c r="J125" s="101"/>
      <c r="K125" s="101"/>
      <c r="L125" s="101"/>
      <c r="M125" s="101"/>
      <c r="N125" s="101"/>
      <c r="O125" s="101"/>
      <c r="P125" s="101"/>
      <c r="Q125" s="101"/>
      <c r="R125" s="101"/>
      <c r="S125" s="101"/>
    </row>
    <row r="126" spans="2:19">
      <c r="C126" s="1"/>
      <c r="D126" s="1"/>
      <c r="E126" s="1"/>
    </row>
    <row r="127" spans="2:19">
      <c r="C127" s="1"/>
      <c r="D127" s="1"/>
      <c r="E127" s="1"/>
    </row>
    <row r="128" spans="2:19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4" type="noConversion"/>
  <conditionalFormatting sqref="B12:B28 B33:B125">
    <cfRule type="cellIs" dxfId="20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7109375" style="2" bestFit="1" customWidth="1"/>
    <col min="5" max="5" width="6.5703125" style="2" bestFit="1" customWidth="1"/>
    <col min="6" max="6" width="8.5703125" style="1" customWidth="1"/>
    <col min="7" max="7" width="8" style="1" bestFit="1" customWidth="1"/>
    <col min="8" max="8" width="7" style="1" bestFit="1" customWidth="1"/>
    <col min="9" max="9" width="6.42578125" style="1" bestFit="1" customWidth="1"/>
    <col min="10" max="10" width="8" style="1" bestFit="1" customWidth="1"/>
    <col min="11" max="11" width="6.28515625" style="1" bestFit="1" customWidth="1"/>
    <col min="12" max="12" width="7.710937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174</v>
      </c>
      <c r="C1" s="78" t="s" vm="1">
        <v>243</v>
      </c>
    </row>
    <row r="2" spans="2:98">
      <c r="B2" s="57" t="s">
        <v>173</v>
      </c>
      <c r="C2" s="78" t="s">
        <v>244</v>
      </c>
    </row>
    <row r="3" spans="2:98">
      <c r="B3" s="57" t="s">
        <v>175</v>
      </c>
      <c r="C3" s="78" t="s">
        <v>245</v>
      </c>
    </row>
    <row r="4" spans="2:98">
      <c r="B4" s="57" t="s">
        <v>176</v>
      </c>
      <c r="C4" s="78">
        <v>9455</v>
      </c>
    </row>
    <row r="6" spans="2:98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6"/>
    </row>
    <row r="7" spans="2:98" ht="26.25" customHeight="1">
      <c r="B7" s="174" t="s">
        <v>84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6"/>
    </row>
    <row r="8" spans="2:98" s="3" customFormat="1" ht="78.75">
      <c r="B8" s="23" t="s">
        <v>111</v>
      </c>
      <c r="C8" s="31" t="s">
        <v>40</v>
      </c>
      <c r="D8" s="31" t="s">
        <v>113</v>
      </c>
      <c r="E8" s="31" t="s">
        <v>112</v>
      </c>
      <c r="F8" s="31" t="s">
        <v>56</v>
      </c>
      <c r="G8" s="31" t="s">
        <v>96</v>
      </c>
      <c r="H8" s="31" t="s">
        <v>227</v>
      </c>
      <c r="I8" s="31" t="s">
        <v>226</v>
      </c>
      <c r="J8" s="31" t="s">
        <v>105</v>
      </c>
      <c r="K8" s="31" t="s">
        <v>52</v>
      </c>
      <c r="L8" s="31" t="s">
        <v>177</v>
      </c>
      <c r="M8" s="32" t="s">
        <v>179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234</v>
      </c>
      <c r="I9" s="33"/>
      <c r="J9" s="33" t="s">
        <v>230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ht="17.25" customHeight="1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</row>
    <row r="13" spans="2:98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</row>
    <row r="14" spans="2:98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</row>
    <row r="15" spans="2:98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</row>
    <row r="16" spans="2:9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</row>
    <row r="17" spans="2:1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</row>
    <row r="18" spans="2:1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</row>
    <row r="19" spans="2:1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</row>
    <row r="20" spans="2:1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</row>
    <row r="21" spans="2:1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</row>
    <row r="22" spans="2:1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</row>
    <row r="23" spans="2:1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</row>
    <row r="24" spans="2:1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</row>
    <row r="25" spans="2:1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</row>
    <row r="26" spans="2:1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</row>
    <row r="27" spans="2:1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</row>
    <row r="28" spans="2:1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</row>
    <row r="29" spans="2:1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</row>
    <row r="30" spans="2:1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</row>
    <row r="31" spans="2:1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</row>
    <row r="32" spans="2:1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</row>
    <row r="33" spans="2:1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</row>
    <row r="34" spans="2:1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</row>
    <row r="35" spans="2:1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</row>
    <row r="36" spans="2:1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</row>
    <row r="37" spans="2:1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</row>
    <row r="38" spans="2:1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</row>
    <row r="39" spans="2:1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</row>
    <row r="40" spans="2:1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</row>
    <row r="41" spans="2:1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</row>
    <row r="42" spans="2:1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</row>
    <row r="43" spans="2:1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</row>
    <row r="44" spans="2:1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</row>
    <row r="45" spans="2:1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</row>
    <row r="46" spans="2:1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</row>
    <row r="47" spans="2:1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</row>
    <row r="48" spans="2:1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</row>
    <row r="49" spans="2:13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</row>
    <row r="50" spans="2:13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</row>
    <row r="51" spans="2:13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</row>
    <row r="52" spans="2:13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</row>
    <row r="53" spans="2:13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</row>
    <row r="54" spans="2:13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</row>
    <row r="55" spans="2:13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</row>
    <row r="56" spans="2:13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</row>
    <row r="57" spans="2:13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</row>
    <row r="58" spans="2:13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</row>
    <row r="59" spans="2:13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</row>
    <row r="60" spans="2:13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</row>
    <row r="61" spans="2:13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</row>
    <row r="62" spans="2:13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</row>
    <row r="63" spans="2:13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</row>
    <row r="64" spans="2:13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</row>
    <row r="65" spans="2:13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</row>
    <row r="66" spans="2:13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</row>
    <row r="67" spans="2:13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</row>
    <row r="68" spans="2:13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</row>
    <row r="69" spans="2:13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</row>
    <row r="70" spans="2:13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</row>
    <row r="71" spans="2:13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</row>
    <row r="72" spans="2:13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</row>
    <row r="73" spans="2:13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</row>
    <row r="74" spans="2:13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</row>
    <row r="75" spans="2:13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</row>
    <row r="76" spans="2:13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</row>
    <row r="77" spans="2:13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</row>
    <row r="78" spans="2:13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</row>
    <row r="79" spans="2:13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</row>
    <row r="80" spans="2:13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</row>
    <row r="81" spans="2:13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</row>
    <row r="82" spans="2:13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</row>
    <row r="83" spans="2:13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</row>
    <row r="84" spans="2:13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</row>
    <row r="85" spans="2:13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</row>
    <row r="86" spans="2:13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</row>
    <row r="87" spans="2:13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</row>
    <row r="88" spans="2:13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</row>
    <row r="89" spans="2:13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</row>
    <row r="90" spans="2:13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</row>
    <row r="91" spans="2:13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</row>
    <row r="92" spans="2:13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</row>
    <row r="93" spans="2:13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</row>
    <row r="94" spans="2:13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</row>
    <row r="95" spans="2:13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</row>
    <row r="96" spans="2:13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</row>
    <row r="97" spans="2:13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</row>
    <row r="98" spans="2:13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</row>
    <row r="99" spans="2:13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</row>
    <row r="100" spans="2:13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</row>
    <row r="101" spans="2:13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</row>
    <row r="102" spans="2:13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</row>
    <row r="103" spans="2:13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</row>
    <row r="104" spans="2:13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</row>
    <row r="105" spans="2:13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</row>
    <row r="106" spans="2:13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</row>
    <row r="107" spans="2:13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</row>
    <row r="108" spans="2:13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</row>
    <row r="109" spans="2:13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</row>
    <row r="110" spans="2:13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</row>
    <row r="111" spans="2:13">
      <c r="C111" s="1"/>
      <c r="D111" s="1"/>
      <c r="E111" s="1"/>
    </row>
    <row r="112" spans="2:13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44"/>
      <c r="C405" s="1"/>
      <c r="D405" s="1"/>
      <c r="E405" s="1"/>
    </row>
    <row r="406" spans="2:5">
      <c r="B406" s="3"/>
      <c r="C406" s="1"/>
      <c r="D406" s="1"/>
      <c r="E406" s="1"/>
    </row>
  </sheetData>
  <sheetProtection sheet="1" objects="1" scenarios="1"/>
  <mergeCells count="2">
    <mergeCell ref="B6:M6"/>
    <mergeCell ref="B7:M7"/>
  </mergeCells>
  <phoneticPr fontId="4" type="noConversion"/>
  <dataValidations count="1">
    <dataValidation allowBlank="1" showInputMessage="1" showErrorMessage="1" sqref="C5:C1048576 A1:B1048576 D1:XFD21 D26:XFD1048576 D22:AF25 AH22:XFD25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BC637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" style="1" bestFit="1" customWidth="1"/>
    <col min="5" max="5" width="7.140625" style="1" bestFit="1" customWidth="1"/>
    <col min="6" max="6" width="7" style="1" bestFit="1" customWidth="1"/>
    <col min="7" max="7" width="6.42578125" style="1" bestFit="1" customWidth="1"/>
    <col min="8" max="8" width="8" style="1" bestFit="1" customWidth="1"/>
    <col min="9" max="9" width="9" style="1" bestFit="1" customWidth="1"/>
    <col min="10" max="10" width="7.7109375" style="1" bestFit="1" customWidth="1"/>
    <col min="11" max="11" width="9" style="1" bestFit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57" t="s">
        <v>174</v>
      </c>
      <c r="C1" s="78" t="s" vm="1">
        <v>243</v>
      </c>
    </row>
    <row r="2" spans="2:55">
      <c r="B2" s="57" t="s">
        <v>173</v>
      </c>
      <c r="C2" s="78" t="s">
        <v>244</v>
      </c>
    </row>
    <row r="3" spans="2:55">
      <c r="B3" s="57" t="s">
        <v>175</v>
      </c>
      <c r="C3" s="78" t="s">
        <v>245</v>
      </c>
    </row>
    <row r="4" spans="2:55">
      <c r="B4" s="57" t="s">
        <v>176</v>
      </c>
      <c r="C4" s="78">
        <v>9455</v>
      </c>
    </row>
    <row r="6" spans="2:55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55" ht="26.25" customHeight="1">
      <c r="B7" s="174" t="s">
        <v>91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55" s="3" customFormat="1" ht="78.75">
      <c r="B8" s="23" t="s">
        <v>111</v>
      </c>
      <c r="C8" s="31" t="s">
        <v>40</v>
      </c>
      <c r="D8" s="31" t="s">
        <v>96</v>
      </c>
      <c r="E8" s="31" t="s">
        <v>97</v>
      </c>
      <c r="F8" s="31" t="s">
        <v>227</v>
      </c>
      <c r="G8" s="31" t="s">
        <v>226</v>
      </c>
      <c r="H8" s="31" t="s">
        <v>105</v>
      </c>
      <c r="I8" s="31" t="s">
        <v>52</v>
      </c>
      <c r="J8" s="31" t="s">
        <v>177</v>
      </c>
      <c r="K8" s="32" t="s">
        <v>179</v>
      </c>
      <c r="BC8" s="1"/>
    </row>
    <row r="9" spans="2:55" s="3" customFormat="1" ht="21" customHeight="1">
      <c r="B9" s="16"/>
      <c r="C9" s="17"/>
      <c r="D9" s="17"/>
      <c r="E9" s="33" t="s">
        <v>22</v>
      </c>
      <c r="F9" s="33" t="s">
        <v>234</v>
      </c>
      <c r="G9" s="33"/>
      <c r="H9" s="33" t="s">
        <v>230</v>
      </c>
      <c r="I9" s="33" t="s">
        <v>20</v>
      </c>
      <c r="J9" s="33" t="s">
        <v>20</v>
      </c>
      <c r="K9" s="34" t="s">
        <v>20</v>
      </c>
      <c r="BC9" s="1"/>
    </row>
    <row r="10" spans="2:55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ht="21" customHeight="1">
      <c r="B12" s="99" t="s">
        <v>107</v>
      </c>
      <c r="C12" s="101"/>
      <c r="D12" s="101"/>
      <c r="E12" s="101"/>
      <c r="F12" s="101"/>
      <c r="G12" s="101"/>
      <c r="H12" s="101"/>
      <c r="I12" s="101"/>
      <c r="J12" s="101"/>
      <c r="K12" s="101"/>
      <c r="V12" s="1"/>
    </row>
    <row r="13" spans="2:55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V13" s="1"/>
    </row>
    <row r="14" spans="2:55">
      <c r="B14" s="99" t="s">
        <v>233</v>
      </c>
      <c r="C14" s="101"/>
      <c r="D14" s="101"/>
      <c r="E14" s="101"/>
      <c r="F14" s="101"/>
      <c r="G14" s="101"/>
      <c r="H14" s="101"/>
      <c r="I14" s="101"/>
      <c r="J14" s="101"/>
      <c r="K14" s="101"/>
      <c r="V14" s="1"/>
    </row>
    <row r="15" spans="2:55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V15" s="1"/>
    </row>
    <row r="16" spans="2:5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V16" s="1"/>
    </row>
    <row r="17" spans="2:2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V17" s="1"/>
    </row>
    <row r="18" spans="2:2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V18" s="1"/>
    </row>
    <row r="19" spans="2:2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V19" s="1"/>
    </row>
    <row r="20" spans="2:2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V20" s="1"/>
    </row>
    <row r="21" spans="2:2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V21" s="1"/>
    </row>
    <row r="22" spans="2:22" ht="16.5" customHeight="1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V22" s="1"/>
    </row>
    <row r="23" spans="2:22" ht="16.5" customHeight="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V23" s="1"/>
    </row>
    <row r="24" spans="2:22" ht="16.5" customHeight="1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V24" s="1"/>
    </row>
    <row r="25" spans="2:2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V25" s="1"/>
    </row>
    <row r="26" spans="2:2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V26" s="1"/>
    </row>
    <row r="27" spans="2:2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V27" s="1"/>
    </row>
    <row r="28" spans="2:2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V28" s="1"/>
    </row>
    <row r="29" spans="2:2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V29" s="1"/>
    </row>
    <row r="30" spans="2:2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V30" s="1"/>
    </row>
    <row r="31" spans="2:2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V31" s="1"/>
    </row>
    <row r="32" spans="2:2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V32" s="1"/>
    </row>
    <row r="33" spans="2:2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V33" s="1"/>
    </row>
    <row r="34" spans="2:2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V34" s="1"/>
    </row>
    <row r="35" spans="2:2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V35" s="1"/>
    </row>
    <row r="36" spans="2:2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V36" s="1"/>
    </row>
    <row r="37" spans="2:2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V37" s="1"/>
    </row>
    <row r="38" spans="2:22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22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22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22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22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22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22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22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22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22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22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C111" s="1"/>
    </row>
    <row r="112" spans="2:11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G574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5.28515625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7.7109375" style="1" bestFit="1" customWidth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9">
      <c r="B1" s="57" t="s">
        <v>174</v>
      </c>
      <c r="C1" s="78" t="s" vm="1">
        <v>243</v>
      </c>
    </row>
    <row r="2" spans="2:59">
      <c r="B2" s="57" t="s">
        <v>173</v>
      </c>
      <c r="C2" s="78" t="s">
        <v>244</v>
      </c>
    </row>
    <row r="3" spans="2:59">
      <c r="B3" s="57" t="s">
        <v>175</v>
      </c>
      <c r="C3" s="78" t="s">
        <v>245</v>
      </c>
    </row>
    <row r="4" spans="2:59">
      <c r="B4" s="57" t="s">
        <v>176</v>
      </c>
      <c r="C4" s="78">
        <v>9455</v>
      </c>
    </row>
    <row r="6" spans="2:59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9" ht="26.25" customHeight="1">
      <c r="B7" s="174" t="s">
        <v>92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59" s="3" customFormat="1" ht="78.75">
      <c r="B8" s="23" t="s">
        <v>111</v>
      </c>
      <c r="C8" s="31" t="s">
        <v>40</v>
      </c>
      <c r="D8" s="31" t="s">
        <v>56</v>
      </c>
      <c r="E8" s="31" t="s">
        <v>96</v>
      </c>
      <c r="F8" s="31" t="s">
        <v>97</v>
      </c>
      <c r="G8" s="31" t="s">
        <v>227</v>
      </c>
      <c r="H8" s="31" t="s">
        <v>226</v>
      </c>
      <c r="I8" s="31" t="s">
        <v>105</v>
      </c>
      <c r="J8" s="31" t="s">
        <v>52</v>
      </c>
      <c r="K8" s="31" t="s">
        <v>177</v>
      </c>
      <c r="L8" s="32" t="s">
        <v>179</v>
      </c>
      <c r="M8" s="1"/>
      <c r="N8" s="1"/>
      <c r="O8" s="1"/>
      <c r="P8" s="1"/>
      <c r="BG8" s="1"/>
    </row>
    <row r="9" spans="2:59" s="3" customFormat="1" ht="24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33" t="s">
        <v>20</v>
      </c>
      <c r="L9" s="34" t="s">
        <v>20</v>
      </c>
      <c r="M9" s="1"/>
      <c r="N9" s="1"/>
      <c r="O9" s="1"/>
      <c r="P9" s="1"/>
      <c r="BG9" s="1"/>
    </row>
    <row r="10" spans="2:59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N10" s="1"/>
      <c r="O10" s="1"/>
      <c r="P10" s="1"/>
      <c r="BG10" s="1"/>
    </row>
    <row r="11" spans="2:59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"/>
      <c r="N11" s="1"/>
      <c r="O11" s="1"/>
      <c r="P11" s="1"/>
      <c r="BG11" s="1"/>
    </row>
    <row r="12" spans="2:59" ht="21" customHeight="1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9">
      <c r="B13" s="114"/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9">
      <c r="B14" s="114"/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9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9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</row>
    <row r="17" spans="2:12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</row>
    <row r="18" spans="2:12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</row>
    <row r="19" spans="2:12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12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12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38 D42:XFD1048576 D39:AF41 AH39:XFD41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79</v>
      </c>
      <c r="C6" s="14" t="s">
        <v>40</v>
      </c>
      <c r="E6" s="14" t="s">
        <v>112</v>
      </c>
      <c r="I6" s="14" t="s">
        <v>15</v>
      </c>
      <c r="J6" s="14" t="s">
        <v>57</v>
      </c>
      <c r="M6" s="14" t="s">
        <v>96</v>
      </c>
      <c r="Q6" s="14" t="s">
        <v>17</v>
      </c>
      <c r="R6" s="14" t="s">
        <v>19</v>
      </c>
      <c r="U6" s="14" t="s">
        <v>55</v>
      </c>
      <c r="W6" s="15" t="s">
        <v>51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81</v>
      </c>
      <c r="C8" s="31" t="s">
        <v>40</v>
      </c>
      <c r="D8" s="31" t="s">
        <v>114</v>
      </c>
      <c r="I8" s="31" t="s">
        <v>15</v>
      </c>
      <c r="J8" s="31" t="s">
        <v>57</v>
      </c>
      <c r="K8" s="31" t="s">
        <v>97</v>
      </c>
      <c r="L8" s="31" t="s">
        <v>18</v>
      </c>
      <c r="M8" s="31" t="s">
        <v>96</v>
      </c>
      <c r="Q8" s="31" t="s">
        <v>17</v>
      </c>
      <c r="R8" s="31" t="s">
        <v>19</v>
      </c>
      <c r="S8" s="31" t="s">
        <v>0</v>
      </c>
      <c r="T8" s="31" t="s">
        <v>100</v>
      </c>
      <c r="U8" s="31" t="s">
        <v>55</v>
      </c>
      <c r="V8" s="31" t="s">
        <v>52</v>
      </c>
      <c r="W8" s="32" t="s">
        <v>106</v>
      </c>
    </row>
    <row r="9" spans="2:25" ht="31.5">
      <c r="B9" s="49" t="str">
        <f>'תעודות חוב מסחריות '!B7:T7</f>
        <v>2. תעודות חוב מסחריות</v>
      </c>
      <c r="C9" s="14" t="s">
        <v>40</v>
      </c>
      <c r="D9" s="14" t="s">
        <v>114</v>
      </c>
      <c r="E9" s="42" t="s">
        <v>112</v>
      </c>
      <c r="G9" s="14" t="s">
        <v>56</v>
      </c>
      <c r="I9" s="14" t="s">
        <v>15</v>
      </c>
      <c r="J9" s="14" t="s">
        <v>57</v>
      </c>
      <c r="K9" s="14" t="s">
        <v>97</v>
      </c>
      <c r="L9" s="14" t="s">
        <v>18</v>
      </c>
      <c r="M9" s="14" t="s">
        <v>96</v>
      </c>
      <c r="Q9" s="14" t="s">
        <v>17</v>
      </c>
      <c r="R9" s="14" t="s">
        <v>19</v>
      </c>
      <c r="S9" s="14" t="s">
        <v>0</v>
      </c>
      <c r="T9" s="14" t="s">
        <v>100</v>
      </c>
      <c r="U9" s="14" t="s">
        <v>55</v>
      </c>
      <c r="V9" s="14" t="s">
        <v>52</v>
      </c>
      <c r="W9" s="39" t="s">
        <v>106</v>
      </c>
    </row>
    <row r="10" spans="2:25" ht="31.5">
      <c r="B10" s="49" t="str">
        <f>'אג"ח קונצרני'!B7:U7</f>
        <v>3. אג"ח קונצרני</v>
      </c>
      <c r="C10" s="31" t="s">
        <v>40</v>
      </c>
      <c r="D10" s="14" t="s">
        <v>114</v>
      </c>
      <c r="E10" s="42" t="s">
        <v>112</v>
      </c>
      <c r="G10" s="31" t="s">
        <v>56</v>
      </c>
      <c r="I10" s="31" t="s">
        <v>15</v>
      </c>
      <c r="J10" s="31" t="s">
        <v>57</v>
      </c>
      <c r="K10" s="31" t="s">
        <v>97</v>
      </c>
      <c r="L10" s="31" t="s">
        <v>18</v>
      </c>
      <c r="M10" s="31" t="s">
        <v>96</v>
      </c>
      <c r="Q10" s="31" t="s">
        <v>17</v>
      </c>
      <c r="R10" s="31" t="s">
        <v>19</v>
      </c>
      <c r="S10" s="31" t="s">
        <v>0</v>
      </c>
      <c r="T10" s="31" t="s">
        <v>100</v>
      </c>
      <c r="U10" s="31" t="s">
        <v>55</v>
      </c>
      <c r="V10" s="14" t="s">
        <v>52</v>
      </c>
      <c r="W10" s="32" t="s">
        <v>106</v>
      </c>
    </row>
    <row r="11" spans="2:25" ht="31.5">
      <c r="B11" s="49" t="str">
        <f>מניות!B7</f>
        <v>4. מניות</v>
      </c>
      <c r="C11" s="31" t="s">
        <v>40</v>
      </c>
      <c r="D11" s="14" t="s">
        <v>114</v>
      </c>
      <c r="E11" s="42" t="s">
        <v>112</v>
      </c>
      <c r="H11" s="31" t="s">
        <v>96</v>
      </c>
      <c r="S11" s="31" t="s">
        <v>0</v>
      </c>
      <c r="T11" s="14" t="s">
        <v>100</v>
      </c>
      <c r="U11" s="14" t="s">
        <v>55</v>
      </c>
      <c r="V11" s="14" t="s">
        <v>52</v>
      </c>
      <c r="W11" s="15" t="s">
        <v>106</v>
      </c>
    </row>
    <row r="12" spans="2:25" ht="31.5">
      <c r="B12" s="49" t="str">
        <f>'תעודות סל'!B7:N7</f>
        <v>5. תעודות סל</v>
      </c>
      <c r="C12" s="31" t="s">
        <v>40</v>
      </c>
      <c r="D12" s="14" t="s">
        <v>114</v>
      </c>
      <c r="E12" s="42" t="s">
        <v>112</v>
      </c>
      <c r="H12" s="31" t="s">
        <v>96</v>
      </c>
      <c r="S12" s="31" t="s">
        <v>0</v>
      </c>
      <c r="T12" s="31" t="s">
        <v>100</v>
      </c>
      <c r="U12" s="31" t="s">
        <v>55</v>
      </c>
      <c r="V12" s="31" t="s">
        <v>52</v>
      </c>
      <c r="W12" s="32" t="s">
        <v>106</v>
      </c>
    </row>
    <row r="13" spans="2:25" ht="31.5">
      <c r="B13" s="49" t="str">
        <f>'קרנות נאמנות'!B7:O7</f>
        <v>6. קרנות נאמנות</v>
      </c>
      <c r="C13" s="31" t="s">
        <v>40</v>
      </c>
      <c r="D13" s="31" t="s">
        <v>114</v>
      </c>
      <c r="G13" s="31" t="s">
        <v>56</v>
      </c>
      <c r="H13" s="31" t="s">
        <v>96</v>
      </c>
      <c r="S13" s="31" t="s">
        <v>0</v>
      </c>
      <c r="T13" s="31" t="s">
        <v>100</v>
      </c>
      <c r="U13" s="31" t="s">
        <v>55</v>
      </c>
      <c r="V13" s="31" t="s">
        <v>52</v>
      </c>
      <c r="W13" s="32" t="s">
        <v>106</v>
      </c>
    </row>
    <row r="14" spans="2:25" ht="31.5">
      <c r="B14" s="49" t="str">
        <f>'כתבי אופציה'!B7:L7</f>
        <v>7. כתבי אופציה</v>
      </c>
      <c r="C14" s="31" t="s">
        <v>40</v>
      </c>
      <c r="D14" s="31" t="s">
        <v>114</v>
      </c>
      <c r="G14" s="31" t="s">
        <v>56</v>
      </c>
      <c r="H14" s="31" t="s">
        <v>96</v>
      </c>
      <c r="S14" s="31" t="s">
        <v>0</v>
      </c>
      <c r="T14" s="31" t="s">
        <v>100</v>
      </c>
      <c r="U14" s="31" t="s">
        <v>55</v>
      </c>
      <c r="V14" s="31" t="s">
        <v>52</v>
      </c>
      <c r="W14" s="32" t="s">
        <v>106</v>
      </c>
    </row>
    <row r="15" spans="2:25" ht="31.5">
      <c r="B15" s="49" t="str">
        <f>אופציות!B7</f>
        <v>8. אופציות</v>
      </c>
      <c r="C15" s="31" t="s">
        <v>40</v>
      </c>
      <c r="D15" s="31" t="s">
        <v>114</v>
      </c>
      <c r="G15" s="31" t="s">
        <v>56</v>
      </c>
      <c r="H15" s="31" t="s">
        <v>96</v>
      </c>
      <c r="S15" s="31" t="s">
        <v>0</v>
      </c>
      <c r="T15" s="31" t="s">
        <v>100</v>
      </c>
      <c r="U15" s="31" t="s">
        <v>55</v>
      </c>
      <c r="V15" s="31" t="s">
        <v>52</v>
      </c>
      <c r="W15" s="32" t="s">
        <v>106</v>
      </c>
    </row>
    <row r="16" spans="2:25" ht="31.5">
      <c r="B16" s="49" t="str">
        <f>'חוזים עתידיים'!B7:I7</f>
        <v>9. חוזים עתידיים</v>
      </c>
      <c r="C16" s="31" t="s">
        <v>40</v>
      </c>
      <c r="D16" s="31" t="s">
        <v>114</v>
      </c>
      <c r="G16" s="31" t="s">
        <v>56</v>
      </c>
      <c r="H16" s="31" t="s">
        <v>96</v>
      </c>
      <c r="S16" s="31" t="s">
        <v>0</v>
      </c>
      <c r="T16" s="32" t="s">
        <v>100</v>
      </c>
    </row>
    <row r="17" spans="2:25" ht="31.5">
      <c r="B17" s="49" t="str">
        <f>'מוצרים מובנים'!B7:Q7</f>
        <v>10. מוצרים מובנים</v>
      </c>
      <c r="C17" s="31" t="s">
        <v>40</v>
      </c>
      <c r="F17" s="14" t="s">
        <v>44</v>
      </c>
      <c r="I17" s="31" t="s">
        <v>15</v>
      </c>
      <c r="J17" s="31" t="s">
        <v>57</v>
      </c>
      <c r="K17" s="31" t="s">
        <v>97</v>
      </c>
      <c r="L17" s="31" t="s">
        <v>18</v>
      </c>
      <c r="M17" s="31" t="s">
        <v>96</v>
      </c>
      <c r="Q17" s="31" t="s">
        <v>17</v>
      </c>
      <c r="R17" s="31" t="s">
        <v>19</v>
      </c>
      <c r="S17" s="31" t="s">
        <v>0</v>
      </c>
      <c r="T17" s="31" t="s">
        <v>100</v>
      </c>
      <c r="U17" s="31" t="s">
        <v>55</v>
      </c>
      <c r="V17" s="31" t="s">
        <v>52</v>
      </c>
      <c r="W17" s="32" t="s">
        <v>106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40</v>
      </c>
      <c r="I19" s="31" t="s">
        <v>15</v>
      </c>
      <c r="J19" s="31" t="s">
        <v>57</v>
      </c>
      <c r="K19" s="31" t="s">
        <v>97</v>
      </c>
      <c r="L19" s="31" t="s">
        <v>18</v>
      </c>
      <c r="M19" s="31" t="s">
        <v>96</v>
      </c>
      <c r="Q19" s="31" t="s">
        <v>17</v>
      </c>
      <c r="R19" s="31" t="s">
        <v>19</v>
      </c>
      <c r="S19" s="31" t="s">
        <v>0</v>
      </c>
      <c r="T19" s="31" t="s">
        <v>100</v>
      </c>
      <c r="U19" s="31" t="s">
        <v>105</v>
      </c>
      <c r="V19" s="31" t="s">
        <v>52</v>
      </c>
      <c r="W19" s="32" t="s">
        <v>106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40</v>
      </c>
      <c r="D20" s="42" t="s">
        <v>113</v>
      </c>
      <c r="E20" s="42" t="s">
        <v>112</v>
      </c>
      <c r="G20" s="31" t="s">
        <v>56</v>
      </c>
      <c r="I20" s="31" t="s">
        <v>15</v>
      </c>
      <c r="J20" s="31" t="s">
        <v>57</v>
      </c>
      <c r="K20" s="31" t="s">
        <v>97</v>
      </c>
      <c r="L20" s="31" t="s">
        <v>18</v>
      </c>
      <c r="M20" s="31" t="s">
        <v>96</v>
      </c>
      <c r="Q20" s="31" t="s">
        <v>17</v>
      </c>
      <c r="R20" s="31" t="s">
        <v>19</v>
      </c>
      <c r="S20" s="31" t="s">
        <v>0</v>
      </c>
      <c r="T20" s="31" t="s">
        <v>100</v>
      </c>
      <c r="U20" s="31" t="s">
        <v>105</v>
      </c>
      <c r="V20" s="31" t="s">
        <v>52</v>
      </c>
      <c r="W20" s="32" t="s">
        <v>106</v>
      </c>
    </row>
    <row r="21" spans="2:25" ht="31.5">
      <c r="B21" s="49" t="str">
        <f>'לא סחיר - אג"ח קונצרני'!B7:S7</f>
        <v>3. אג"ח קונצרני</v>
      </c>
      <c r="C21" s="31" t="s">
        <v>40</v>
      </c>
      <c r="D21" s="42" t="s">
        <v>113</v>
      </c>
      <c r="E21" s="42" t="s">
        <v>112</v>
      </c>
      <c r="G21" s="31" t="s">
        <v>56</v>
      </c>
      <c r="I21" s="31" t="s">
        <v>15</v>
      </c>
      <c r="J21" s="31" t="s">
        <v>57</v>
      </c>
      <c r="K21" s="31" t="s">
        <v>97</v>
      </c>
      <c r="L21" s="31" t="s">
        <v>18</v>
      </c>
      <c r="M21" s="31" t="s">
        <v>96</v>
      </c>
      <c r="Q21" s="31" t="s">
        <v>17</v>
      </c>
      <c r="R21" s="31" t="s">
        <v>19</v>
      </c>
      <c r="S21" s="31" t="s">
        <v>0</v>
      </c>
      <c r="T21" s="31" t="s">
        <v>100</v>
      </c>
      <c r="U21" s="31" t="s">
        <v>105</v>
      </c>
      <c r="V21" s="31" t="s">
        <v>52</v>
      </c>
      <c r="W21" s="32" t="s">
        <v>106</v>
      </c>
    </row>
    <row r="22" spans="2:25" ht="31.5">
      <c r="B22" s="49" t="str">
        <f>'לא סחיר - מניות'!B7:M7</f>
        <v>4. מניות</v>
      </c>
      <c r="C22" s="31" t="s">
        <v>40</v>
      </c>
      <c r="D22" s="42" t="s">
        <v>113</v>
      </c>
      <c r="E22" s="42" t="s">
        <v>112</v>
      </c>
      <c r="G22" s="31" t="s">
        <v>56</v>
      </c>
      <c r="H22" s="31" t="s">
        <v>96</v>
      </c>
      <c r="S22" s="31" t="s">
        <v>0</v>
      </c>
      <c r="T22" s="31" t="s">
        <v>100</v>
      </c>
      <c r="U22" s="31" t="s">
        <v>105</v>
      </c>
      <c r="V22" s="31" t="s">
        <v>52</v>
      </c>
      <c r="W22" s="32" t="s">
        <v>106</v>
      </c>
    </row>
    <row r="23" spans="2:25" ht="31.5">
      <c r="B23" s="49" t="str">
        <f>'לא סחיר - קרנות השקעה'!B7:K7</f>
        <v>5. קרנות השקעה</v>
      </c>
      <c r="C23" s="31" t="s">
        <v>40</v>
      </c>
      <c r="G23" s="31" t="s">
        <v>56</v>
      </c>
      <c r="H23" s="31" t="s">
        <v>96</v>
      </c>
      <c r="K23" s="31" t="s">
        <v>97</v>
      </c>
      <c r="S23" s="31" t="s">
        <v>0</v>
      </c>
      <c r="T23" s="31" t="s">
        <v>100</v>
      </c>
      <c r="U23" s="31" t="s">
        <v>105</v>
      </c>
      <c r="V23" s="31" t="s">
        <v>52</v>
      </c>
      <c r="W23" s="32" t="s">
        <v>106</v>
      </c>
    </row>
    <row r="24" spans="2:25" ht="31.5">
      <c r="B24" s="49" t="str">
        <f>'לא סחיר - כתבי אופציה'!B7:L7</f>
        <v>6. כתבי אופציה</v>
      </c>
      <c r="C24" s="31" t="s">
        <v>40</v>
      </c>
      <c r="G24" s="31" t="s">
        <v>56</v>
      </c>
      <c r="H24" s="31" t="s">
        <v>96</v>
      </c>
      <c r="K24" s="31" t="s">
        <v>97</v>
      </c>
      <c r="S24" s="31" t="s">
        <v>0</v>
      </c>
      <c r="T24" s="31" t="s">
        <v>100</v>
      </c>
      <c r="U24" s="31" t="s">
        <v>105</v>
      </c>
      <c r="V24" s="31" t="s">
        <v>52</v>
      </c>
      <c r="W24" s="32" t="s">
        <v>106</v>
      </c>
    </row>
    <row r="25" spans="2:25" ht="31.5">
      <c r="B25" s="49" t="str">
        <f>'לא סחיר - אופציות'!B7:L7</f>
        <v>7. אופציות</v>
      </c>
      <c r="C25" s="31" t="s">
        <v>40</v>
      </c>
      <c r="G25" s="31" t="s">
        <v>56</v>
      </c>
      <c r="H25" s="31" t="s">
        <v>96</v>
      </c>
      <c r="K25" s="31" t="s">
        <v>97</v>
      </c>
      <c r="S25" s="31" t="s">
        <v>0</v>
      </c>
      <c r="T25" s="31" t="s">
        <v>100</v>
      </c>
      <c r="U25" s="31" t="s">
        <v>105</v>
      </c>
      <c r="V25" s="31" t="s">
        <v>52</v>
      </c>
      <c r="W25" s="32" t="s">
        <v>106</v>
      </c>
    </row>
    <row r="26" spans="2:25" ht="31.5">
      <c r="B26" s="49" t="str">
        <f>'לא סחיר - חוזים עתידיים'!B7:K7</f>
        <v>8. חוזים עתידיים</v>
      </c>
      <c r="C26" s="31" t="s">
        <v>40</v>
      </c>
      <c r="G26" s="31" t="s">
        <v>56</v>
      </c>
      <c r="H26" s="31" t="s">
        <v>96</v>
      </c>
      <c r="K26" s="31" t="s">
        <v>97</v>
      </c>
      <c r="S26" s="31" t="s">
        <v>0</v>
      </c>
      <c r="T26" s="31" t="s">
        <v>100</v>
      </c>
      <c r="U26" s="31" t="s">
        <v>105</v>
      </c>
      <c r="V26" s="32" t="s">
        <v>106</v>
      </c>
    </row>
    <row r="27" spans="2:25" ht="31.5">
      <c r="B27" s="49" t="str">
        <f>'לא סחיר - מוצרים מובנים'!B7:Q7</f>
        <v>9. מוצרים מובנים</v>
      </c>
      <c r="C27" s="31" t="s">
        <v>40</v>
      </c>
      <c r="F27" s="31" t="s">
        <v>44</v>
      </c>
      <c r="I27" s="31" t="s">
        <v>15</v>
      </c>
      <c r="J27" s="31" t="s">
        <v>57</v>
      </c>
      <c r="K27" s="31" t="s">
        <v>97</v>
      </c>
      <c r="L27" s="31" t="s">
        <v>18</v>
      </c>
      <c r="M27" s="31" t="s">
        <v>96</v>
      </c>
      <c r="Q27" s="31" t="s">
        <v>17</v>
      </c>
      <c r="R27" s="31" t="s">
        <v>19</v>
      </c>
      <c r="S27" s="31" t="s">
        <v>0</v>
      </c>
      <c r="T27" s="31" t="s">
        <v>100</v>
      </c>
      <c r="U27" s="31" t="s">
        <v>105</v>
      </c>
      <c r="V27" s="31" t="s">
        <v>52</v>
      </c>
      <c r="W27" s="32" t="s">
        <v>106</v>
      </c>
    </row>
    <row r="28" spans="2:25" ht="31.5">
      <c r="B28" s="53" t="str">
        <f>הלוואות!B6</f>
        <v>1.ד. הלוואות:</v>
      </c>
      <c r="C28" s="31" t="s">
        <v>40</v>
      </c>
      <c r="I28" s="31" t="s">
        <v>15</v>
      </c>
      <c r="J28" s="31" t="s">
        <v>57</v>
      </c>
      <c r="L28" s="31" t="s">
        <v>18</v>
      </c>
      <c r="M28" s="31" t="s">
        <v>96</v>
      </c>
      <c r="Q28" s="14" t="s">
        <v>33</v>
      </c>
      <c r="R28" s="31" t="s">
        <v>19</v>
      </c>
      <c r="S28" s="31" t="s">
        <v>0</v>
      </c>
      <c r="T28" s="31" t="s">
        <v>100</v>
      </c>
      <c r="U28" s="31" t="s">
        <v>105</v>
      </c>
      <c r="V28" s="32" t="s">
        <v>106</v>
      </c>
    </row>
    <row r="29" spans="2:25" ht="47.25">
      <c r="B29" s="53" t="str">
        <f>'פקדונות מעל 3 חודשים'!B6:O6</f>
        <v>1.ה. פקדונות מעל 3 חודשים:</v>
      </c>
      <c r="C29" s="31" t="s">
        <v>40</v>
      </c>
      <c r="E29" s="31" t="s">
        <v>112</v>
      </c>
      <c r="I29" s="31" t="s">
        <v>15</v>
      </c>
      <c r="J29" s="31" t="s">
        <v>57</v>
      </c>
      <c r="L29" s="31" t="s">
        <v>18</v>
      </c>
      <c r="M29" s="31" t="s">
        <v>96</v>
      </c>
      <c r="O29" s="50" t="s">
        <v>46</v>
      </c>
      <c r="P29" s="51"/>
      <c r="R29" s="31" t="s">
        <v>19</v>
      </c>
      <c r="S29" s="31" t="s">
        <v>0</v>
      </c>
      <c r="T29" s="31" t="s">
        <v>100</v>
      </c>
      <c r="U29" s="31" t="s">
        <v>105</v>
      </c>
      <c r="V29" s="32" t="s">
        <v>106</v>
      </c>
    </row>
    <row r="30" spans="2:25" ht="63">
      <c r="B30" s="53" t="str">
        <f>'זכויות מקרקעין'!B6</f>
        <v>1. ו. זכויות במקרקעין:</v>
      </c>
      <c r="C30" s="14" t="s">
        <v>48</v>
      </c>
      <c r="N30" s="50" t="s">
        <v>80</v>
      </c>
      <c r="P30" s="51" t="s">
        <v>49</v>
      </c>
      <c r="U30" s="31" t="s">
        <v>105</v>
      </c>
      <c r="V30" s="15" t="s">
        <v>51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50</v>
      </c>
      <c r="R31" s="14" t="s">
        <v>47</v>
      </c>
      <c r="U31" s="31" t="s">
        <v>105</v>
      </c>
      <c r="V31" s="15" t="s">
        <v>51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102</v>
      </c>
      <c r="Y32" s="15" t="s">
        <v>101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174</v>
      </c>
      <c r="C1" s="78" t="s" vm="1">
        <v>243</v>
      </c>
    </row>
    <row r="2" spans="2:54">
      <c r="B2" s="57" t="s">
        <v>173</v>
      </c>
      <c r="C2" s="78" t="s">
        <v>244</v>
      </c>
    </row>
    <row r="3" spans="2:54">
      <c r="B3" s="57" t="s">
        <v>175</v>
      </c>
      <c r="C3" s="78" t="s">
        <v>245</v>
      </c>
    </row>
    <row r="4" spans="2:54">
      <c r="B4" s="57" t="s">
        <v>176</v>
      </c>
      <c r="C4" s="78">
        <v>9455</v>
      </c>
    </row>
    <row r="6" spans="2:54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5"/>
      <c r="L6" s="176"/>
    </row>
    <row r="7" spans="2:54" ht="26.25" customHeight="1">
      <c r="B7" s="174" t="s">
        <v>93</v>
      </c>
      <c r="C7" s="175"/>
      <c r="D7" s="175"/>
      <c r="E7" s="175"/>
      <c r="F7" s="175"/>
      <c r="G7" s="175"/>
      <c r="H7" s="175"/>
      <c r="I7" s="175"/>
      <c r="J7" s="175"/>
      <c r="K7" s="175"/>
      <c r="L7" s="176"/>
    </row>
    <row r="8" spans="2:54" s="3" customFormat="1" ht="78.75">
      <c r="B8" s="23" t="s">
        <v>111</v>
      </c>
      <c r="C8" s="31" t="s">
        <v>40</v>
      </c>
      <c r="D8" s="31" t="s">
        <v>56</v>
      </c>
      <c r="E8" s="31" t="s">
        <v>96</v>
      </c>
      <c r="F8" s="31" t="s">
        <v>97</v>
      </c>
      <c r="G8" s="31" t="s">
        <v>227</v>
      </c>
      <c r="H8" s="31" t="s">
        <v>226</v>
      </c>
      <c r="I8" s="31" t="s">
        <v>105</v>
      </c>
      <c r="J8" s="31" t="s">
        <v>52</v>
      </c>
      <c r="K8" s="31" t="s">
        <v>177</v>
      </c>
      <c r="L8" s="32" t="s">
        <v>179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AZ11" s="1"/>
    </row>
    <row r="12" spans="2:54" ht="19.5" customHeight="1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2:54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</row>
    <row r="14" spans="2:54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</row>
    <row r="15" spans="2:54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</row>
    <row r="16" spans="2:54" s="7" customFormat="1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AZ16" s="1"/>
      <c r="BB16" s="1"/>
    </row>
    <row r="17" spans="2:54" s="7" customFormat="1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AZ17" s="1"/>
      <c r="BB17" s="1"/>
    </row>
    <row r="18" spans="2:54" s="7" customFormat="1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AZ18" s="1"/>
      <c r="BB18" s="1"/>
    </row>
    <row r="19" spans="2:54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54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</row>
    <row r="21" spans="2:54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</row>
    <row r="22" spans="2:54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</row>
    <row r="23" spans="2:54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54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54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54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54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54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54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54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54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54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4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workbookViewId="0">
      <selection activeCell="E26" sqref="E26"/>
    </sheetView>
  </sheetViews>
  <sheetFormatPr defaultColWidth="9.140625" defaultRowHeight="18"/>
  <cols>
    <col min="1" max="1" width="6.28515625" style="1" customWidth="1"/>
    <col min="2" max="2" width="42.85546875" style="2" bestFit="1" customWidth="1"/>
    <col min="3" max="3" width="46.28515625" style="2" bestFit="1" customWidth="1"/>
    <col min="4" max="4" width="8.5703125" style="2" bestFit="1" customWidth="1"/>
    <col min="5" max="5" width="12" style="1" bestFit="1" customWidth="1"/>
    <col min="6" max="6" width="11.28515625" style="1" bestFit="1" customWidth="1"/>
    <col min="7" max="7" width="13.140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174</v>
      </c>
      <c r="C1" s="78" t="s" vm="1">
        <v>243</v>
      </c>
    </row>
    <row r="2" spans="2:51">
      <c r="B2" s="57" t="s">
        <v>173</v>
      </c>
      <c r="C2" s="78" t="s">
        <v>244</v>
      </c>
    </row>
    <row r="3" spans="2:51">
      <c r="B3" s="57" t="s">
        <v>175</v>
      </c>
      <c r="C3" s="78" t="s">
        <v>245</v>
      </c>
    </row>
    <row r="4" spans="2:51">
      <c r="B4" s="57" t="s">
        <v>176</v>
      </c>
      <c r="C4" s="78">
        <v>9455</v>
      </c>
    </row>
    <row r="6" spans="2:51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51" ht="26.25" customHeight="1">
      <c r="B7" s="174" t="s">
        <v>94</v>
      </c>
      <c r="C7" s="175"/>
      <c r="D7" s="175"/>
      <c r="E7" s="175"/>
      <c r="F7" s="175"/>
      <c r="G7" s="175"/>
      <c r="H7" s="175"/>
      <c r="I7" s="175"/>
      <c r="J7" s="175"/>
      <c r="K7" s="176"/>
    </row>
    <row r="8" spans="2:51" s="3" customFormat="1" ht="63">
      <c r="B8" s="23" t="s">
        <v>111</v>
      </c>
      <c r="C8" s="31" t="s">
        <v>40</v>
      </c>
      <c r="D8" s="31" t="s">
        <v>56</v>
      </c>
      <c r="E8" s="31" t="s">
        <v>96</v>
      </c>
      <c r="F8" s="31" t="s">
        <v>97</v>
      </c>
      <c r="G8" s="31" t="s">
        <v>227</v>
      </c>
      <c r="H8" s="31" t="s">
        <v>226</v>
      </c>
      <c r="I8" s="31" t="s">
        <v>105</v>
      </c>
      <c r="J8" s="31" t="s">
        <v>177</v>
      </c>
      <c r="K8" s="32" t="s">
        <v>179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234</v>
      </c>
      <c r="H9" s="17"/>
      <c r="I9" s="17" t="s">
        <v>230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4" customFormat="1" ht="18" customHeight="1">
      <c r="B11" s="117" t="s">
        <v>43</v>
      </c>
      <c r="C11" s="118"/>
      <c r="D11" s="118"/>
      <c r="E11" s="118"/>
      <c r="F11" s="118"/>
      <c r="G11" s="119"/>
      <c r="H11" s="123"/>
      <c r="I11" s="119">
        <v>12.41208</v>
      </c>
      <c r="J11" s="120">
        <v>1</v>
      </c>
      <c r="K11" s="120">
        <f>I11/'סכום נכסי הקרן'!$C$42</f>
        <v>6.9405046298664477E-4</v>
      </c>
      <c r="L11" s="140"/>
      <c r="AW11" s="100"/>
    </row>
    <row r="12" spans="2:51" s="100" customFormat="1" ht="19.5" customHeight="1">
      <c r="B12" s="121" t="s">
        <v>32</v>
      </c>
      <c r="C12" s="118"/>
      <c r="D12" s="118"/>
      <c r="E12" s="118"/>
      <c r="F12" s="118"/>
      <c r="G12" s="119"/>
      <c r="H12" s="123"/>
      <c r="I12" s="119">
        <v>12.41208</v>
      </c>
      <c r="J12" s="120">
        <v>1</v>
      </c>
      <c r="K12" s="120">
        <f>I12/'סכום נכסי הקרן'!$C$42</f>
        <v>6.9405046298664477E-4</v>
      </c>
      <c r="L12" s="133"/>
    </row>
    <row r="13" spans="2:51">
      <c r="B13" s="102" t="s">
        <v>602</v>
      </c>
      <c r="C13" s="82"/>
      <c r="D13" s="82"/>
      <c r="E13" s="82"/>
      <c r="F13" s="82"/>
      <c r="G13" s="91"/>
      <c r="H13" s="93"/>
      <c r="I13" s="91">
        <v>13.773620000000001</v>
      </c>
      <c r="J13" s="92">
        <v>1.1096947489864715</v>
      </c>
      <c r="K13" s="92">
        <f>I13/'סכום נכסי הקרן'!$C$42</f>
        <v>7.7018415430790894E-4</v>
      </c>
      <c r="L13" s="136"/>
    </row>
    <row r="14" spans="2:51">
      <c r="B14" s="87" t="s">
        <v>603</v>
      </c>
      <c r="C14" s="84" t="s">
        <v>604</v>
      </c>
      <c r="D14" s="97" t="s">
        <v>605</v>
      </c>
      <c r="E14" s="97" t="s">
        <v>158</v>
      </c>
      <c r="F14" s="110">
        <v>43089</v>
      </c>
      <c r="G14" s="94">
        <v>69700</v>
      </c>
      <c r="H14" s="96">
        <v>0.73729999999999996</v>
      </c>
      <c r="I14" s="94">
        <v>0.51388</v>
      </c>
      <c r="J14" s="95">
        <v>4.1401602310007675E-2</v>
      </c>
      <c r="K14" s="95">
        <f>I14/'סכום נכסי הקרן'!$C$42</f>
        <v>2.8734801251649766E-5</v>
      </c>
      <c r="L14" s="136"/>
    </row>
    <row r="15" spans="2:51">
      <c r="B15" s="87" t="s">
        <v>606</v>
      </c>
      <c r="C15" s="84" t="s">
        <v>607</v>
      </c>
      <c r="D15" s="97" t="s">
        <v>605</v>
      </c>
      <c r="E15" s="97" t="s">
        <v>158</v>
      </c>
      <c r="F15" s="110">
        <v>43067</v>
      </c>
      <c r="G15" s="94">
        <v>69764</v>
      </c>
      <c r="H15" s="96">
        <v>0.82830000000000004</v>
      </c>
      <c r="I15" s="94">
        <v>0.57786999999999999</v>
      </c>
      <c r="J15" s="95">
        <v>4.6557063763688282E-2</v>
      </c>
      <c r="K15" s="95">
        <f>I15/'סכום נכסי הקרן'!$C$42</f>
        <v>3.2312951660486592E-5</v>
      </c>
      <c r="L15" s="136"/>
    </row>
    <row r="16" spans="2:51" s="7" customFormat="1">
      <c r="B16" s="87" t="s">
        <v>608</v>
      </c>
      <c r="C16" s="84" t="s">
        <v>609</v>
      </c>
      <c r="D16" s="97" t="s">
        <v>605</v>
      </c>
      <c r="E16" s="97" t="s">
        <v>158</v>
      </c>
      <c r="F16" s="110">
        <v>43067</v>
      </c>
      <c r="G16" s="94">
        <v>1425338.2</v>
      </c>
      <c r="H16" s="96">
        <v>0.85670000000000002</v>
      </c>
      <c r="I16" s="94">
        <v>12.211379999999998</v>
      </c>
      <c r="J16" s="95">
        <v>0.98383026857706357</v>
      </c>
      <c r="K16" s="95">
        <f>I16/'סכום נכסי הקרן'!$C$42</f>
        <v>6.82827853406186E-4</v>
      </c>
      <c r="L16" s="144"/>
      <c r="AW16" s="1"/>
      <c r="AY16" s="1"/>
    </row>
    <row r="17" spans="2:51" s="7" customFormat="1">
      <c r="B17" s="87" t="s">
        <v>610</v>
      </c>
      <c r="C17" s="84" t="s">
        <v>611</v>
      </c>
      <c r="D17" s="97" t="s">
        <v>605</v>
      </c>
      <c r="E17" s="97" t="s">
        <v>158</v>
      </c>
      <c r="F17" s="110">
        <v>43027</v>
      </c>
      <c r="G17" s="94">
        <v>69800</v>
      </c>
      <c r="H17" s="96">
        <v>0.67410000000000003</v>
      </c>
      <c r="I17" s="94">
        <v>0.47049000000000002</v>
      </c>
      <c r="J17" s="95">
        <v>3.7905814335711663E-2</v>
      </c>
      <c r="K17" s="95">
        <f>I17/'סכום נכסי הקרן'!$C$42</f>
        <v>2.6308547989586477E-5</v>
      </c>
      <c r="L17" s="144"/>
      <c r="AW17" s="1"/>
      <c r="AY17" s="1"/>
    </row>
    <row r="18" spans="2:51" s="7" customFormat="1">
      <c r="B18" s="83"/>
      <c r="C18" s="84"/>
      <c r="D18" s="84"/>
      <c r="E18" s="84"/>
      <c r="F18" s="84"/>
      <c r="G18" s="94"/>
      <c r="H18" s="96"/>
      <c r="I18" s="84"/>
      <c r="J18" s="95"/>
      <c r="K18" s="84"/>
      <c r="L18" s="144"/>
      <c r="AW18" s="1"/>
      <c r="AY18" s="1"/>
    </row>
    <row r="19" spans="2:51">
      <c r="B19" s="102" t="s">
        <v>222</v>
      </c>
      <c r="C19" s="82"/>
      <c r="D19" s="82"/>
      <c r="E19" s="82"/>
      <c r="F19" s="82"/>
      <c r="G19" s="91"/>
      <c r="H19" s="93"/>
      <c r="I19" s="91">
        <v>-1.3615400000000002</v>
      </c>
      <c r="J19" s="92">
        <v>-0.10969474898647126</v>
      </c>
      <c r="K19" s="92">
        <f>I19/'סכום נכסי הקרן'!$C$42</f>
        <v>-7.6133691321264162E-5</v>
      </c>
      <c r="L19" s="136"/>
    </row>
    <row r="20" spans="2:51">
      <c r="B20" s="87" t="s">
        <v>612</v>
      </c>
      <c r="C20" s="84" t="s">
        <v>613</v>
      </c>
      <c r="D20" s="97" t="s">
        <v>605</v>
      </c>
      <c r="E20" s="97" t="s">
        <v>160</v>
      </c>
      <c r="F20" s="110">
        <v>43089</v>
      </c>
      <c r="G20" s="94">
        <v>114162.73</v>
      </c>
      <c r="H20" s="96">
        <v>-0.97809999999999997</v>
      </c>
      <c r="I20" s="94">
        <v>-1.1166400000000001</v>
      </c>
      <c r="J20" s="95">
        <v>-8.9963970583496089E-2</v>
      </c>
      <c r="K20" s="95">
        <f>I20/'סכום נכסי הקרן'!$C$42</f>
        <v>-6.2439535435592351E-5</v>
      </c>
      <c r="L20" s="136"/>
    </row>
    <row r="21" spans="2:51">
      <c r="B21" s="87" t="s">
        <v>614</v>
      </c>
      <c r="C21" s="84" t="s">
        <v>615</v>
      </c>
      <c r="D21" s="97" t="s">
        <v>605</v>
      </c>
      <c r="E21" s="97" t="s">
        <v>160</v>
      </c>
      <c r="F21" s="110">
        <v>43089</v>
      </c>
      <c r="G21" s="94">
        <v>41447.99</v>
      </c>
      <c r="H21" s="96">
        <v>-0.59089999999999998</v>
      </c>
      <c r="I21" s="94">
        <v>-0.24490000000000001</v>
      </c>
      <c r="J21" s="95">
        <v>-1.9730778402975168E-2</v>
      </c>
      <c r="K21" s="95">
        <f>I21/'סכום נכסי הקרן'!$C$42</f>
        <v>-1.3694155885671806E-5</v>
      </c>
      <c r="L21" s="136"/>
    </row>
    <row r="22" spans="2:51">
      <c r="B22" s="83"/>
      <c r="C22" s="84"/>
      <c r="D22" s="84"/>
      <c r="E22" s="84"/>
      <c r="F22" s="84"/>
      <c r="G22" s="94"/>
      <c r="H22" s="96"/>
      <c r="I22" s="84"/>
      <c r="J22" s="95"/>
      <c r="K22" s="84"/>
      <c r="L22" s="136"/>
    </row>
    <row r="23" spans="2:51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36"/>
    </row>
    <row r="24" spans="2:5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51">
      <c r="B25" s="99" t="s">
        <v>242</v>
      </c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51">
      <c r="B26" s="99" t="s">
        <v>107</v>
      </c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51">
      <c r="B27" s="99" t="s">
        <v>225</v>
      </c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51">
      <c r="B28" s="99" t="s">
        <v>233</v>
      </c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5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5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5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5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</row>
    <row r="111" spans="2:11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</row>
    <row r="112" spans="2:11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</row>
    <row r="113" spans="2:11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</row>
    <row r="114" spans="2:11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</row>
    <row r="115" spans="2:11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</row>
    <row r="116" spans="2:11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</row>
    <row r="117" spans="2:11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</row>
    <row r="118" spans="2:11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</row>
    <row r="119" spans="2:11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</row>
    <row r="120" spans="2:11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</row>
    <row r="121" spans="2:11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</row>
    <row r="122" spans="2:11">
      <c r="C122" s="1"/>
      <c r="D122" s="1"/>
    </row>
    <row r="123" spans="2:11">
      <c r="C123" s="1"/>
      <c r="D123" s="1"/>
    </row>
    <row r="124" spans="2:11">
      <c r="C124" s="1"/>
      <c r="D124" s="1"/>
    </row>
    <row r="125" spans="2:11">
      <c r="C125" s="1"/>
      <c r="D125" s="1"/>
    </row>
    <row r="126" spans="2:11">
      <c r="C126" s="1"/>
      <c r="D126" s="1"/>
    </row>
    <row r="127" spans="2:11">
      <c r="C127" s="1"/>
      <c r="D127" s="1"/>
    </row>
    <row r="128" spans="2:11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4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174</v>
      </c>
      <c r="C1" s="78" t="s" vm="1">
        <v>243</v>
      </c>
    </row>
    <row r="2" spans="2:78">
      <c r="B2" s="57" t="s">
        <v>173</v>
      </c>
      <c r="C2" s="78" t="s">
        <v>244</v>
      </c>
    </row>
    <row r="3" spans="2:78">
      <c r="B3" s="57" t="s">
        <v>175</v>
      </c>
      <c r="C3" s="78" t="s">
        <v>245</v>
      </c>
    </row>
    <row r="4" spans="2:78">
      <c r="B4" s="57" t="s">
        <v>176</v>
      </c>
      <c r="C4" s="78">
        <v>9455</v>
      </c>
    </row>
    <row r="6" spans="2:78" ht="26.25" customHeight="1">
      <c r="B6" s="174" t="s">
        <v>205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78" ht="26.25" customHeight="1">
      <c r="B7" s="174" t="s">
        <v>95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6"/>
    </row>
    <row r="8" spans="2:78" s="3" customFormat="1" ht="47.25">
      <c r="B8" s="23" t="s">
        <v>111</v>
      </c>
      <c r="C8" s="31" t="s">
        <v>40</v>
      </c>
      <c r="D8" s="31" t="s">
        <v>44</v>
      </c>
      <c r="E8" s="31" t="s">
        <v>15</v>
      </c>
      <c r="F8" s="31" t="s">
        <v>57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105</v>
      </c>
      <c r="O8" s="31" t="s">
        <v>52</v>
      </c>
      <c r="P8" s="31" t="s">
        <v>177</v>
      </c>
      <c r="Q8" s="32" t="s">
        <v>179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234</v>
      </c>
      <c r="M9" s="17"/>
      <c r="N9" s="17" t="s">
        <v>230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108</v>
      </c>
      <c r="R10" s="1"/>
      <c r="S10" s="1"/>
      <c r="T10" s="1"/>
      <c r="U10" s="1"/>
      <c r="V10" s="1"/>
    </row>
    <row r="11" spans="2:78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"/>
      <c r="S11" s="1"/>
      <c r="T11" s="1"/>
      <c r="U11" s="1"/>
      <c r="V11" s="1"/>
      <c r="BZ11" s="1"/>
    </row>
    <row r="12" spans="2:78" ht="18" customHeight="1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</row>
    <row r="13" spans="2:78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</row>
    <row r="14" spans="2:78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</row>
    <row r="15" spans="2:78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</row>
    <row r="16" spans="2:7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</row>
    <row r="17" spans="2:17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</row>
    <row r="18" spans="2:17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</row>
    <row r="19" spans="2:17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</row>
    <row r="20" spans="2:17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</row>
    <row r="21" spans="2:17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</row>
    <row r="22" spans="2:17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</row>
    <row r="23" spans="2:17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</row>
    <row r="24" spans="2:17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</row>
    <row r="25" spans="2:17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</row>
    <row r="26" spans="2:17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</row>
    <row r="27" spans="2:17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</row>
    <row r="28" spans="2:17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</row>
    <row r="29" spans="2:17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</row>
    <row r="30" spans="2:17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17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17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4" type="noConversion"/>
  <conditionalFormatting sqref="B16:B110">
    <cfRule type="cellIs" dxfId="19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B1:BD123"/>
  <sheetViews>
    <sheetView rightToLeft="1" zoomScale="90" zoomScaleNormal="90" workbookViewId="0">
      <selection activeCell="C25" sqref="C25"/>
    </sheetView>
  </sheetViews>
  <sheetFormatPr defaultColWidth="9.140625" defaultRowHeight="18"/>
  <cols>
    <col min="1" max="1" width="6.28515625" style="1" customWidth="1"/>
    <col min="2" max="2" width="48" style="2" customWidth="1"/>
    <col min="3" max="3" width="46.28515625" style="2" bestFit="1" customWidth="1"/>
    <col min="4" max="4" width="10.140625" style="2" bestFit="1" customWidth="1"/>
    <col min="5" max="5" width="11.28515625" style="2" bestFit="1" customWidth="1"/>
    <col min="6" max="6" width="4.5703125" style="1" bestFit="1" customWidth="1"/>
    <col min="7" max="7" width="11.28515625" style="1" bestFit="1" customWidth="1"/>
    <col min="8" max="8" width="11.28515625" style="1" customWidth="1"/>
    <col min="9" max="9" width="6.140625" style="1" bestFit="1" customWidth="1"/>
    <col min="10" max="10" width="9" style="1" bestFit="1" customWidth="1"/>
    <col min="11" max="11" width="6.85546875" style="1" bestFit="1" customWidth="1"/>
    <col min="12" max="12" width="7.5703125" style="1" customWidth="1"/>
    <col min="13" max="13" width="9" style="1" bestFit="1" customWidth="1"/>
    <col min="14" max="14" width="11.140625" style="1" customWidth="1"/>
    <col min="15" max="15" width="8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6">
      <c r="B1" s="57" t="s">
        <v>174</v>
      </c>
      <c r="C1" s="78" t="s" vm="1">
        <v>243</v>
      </c>
    </row>
    <row r="2" spans="2:56">
      <c r="B2" s="57" t="s">
        <v>173</v>
      </c>
      <c r="C2" s="78" t="s">
        <v>244</v>
      </c>
    </row>
    <row r="3" spans="2:56">
      <c r="B3" s="57" t="s">
        <v>175</v>
      </c>
      <c r="C3" s="78" t="s">
        <v>245</v>
      </c>
    </row>
    <row r="4" spans="2:56">
      <c r="B4" s="57" t="s">
        <v>176</v>
      </c>
      <c r="C4" s="78">
        <v>9455</v>
      </c>
    </row>
    <row r="6" spans="2:56" ht="26.25" customHeight="1">
      <c r="B6" s="174" t="s">
        <v>206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6"/>
    </row>
    <row r="7" spans="2:56" s="3" customFormat="1" ht="63">
      <c r="B7" s="23" t="s">
        <v>111</v>
      </c>
      <c r="C7" s="31" t="s">
        <v>218</v>
      </c>
      <c r="D7" s="31" t="s">
        <v>40</v>
      </c>
      <c r="E7" s="31" t="s">
        <v>112</v>
      </c>
      <c r="F7" s="31" t="s">
        <v>15</v>
      </c>
      <c r="G7" s="31" t="s">
        <v>97</v>
      </c>
      <c r="H7" s="31" t="s">
        <v>57</v>
      </c>
      <c r="I7" s="31" t="s">
        <v>18</v>
      </c>
      <c r="J7" s="31" t="s">
        <v>96</v>
      </c>
      <c r="K7" s="14" t="s">
        <v>33</v>
      </c>
      <c r="L7" s="71" t="s">
        <v>19</v>
      </c>
      <c r="M7" s="31" t="s">
        <v>227</v>
      </c>
      <c r="N7" s="31" t="s">
        <v>226</v>
      </c>
      <c r="O7" s="31" t="s">
        <v>105</v>
      </c>
      <c r="P7" s="31" t="s">
        <v>177</v>
      </c>
      <c r="Q7" s="32" t="s">
        <v>179</v>
      </c>
      <c r="R7" s="1"/>
      <c r="BC7" s="3" t="s">
        <v>157</v>
      </c>
      <c r="BD7" s="3" t="s">
        <v>159</v>
      </c>
    </row>
    <row r="8" spans="2:56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234</v>
      </c>
      <c r="N8" s="17"/>
      <c r="O8" s="17" t="s">
        <v>230</v>
      </c>
      <c r="P8" s="33" t="s">
        <v>20</v>
      </c>
      <c r="Q8" s="18" t="s">
        <v>20</v>
      </c>
      <c r="R8" s="1"/>
      <c r="BC8" s="3" t="s">
        <v>155</v>
      </c>
      <c r="BD8" s="3" t="s">
        <v>158</v>
      </c>
    </row>
    <row r="9" spans="2:56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108</v>
      </c>
      <c r="R9" s="1"/>
      <c r="BC9" s="4" t="s">
        <v>156</v>
      </c>
      <c r="BD9" s="4" t="s">
        <v>160</v>
      </c>
    </row>
    <row r="10" spans="2:56" s="140" customFormat="1" ht="18" customHeight="1">
      <c r="B10" s="117" t="s">
        <v>36</v>
      </c>
      <c r="C10" s="118"/>
      <c r="D10" s="118"/>
      <c r="E10" s="118"/>
      <c r="F10" s="118"/>
      <c r="G10" s="118"/>
      <c r="H10" s="118"/>
      <c r="I10" s="119">
        <f>I11</f>
        <v>7.8934771122014338</v>
      </c>
      <c r="J10" s="118"/>
      <c r="K10" s="118"/>
      <c r="L10" s="145">
        <f>L11</f>
        <v>2.5074774896209625E-2</v>
      </c>
      <c r="M10" s="119"/>
      <c r="N10" s="123"/>
      <c r="O10" s="119">
        <f>O11</f>
        <v>178.76485839030801</v>
      </c>
      <c r="P10" s="120">
        <f>O10/$O$10</f>
        <v>1</v>
      </c>
      <c r="Q10" s="120">
        <f>O10/'סכום נכסי הקרן'!$C$42</f>
        <v>9.9960548700568537E-3</v>
      </c>
      <c r="R10" s="133"/>
      <c r="BC10" s="133" t="s">
        <v>27</v>
      </c>
      <c r="BD10" s="140" t="s">
        <v>161</v>
      </c>
    </row>
    <row r="11" spans="2:56" s="133" customFormat="1" ht="21.75" customHeight="1">
      <c r="B11" s="121" t="s">
        <v>35</v>
      </c>
      <c r="C11" s="118"/>
      <c r="D11" s="118"/>
      <c r="E11" s="118"/>
      <c r="F11" s="118"/>
      <c r="G11" s="118"/>
      <c r="H11" s="118"/>
      <c r="I11" s="119">
        <f>AVERAGE(I12,I19)</f>
        <v>7.8934771122014338</v>
      </c>
      <c r="J11" s="118"/>
      <c r="K11" s="118"/>
      <c r="L11" s="145">
        <f>AVERAGE(L12,L19)</f>
        <v>2.5074774896209625E-2</v>
      </c>
      <c r="M11" s="119"/>
      <c r="N11" s="123"/>
      <c r="O11" s="119">
        <f>O12+O19</f>
        <v>178.76485839030801</v>
      </c>
      <c r="P11" s="120">
        <f t="shared" ref="P11:P17" si="0">O11/$O$10</f>
        <v>1</v>
      </c>
      <c r="Q11" s="120">
        <f>O11/'סכום נכסי הקרן'!$C$42</f>
        <v>9.9960548700568537E-3</v>
      </c>
      <c r="BD11" s="133" t="s">
        <v>167</v>
      </c>
    </row>
    <row r="12" spans="2:56" s="133" customFormat="1" ht="21.75" customHeight="1">
      <c r="B12" s="121" t="s">
        <v>634</v>
      </c>
      <c r="C12" s="118"/>
      <c r="D12" s="118"/>
      <c r="E12" s="118"/>
      <c r="F12" s="118"/>
      <c r="G12" s="118"/>
      <c r="H12" s="118"/>
      <c r="I12" s="119">
        <f>AVERAGE(I13:I17)</f>
        <v>7.75</v>
      </c>
      <c r="J12" s="118"/>
      <c r="K12" s="118"/>
      <c r="L12" s="145">
        <f>AVERAGE(L13:L17)</f>
        <v>2.162E-2</v>
      </c>
      <c r="M12" s="119"/>
      <c r="N12" s="123"/>
      <c r="O12" s="119">
        <f>SUM(O13:O17)</f>
        <v>173.20075839030801</v>
      </c>
      <c r="P12" s="120">
        <f t="shared" si="0"/>
        <v>0.9688747550827268</v>
      </c>
      <c r="Q12" s="120">
        <f>O12/'סכום נכסי הקרן'!$C$42</f>
        <v>9.6849252140198318E-3</v>
      </c>
    </row>
    <row r="13" spans="2:56" s="133" customFormat="1" ht="21.75" customHeight="1">
      <c r="B13" s="87" t="s">
        <v>636</v>
      </c>
      <c r="C13" s="97" t="s">
        <v>635</v>
      </c>
      <c r="D13" s="84">
        <v>6024</v>
      </c>
      <c r="E13" s="84"/>
      <c r="F13" s="84" t="s">
        <v>631</v>
      </c>
      <c r="G13" s="110">
        <v>43100</v>
      </c>
      <c r="H13" s="84"/>
      <c r="I13" s="94">
        <v>9.1666666666666661</v>
      </c>
      <c r="J13" s="97" t="s">
        <v>159</v>
      </c>
      <c r="K13" s="98">
        <v>2.18E-2</v>
      </c>
      <c r="L13" s="98">
        <v>2.18E-2</v>
      </c>
      <c r="M13" s="134">
        <v>20591.041045349513</v>
      </c>
      <c r="N13" s="135">
        <v>104.46666852428139</v>
      </c>
      <c r="O13" s="94">
        <v>21.510774594543999</v>
      </c>
      <c r="P13" s="95">
        <f t="shared" si="0"/>
        <v>0.12032999543779593</v>
      </c>
      <c r="Q13" s="95">
        <f>O13/'סכום נכסי הקרן'!$C$42</f>
        <v>1.2028252369098991E-3</v>
      </c>
    </row>
    <row r="14" spans="2:56" s="133" customFormat="1" ht="21.75" customHeight="1">
      <c r="B14" s="87" t="s">
        <v>636</v>
      </c>
      <c r="C14" s="97" t="s">
        <v>635</v>
      </c>
      <c r="D14" s="84">
        <v>6025</v>
      </c>
      <c r="E14" s="84"/>
      <c r="F14" s="84" t="s">
        <v>631</v>
      </c>
      <c r="G14" s="110">
        <v>43100</v>
      </c>
      <c r="H14" s="84"/>
      <c r="I14" s="94">
        <v>5</v>
      </c>
      <c r="J14" s="97" t="s">
        <v>159</v>
      </c>
      <c r="K14" s="98">
        <v>1.6299999999999999E-2</v>
      </c>
      <c r="L14" s="98">
        <v>1.6299999999999999E-2</v>
      </c>
      <c r="M14" s="134">
        <v>25987.805598182698</v>
      </c>
      <c r="N14" s="135">
        <v>104.9404411656792</v>
      </c>
      <c r="O14" s="94">
        <v>27.271717844012002</v>
      </c>
      <c r="P14" s="95">
        <f t="shared" si="0"/>
        <v>0.15255636980098197</v>
      </c>
      <c r="Q14" s="95">
        <f>O14/'סכום נכסי הקרן'!$C$42</f>
        <v>1.5249618433073001E-3</v>
      </c>
    </row>
    <row r="15" spans="2:56" s="133" customFormat="1" ht="21.75" customHeight="1">
      <c r="B15" s="87" t="s">
        <v>636</v>
      </c>
      <c r="C15" s="97" t="s">
        <v>635</v>
      </c>
      <c r="D15" s="84">
        <v>6026</v>
      </c>
      <c r="E15" s="84"/>
      <c r="F15" s="84" t="s">
        <v>631</v>
      </c>
      <c r="G15" s="110">
        <v>43100</v>
      </c>
      <c r="H15" s="84"/>
      <c r="I15" s="94">
        <v>8.0833333333333339</v>
      </c>
      <c r="J15" s="97" t="s">
        <v>159</v>
      </c>
      <c r="K15" s="98">
        <v>3.4299999999999997E-2</v>
      </c>
      <c r="L15" s="98">
        <v>3.4299999999999997E-2</v>
      </c>
      <c r="M15" s="134">
        <v>64603.076641562198</v>
      </c>
      <c r="N15" s="135">
        <v>102.17501909929445</v>
      </c>
      <c r="O15" s="94">
        <v>66.008205897248004</v>
      </c>
      <c r="P15" s="95">
        <f t="shared" si="0"/>
        <v>0.36924598319613994</v>
      </c>
      <c r="Q15" s="95">
        <f>O15/'סכום נכסי הקרן'!$C$42</f>
        <v>3.6910031085767053E-3</v>
      </c>
    </row>
    <row r="16" spans="2:56" s="133" customFormat="1" ht="21.75" customHeight="1">
      <c r="B16" s="87" t="s">
        <v>636</v>
      </c>
      <c r="C16" s="97" t="s">
        <v>635</v>
      </c>
      <c r="D16" s="84">
        <v>6027</v>
      </c>
      <c r="E16" s="84"/>
      <c r="F16" s="84" t="s">
        <v>631</v>
      </c>
      <c r="G16" s="110">
        <v>43100</v>
      </c>
      <c r="H16" s="84"/>
      <c r="I16" s="94">
        <v>11.5</v>
      </c>
      <c r="J16" s="97" t="s">
        <v>159</v>
      </c>
      <c r="K16" s="98">
        <v>8.3999999999999995E-3</v>
      </c>
      <c r="L16" s="98">
        <v>8.3999999999999995E-3</v>
      </c>
      <c r="M16" s="134">
        <v>45868.723069651744</v>
      </c>
      <c r="N16" s="135">
        <v>100.05146617532913</v>
      </c>
      <c r="O16" s="94">
        <v>45.892329947088001</v>
      </c>
      <c r="P16" s="95">
        <f t="shared" si="0"/>
        <v>0.25671896792426918</v>
      </c>
      <c r="Q16" s="95">
        <f>O16/'סכום נכסי הקרן'!$C$42</f>
        <v>2.5661768895553598E-3</v>
      </c>
    </row>
    <row r="17" spans="2:56" s="133" customFormat="1" ht="21.75" customHeight="1">
      <c r="B17" s="87" t="s">
        <v>636</v>
      </c>
      <c r="C17" s="97" t="s">
        <v>635</v>
      </c>
      <c r="D17" s="84">
        <v>6028</v>
      </c>
      <c r="E17" s="84"/>
      <c r="F17" s="84" t="s">
        <v>631</v>
      </c>
      <c r="G17" s="110">
        <v>43100</v>
      </c>
      <c r="H17" s="84"/>
      <c r="I17" s="94">
        <v>5</v>
      </c>
      <c r="J17" s="97" t="s">
        <v>159</v>
      </c>
      <c r="K17" s="98">
        <v>2.7300000000000001E-2</v>
      </c>
      <c r="L17" s="98">
        <v>2.7300000000000001E-2</v>
      </c>
      <c r="M17" s="134">
        <v>12234.189470931782</v>
      </c>
      <c r="N17" s="135">
        <v>102.31760867491799</v>
      </c>
      <c r="O17" s="94">
        <v>12.517730107416</v>
      </c>
      <c r="P17" s="95">
        <f t="shared" si="0"/>
        <v>7.0023438723539791E-2</v>
      </c>
      <c r="Q17" s="95">
        <f>O17/'סכום נכסי הקרן'!$C$42</f>
        <v>6.9995813567056754E-4</v>
      </c>
    </row>
    <row r="18" spans="2:56" s="133" customFormat="1" ht="21.75" customHeight="1">
      <c r="B18" s="87"/>
      <c r="C18" s="97"/>
      <c r="D18" s="84"/>
      <c r="E18" s="84"/>
      <c r="F18" s="84"/>
      <c r="G18" s="110"/>
      <c r="H18" s="84"/>
      <c r="I18" s="94"/>
      <c r="J18" s="97"/>
      <c r="K18" s="98"/>
      <c r="L18" s="98"/>
      <c r="M18" s="134"/>
      <c r="N18" s="135"/>
      <c r="O18" s="94"/>
      <c r="P18" s="95"/>
      <c r="Q18" s="95"/>
    </row>
    <row r="19" spans="2:56" s="136" customFormat="1">
      <c r="B19" s="102" t="s">
        <v>34</v>
      </c>
      <c r="C19" s="82"/>
      <c r="D19" s="82"/>
      <c r="E19" s="82"/>
      <c r="F19" s="82"/>
      <c r="G19" s="82"/>
      <c r="H19" s="82"/>
      <c r="I19" s="91">
        <v>8.0369542244028676</v>
      </c>
      <c r="J19" s="82"/>
      <c r="K19" s="82"/>
      <c r="L19" s="104">
        <v>2.852954979241925E-2</v>
      </c>
      <c r="M19" s="91"/>
      <c r="N19" s="93"/>
      <c r="O19" s="91">
        <v>5.5641000000000007</v>
      </c>
      <c r="P19" s="92">
        <f t="shared" ref="P19:P23" si="1">O19/$O$10</f>
        <v>3.1125244917273216E-2</v>
      </c>
      <c r="Q19" s="92">
        <f>O19/'סכום נכסי הקרן'!$C$42</f>
        <v>3.1112965603702125E-4</v>
      </c>
      <c r="BD19" s="136" t="s">
        <v>162</v>
      </c>
    </row>
    <row r="20" spans="2:56" s="136" customFormat="1">
      <c r="B20" s="87" t="s">
        <v>637</v>
      </c>
      <c r="C20" s="97" t="s">
        <v>629</v>
      </c>
      <c r="D20" s="84">
        <v>91102700</v>
      </c>
      <c r="E20" s="84"/>
      <c r="F20" s="84" t="s">
        <v>630</v>
      </c>
      <c r="G20" s="110">
        <v>43100</v>
      </c>
      <c r="H20" s="84" t="s">
        <v>628</v>
      </c>
      <c r="I20" s="94">
        <v>5.32</v>
      </c>
      <c r="J20" s="97" t="s">
        <v>159</v>
      </c>
      <c r="K20" s="98">
        <v>2.6089999999999999E-2</v>
      </c>
      <c r="L20" s="98">
        <v>2.5399999999999999E-2</v>
      </c>
      <c r="M20" s="94">
        <v>2681</v>
      </c>
      <c r="N20" s="96">
        <v>100.4</v>
      </c>
      <c r="O20" s="94">
        <v>2.6917199999999997</v>
      </c>
      <c r="P20" s="95">
        <f t="shared" si="1"/>
        <v>1.5057321803835776E-2</v>
      </c>
      <c r="Q20" s="95">
        <f>O20/'סכום נכסי הקרן'!$C$42</f>
        <v>1.5051381494724585E-4</v>
      </c>
      <c r="BD20" s="136" t="s">
        <v>163</v>
      </c>
    </row>
    <row r="21" spans="2:56" s="136" customFormat="1">
      <c r="B21" s="87" t="s">
        <v>638</v>
      </c>
      <c r="C21" s="97" t="s">
        <v>629</v>
      </c>
      <c r="D21" s="84">
        <v>90840003</v>
      </c>
      <c r="E21" s="84"/>
      <c r="F21" s="84" t="s">
        <v>631</v>
      </c>
      <c r="G21" s="110">
        <v>43011</v>
      </c>
      <c r="H21" s="84"/>
      <c r="I21" s="94">
        <v>0.01</v>
      </c>
      <c r="J21" s="97" t="s">
        <v>159</v>
      </c>
      <c r="K21" s="98">
        <v>3.1E-2</v>
      </c>
      <c r="L21" s="98">
        <v>2.1899999999999996E-2</v>
      </c>
      <c r="M21" s="94">
        <v>277.99</v>
      </c>
      <c r="N21" s="96">
        <v>100.06</v>
      </c>
      <c r="O21" s="94">
        <v>0.27816000000000002</v>
      </c>
      <c r="P21" s="95">
        <f t="shared" si="1"/>
        <v>1.5560105185364601E-3</v>
      </c>
      <c r="Q21" s="95">
        <f>O21/'סכום נכסי הקרן'!$C$42</f>
        <v>1.555396652167607E-5</v>
      </c>
      <c r="BD21" s="136" t="s">
        <v>164</v>
      </c>
    </row>
    <row r="22" spans="2:56" s="136" customFormat="1">
      <c r="B22" s="87" t="s">
        <v>638</v>
      </c>
      <c r="C22" s="97" t="s">
        <v>629</v>
      </c>
      <c r="D22" s="84">
        <v>90840002</v>
      </c>
      <c r="E22" s="84"/>
      <c r="F22" s="84" t="s">
        <v>631</v>
      </c>
      <c r="G22" s="110">
        <v>43011</v>
      </c>
      <c r="H22" s="84"/>
      <c r="I22" s="94">
        <v>10.4</v>
      </c>
      <c r="J22" s="97" t="s">
        <v>159</v>
      </c>
      <c r="K22" s="98">
        <v>4.0800000000000003E-2</v>
      </c>
      <c r="L22" s="98">
        <v>3.5799999999999998E-2</v>
      </c>
      <c r="M22" s="94">
        <v>420.8</v>
      </c>
      <c r="N22" s="96">
        <v>105.97</v>
      </c>
      <c r="O22" s="94">
        <v>0.44592000000000004</v>
      </c>
      <c r="P22" s="95">
        <f t="shared" si="1"/>
        <v>2.4944499943405892E-3</v>
      </c>
      <c r="Q22" s="95">
        <f>O22/'סכום נכסי הקרן'!$C$42</f>
        <v>2.4934659014041534E-5</v>
      </c>
      <c r="BD22" s="136" t="s">
        <v>166</v>
      </c>
    </row>
    <row r="23" spans="2:56" s="136" customFormat="1">
      <c r="B23" s="87" t="s">
        <v>638</v>
      </c>
      <c r="C23" s="97" t="s">
        <v>629</v>
      </c>
      <c r="D23" s="84">
        <v>90840000</v>
      </c>
      <c r="E23" s="84"/>
      <c r="F23" s="84" t="s">
        <v>631</v>
      </c>
      <c r="G23" s="110">
        <v>42935</v>
      </c>
      <c r="H23" s="84"/>
      <c r="I23" s="94">
        <v>11.989999999999998</v>
      </c>
      <c r="J23" s="97" t="s">
        <v>159</v>
      </c>
      <c r="K23" s="98">
        <v>4.0800000000000003E-2</v>
      </c>
      <c r="L23" s="98">
        <v>3.1799999999999995E-2</v>
      </c>
      <c r="M23" s="94">
        <v>1964.07</v>
      </c>
      <c r="N23" s="96">
        <v>109.38</v>
      </c>
      <c r="O23" s="94">
        <v>2.1483000000000003</v>
      </c>
      <c r="P23" s="95">
        <f t="shared" si="1"/>
        <v>1.2017462600560387E-2</v>
      </c>
      <c r="Q23" s="95">
        <f>O23/'סכום נכסי הקרן'!$C$42</f>
        <v>1.2012721555405775E-4</v>
      </c>
      <c r="BD23" s="136" t="s">
        <v>165</v>
      </c>
    </row>
    <row r="24" spans="2:56" s="136" customFormat="1">
      <c r="B24" s="83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94"/>
      <c r="N24" s="96"/>
      <c r="O24" s="84"/>
      <c r="P24" s="95"/>
      <c r="Q24" s="84"/>
      <c r="BD24" s="136" t="s">
        <v>168</v>
      </c>
    </row>
    <row r="25" spans="2:5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BD25" s="1" t="s">
        <v>169</v>
      </c>
    </row>
    <row r="26" spans="2:5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BD26" s="1" t="s">
        <v>170</v>
      </c>
    </row>
    <row r="27" spans="2:56">
      <c r="B27" s="99" t="s">
        <v>242</v>
      </c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BD27" s="1" t="s">
        <v>171</v>
      </c>
    </row>
    <row r="28" spans="2:56">
      <c r="B28" s="99" t="s">
        <v>107</v>
      </c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BD28" s="1" t="s">
        <v>172</v>
      </c>
    </row>
    <row r="29" spans="2:56">
      <c r="B29" s="99" t="s">
        <v>225</v>
      </c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BD29" s="1" t="s">
        <v>27</v>
      </c>
    </row>
    <row r="30" spans="2:56">
      <c r="B30" s="99" t="s">
        <v>233</v>
      </c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</row>
    <row r="31" spans="2:5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</row>
    <row r="32" spans="2:5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</row>
    <row r="33" spans="2:17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</row>
    <row r="34" spans="2:17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</row>
    <row r="35" spans="2:17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</row>
    <row r="36" spans="2:17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</row>
    <row r="37" spans="2:17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</row>
    <row r="38" spans="2:17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</row>
    <row r="39" spans="2:17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</row>
    <row r="40" spans="2:17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</row>
    <row r="41" spans="2:17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</row>
    <row r="42" spans="2:17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</row>
    <row r="43" spans="2:17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</row>
    <row r="44" spans="2:17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</row>
    <row r="45" spans="2:17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</row>
    <row r="46" spans="2:17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</row>
    <row r="47" spans="2:17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</row>
    <row r="48" spans="2:17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</row>
    <row r="49" spans="2:17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</row>
    <row r="50" spans="2:17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</row>
    <row r="51" spans="2:17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</row>
    <row r="52" spans="2:17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</row>
    <row r="53" spans="2:17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</row>
    <row r="54" spans="2:17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</row>
    <row r="55" spans="2:17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</row>
    <row r="56" spans="2:17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</row>
    <row r="57" spans="2:17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</row>
    <row r="58" spans="2:17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</row>
    <row r="59" spans="2:17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</row>
    <row r="60" spans="2:17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</row>
    <row r="61" spans="2:17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</row>
    <row r="62" spans="2:17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</row>
    <row r="63" spans="2:17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</row>
    <row r="64" spans="2:17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</row>
    <row r="65" spans="2:17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</row>
    <row r="66" spans="2:17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</row>
    <row r="67" spans="2:17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</row>
    <row r="68" spans="2:17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</row>
    <row r="69" spans="2:17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</row>
    <row r="70" spans="2:17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</row>
    <row r="71" spans="2:17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</row>
    <row r="72" spans="2:17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</row>
    <row r="73" spans="2:17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</row>
    <row r="74" spans="2:17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</row>
    <row r="75" spans="2:17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</row>
    <row r="76" spans="2:17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</row>
    <row r="77" spans="2:17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</row>
    <row r="78" spans="2:17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</row>
    <row r="79" spans="2:17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</row>
    <row r="80" spans="2:17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</row>
    <row r="81" spans="2:17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</row>
    <row r="82" spans="2:17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</row>
    <row r="83" spans="2:17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</row>
    <row r="84" spans="2:17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</row>
    <row r="85" spans="2:17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</row>
    <row r="86" spans="2:17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</row>
    <row r="87" spans="2:17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</row>
    <row r="88" spans="2:17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</row>
    <row r="89" spans="2:17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</row>
    <row r="90" spans="2:17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</row>
    <row r="91" spans="2:17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</row>
    <row r="92" spans="2:17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</row>
    <row r="93" spans="2:17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</row>
    <row r="94" spans="2:17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</row>
    <row r="95" spans="2:17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</row>
    <row r="96" spans="2:17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</row>
    <row r="97" spans="2:17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</row>
    <row r="98" spans="2:17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</row>
    <row r="99" spans="2:17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</row>
    <row r="100" spans="2:17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</row>
    <row r="101" spans="2:17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</row>
    <row r="102" spans="2:17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</row>
    <row r="103" spans="2:17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</row>
    <row r="104" spans="2:17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</row>
    <row r="105" spans="2:17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</row>
    <row r="106" spans="2:17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</row>
    <row r="107" spans="2:17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</row>
    <row r="108" spans="2:17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</row>
    <row r="109" spans="2:17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</row>
    <row r="110" spans="2:17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</row>
    <row r="111" spans="2:17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</row>
    <row r="112" spans="2:17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</row>
    <row r="113" spans="2:17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  <c r="P113" s="101"/>
      <c r="Q113" s="101"/>
    </row>
    <row r="114" spans="2:17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  <c r="P114" s="101"/>
      <c r="Q114" s="101"/>
    </row>
    <row r="115" spans="2:17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  <c r="P115" s="101"/>
      <c r="Q115" s="101"/>
    </row>
    <row r="116" spans="2:17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  <c r="M116" s="101"/>
      <c r="N116" s="101"/>
      <c r="O116" s="101"/>
      <c r="P116" s="101"/>
      <c r="Q116" s="101"/>
    </row>
    <row r="117" spans="2:17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  <c r="M117" s="101"/>
      <c r="N117" s="101"/>
      <c r="O117" s="101"/>
      <c r="P117" s="101"/>
      <c r="Q117" s="101"/>
    </row>
    <row r="118" spans="2:17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  <c r="M118" s="101"/>
      <c r="N118" s="101"/>
      <c r="O118" s="101"/>
      <c r="P118" s="101"/>
      <c r="Q118" s="101"/>
    </row>
    <row r="119" spans="2:17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  <c r="M119" s="101"/>
      <c r="N119" s="101"/>
      <c r="O119" s="101"/>
      <c r="P119" s="101"/>
      <c r="Q119" s="101"/>
    </row>
    <row r="120" spans="2:17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  <c r="M120" s="101"/>
      <c r="N120" s="101"/>
      <c r="O120" s="101"/>
      <c r="P120" s="101"/>
      <c r="Q120" s="101"/>
    </row>
    <row r="121" spans="2:17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  <c r="M121" s="101"/>
      <c r="N121" s="101"/>
      <c r="O121" s="101"/>
      <c r="P121" s="101"/>
      <c r="Q121" s="101"/>
    </row>
    <row r="122" spans="2:17">
      <c r="B122" s="101"/>
      <c r="C122" s="101"/>
      <c r="D122" s="101"/>
      <c r="E122" s="101"/>
      <c r="F122" s="101"/>
      <c r="G122" s="101"/>
      <c r="H122" s="101"/>
      <c r="I122" s="101"/>
      <c r="J122" s="101"/>
      <c r="K122" s="101"/>
      <c r="L122" s="101"/>
      <c r="M122" s="101"/>
      <c r="N122" s="101"/>
      <c r="O122" s="101"/>
      <c r="P122" s="101"/>
      <c r="Q122" s="101"/>
    </row>
    <row r="123" spans="2:17">
      <c r="B123" s="101"/>
      <c r="C123" s="101"/>
      <c r="D123" s="101"/>
      <c r="E123" s="101"/>
      <c r="F123" s="101"/>
      <c r="G123" s="101"/>
      <c r="H123" s="101"/>
      <c r="I123" s="101"/>
      <c r="J123" s="101"/>
      <c r="K123" s="101"/>
      <c r="L123" s="101"/>
      <c r="M123" s="101"/>
      <c r="N123" s="101"/>
      <c r="O123" s="101"/>
      <c r="P123" s="101"/>
      <c r="Q123" s="101"/>
    </row>
  </sheetData>
  <sheetProtection sheet="1" objects="1" scenarios="1"/>
  <mergeCells count="1">
    <mergeCell ref="B6:Q6"/>
  </mergeCells>
  <phoneticPr fontId="4" type="noConversion"/>
  <conditionalFormatting sqref="B65:B123">
    <cfRule type="cellIs" dxfId="18" priority="16" operator="equal">
      <formula>2958465</formula>
    </cfRule>
    <cfRule type="cellIs" dxfId="17" priority="17" operator="equal">
      <formula>"NR3"</formula>
    </cfRule>
    <cfRule type="cellIs" dxfId="16" priority="18" operator="equal">
      <formula>"דירוג פנימי"</formula>
    </cfRule>
  </conditionalFormatting>
  <conditionalFormatting sqref="B65:B123">
    <cfRule type="cellIs" dxfId="15" priority="15" operator="equal">
      <formula>2958465</formula>
    </cfRule>
  </conditionalFormatting>
  <conditionalFormatting sqref="B11:B12 B31:B50 B18:B19 B24:B26">
    <cfRule type="cellIs" dxfId="14" priority="14" operator="equal">
      <formula>"NR3"</formula>
    </cfRule>
  </conditionalFormatting>
  <conditionalFormatting sqref="B13:B17">
    <cfRule type="cellIs" dxfId="13" priority="13" operator="equal">
      <formula>"NR3"</formula>
    </cfRule>
  </conditionalFormatting>
  <conditionalFormatting sqref="B20">
    <cfRule type="cellIs" dxfId="12" priority="10" operator="equal">
      <formula>2958465</formula>
    </cfRule>
    <cfRule type="cellIs" dxfId="11" priority="11" operator="equal">
      <formula>"NR3"</formula>
    </cfRule>
    <cfRule type="cellIs" dxfId="10" priority="12" operator="equal">
      <formula>"דירוג פנימי"</formula>
    </cfRule>
  </conditionalFormatting>
  <conditionalFormatting sqref="B20">
    <cfRule type="cellIs" dxfId="9" priority="9" operator="equal">
      <formula>2958465</formula>
    </cfRule>
  </conditionalFormatting>
  <conditionalFormatting sqref="B21">
    <cfRule type="cellIs" dxfId="8" priority="6" operator="equal">
      <formula>2958465</formula>
    </cfRule>
    <cfRule type="cellIs" dxfId="7" priority="7" operator="equal">
      <formula>"NR3"</formula>
    </cfRule>
    <cfRule type="cellIs" dxfId="6" priority="8" operator="equal">
      <formula>"דירוג פנימי"</formula>
    </cfRule>
  </conditionalFormatting>
  <conditionalFormatting sqref="B21">
    <cfRule type="cellIs" dxfId="5" priority="5" operator="equal">
      <formula>2958465</formula>
    </cfRule>
  </conditionalFormatting>
  <conditionalFormatting sqref="B22:B23">
    <cfRule type="cellIs" dxfId="4" priority="2" operator="equal">
      <formula>2958465</formula>
    </cfRule>
    <cfRule type="cellIs" dxfId="3" priority="3" operator="equal">
      <formula>"NR3"</formula>
    </cfRule>
    <cfRule type="cellIs" dxfId="2" priority="4" operator="equal">
      <formula>"דירוג פנימי"</formula>
    </cfRule>
  </conditionalFormatting>
  <conditionalFormatting sqref="B22:B23">
    <cfRule type="cellIs" dxfId="1" priority="1" operator="equal">
      <formula>2958465</formula>
    </cfRule>
  </conditionalFormatting>
  <dataValidations count="1">
    <dataValidation allowBlank="1" showInputMessage="1" showErrorMessage="1" sqref="D1:Q9 C5:C9 A1:A1048576 B1:B9 B124:Q1048576 B27:B30 D13:D18 AC60:XFD63 B13:B18 R1:XFD59 R60:AA63 R64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10" style="2" bestFit="1" customWidth="1"/>
    <col min="5" max="5" width="4.5703125" style="1" bestFit="1" customWidth="1"/>
    <col min="6" max="6" width="7.85546875" style="1" bestFit="1" customWidth="1"/>
    <col min="7" max="7" width="5.140625" style="1" bestFit="1" customWidth="1"/>
    <col min="8" max="8" width="8" style="1" customWidth="1"/>
    <col min="9" max="9" width="7.2851562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7.710937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174</v>
      </c>
      <c r="C1" s="78" t="s" vm="1">
        <v>243</v>
      </c>
    </row>
    <row r="2" spans="2:64">
      <c r="B2" s="57" t="s">
        <v>173</v>
      </c>
      <c r="C2" s="78" t="s">
        <v>244</v>
      </c>
    </row>
    <row r="3" spans="2:64">
      <c r="B3" s="57" t="s">
        <v>175</v>
      </c>
      <c r="C3" s="78" t="s">
        <v>245</v>
      </c>
    </row>
    <row r="4" spans="2:64">
      <c r="B4" s="57" t="s">
        <v>176</v>
      </c>
      <c r="C4" s="78">
        <v>9455</v>
      </c>
    </row>
    <row r="6" spans="2:64" ht="26.25" customHeight="1">
      <c r="B6" s="174" t="s">
        <v>207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64" s="3" customFormat="1" ht="78.75">
      <c r="B7" s="60" t="s">
        <v>111</v>
      </c>
      <c r="C7" s="61" t="s">
        <v>40</v>
      </c>
      <c r="D7" s="61" t="s">
        <v>112</v>
      </c>
      <c r="E7" s="61" t="s">
        <v>15</v>
      </c>
      <c r="F7" s="61" t="s">
        <v>57</v>
      </c>
      <c r="G7" s="61" t="s">
        <v>18</v>
      </c>
      <c r="H7" s="61" t="s">
        <v>96</v>
      </c>
      <c r="I7" s="61" t="s">
        <v>46</v>
      </c>
      <c r="J7" s="61" t="s">
        <v>19</v>
      </c>
      <c r="K7" s="61" t="s">
        <v>227</v>
      </c>
      <c r="L7" s="61" t="s">
        <v>226</v>
      </c>
      <c r="M7" s="61" t="s">
        <v>105</v>
      </c>
      <c r="N7" s="61" t="s">
        <v>177</v>
      </c>
      <c r="O7" s="63" t="s">
        <v>179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234</v>
      </c>
      <c r="L8" s="33"/>
      <c r="M8" s="33" t="s">
        <v>230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"/>
      <c r="Q10" s="1"/>
      <c r="R10" s="1"/>
      <c r="S10" s="1"/>
      <c r="T10" s="1"/>
      <c r="U10" s="1"/>
      <c r="BL10" s="1"/>
    </row>
    <row r="11" spans="2:64" ht="20.25" customHeight="1">
      <c r="B11" s="99" t="s">
        <v>242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</row>
    <row r="12" spans="2:64">
      <c r="B12" s="99" t="s">
        <v>107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</row>
    <row r="13" spans="2:64">
      <c r="B13" s="99" t="s">
        <v>225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4">
      <c r="B14" s="99" t="s">
        <v>233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4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4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</sheetData>
  <sheetProtection sheet="1" objects="1" scenarios="1"/>
  <mergeCells count="1">
    <mergeCell ref="B6:O6"/>
  </mergeCells>
  <phoneticPr fontId="4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174</v>
      </c>
      <c r="C1" s="78" t="s" vm="1">
        <v>243</v>
      </c>
    </row>
    <row r="2" spans="2:56">
      <c r="B2" s="57" t="s">
        <v>173</v>
      </c>
      <c r="C2" s="78" t="s">
        <v>244</v>
      </c>
    </row>
    <row r="3" spans="2:56">
      <c r="B3" s="57" t="s">
        <v>175</v>
      </c>
      <c r="C3" s="78" t="s">
        <v>245</v>
      </c>
    </row>
    <row r="4" spans="2:56">
      <c r="B4" s="57" t="s">
        <v>176</v>
      </c>
      <c r="C4" s="78">
        <v>9455</v>
      </c>
    </row>
    <row r="6" spans="2:56" ht="26.25" customHeight="1">
      <c r="B6" s="174" t="s">
        <v>208</v>
      </c>
      <c r="C6" s="175"/>
      <c r="D6" s="175"/>
      <c r="E6" s="175"/>
      <c r="F6" s="175"/>
      <c r="G6" s="175"/>
      <c r="H6" s="175"/>
      <c r="I6" s="175"/>
      <c r="J6" s="176"/>
    </row>
    <row r="7" spans="2:56" s="3" customFormat="1" ht="78.75">
      <c r="B7" s="60" t="s">
        <v>111</v>
      </c>
      <c r="C7" s="62" t="s">
        <v>48</v>
      </c>
      <c r="D7" s="62" t="s">
        <v>80</v>
      </c>
      <c r="E7" s="62" t="s">
        <v>49</v>
      </c>
      <c r="F7" s="62" t="s">
        <v>96</v>
      </c>
      <c r="G7" s="62" t="s">
        <v>219</v>
      </c>
      <c r="H7" s="62" t="s">
        <v>177</v>
      </c>
      <c r="I7" s="64" t="s">
        <v>178</v>
      </c>
      <c r="J7" s="77" t="s">
        <v>237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231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101"/>
      <c r="D11" s="101"/>
      <c r="E11" s="101"/>
      <c r="F11" s="101"/>
      <c r="G11" s="101"/>
      <c r="H11" s="101"/>
      <c r="I11" s="101"/>
      <c r="J11" s="101"/>
    </row>
    <row r="12" spans="2:56">
      <c r="B12" s="114"/>
      <c r="C12" s="101"/>
      <c r="D12" s="101"/>
      <c r="E12" s="101"/>
      <c r="F12" s="101"/>
      <c r="G12" s="101"/>
      <c r="H12" s="101"/>
      <c r="I12" s="101"/>
      <c r="J12" s="101"/>
    </row>
    <row r="13" spans="2:56">
      <c r="B13" s="101"/>
      <c r="C13" s="101"/>
      <c r="D13" s="101"/>
      <c r="E13" s="101"/>
      <c r="F13" s="101"/>
      <c r="G13" s="101"/>
      <c r="H13" s="101"/>
      <c r="I13" s="101"/>
      <c r="J13" s="101"/>
    </row>
    <row r="14" spans="2:56">
      <c r="B14" s="101"/>
      <c r="C14" s="101"/>
      <c r="D14" s="101"/>
      <c r="E14" s="101"/>
      <c r="F14" s="101"/>
      <c r="G14" s="101"/>
      <c r="H14" s="101"/>
      <c r="I14" s="101"/>
      <c r="J14" s="101"/>
    </row>
    <row r="15" spans="2:56">
      <c r="B15" s="101"/>
      <c r="C15" s="101"/>
      <c r="D15" s="101"/>
      <c r="E15" s="101"/>
      <c r="F15" s="101"/>
      <c r="G15" s="101"/>
      <c r="H15" s="101"/>
      <c r="I15" s="101"/>
      <c r="J15" s="101"/>
    </row>
    <row r="16" spans="2:56">
      <c r="B16" s="101"/>
      <c r="C16" s="101"/>
      <c r="D16" s="101"/>
      <c r="E16" s="101"/>
      <c r="F16" s="101"/>
      <c r="G16" s="101"/>
      <c r="H16" s="101"/>
      <c r="I16" s="101"/>
      <c r="J16" s="101"/>
    </row>
    <row r="17" spans="2:10">
      <c r="B17" s="101"/>
      <c r="C17" s="101"/>
      <c r="D17" s="101"/>
      <c r="E17" s="101"/>
      <c r="F17" s="101"/>
      <c r="G17" s="101"/>
      <c r="H17" s="101"/>
      <c r="I17" s="101"/>
      <c r="J17" s="101"/>
    </row>
    <row r="18" spans="2:10">
      <c r="B18" s="101"/>
      <c r="C18" s="101"/>
      <c r="D18" s="101"/>
      <c r="E18" s="101"/>
      <c r="F18" s="101"/>
      <c r="G18" s="101"/>
      <c r="H18" s="101"/>
      <c r="I18" s="101"/>
      <c r="J18" s="101"/>
    </row>
    <row r="19" spans="2:10">
      <c r="B19" s="101"/>
      <c r="C19" s="101"/>
      <c r="D19" s="101"/>
      <c r="E19" s="101"/>
      <c r="F19" s="101"/>
      <c r="G19" s="101"/>
      <c r="H19" s="101"/>
      <c r="I19" s="101"/>
      <c r="J19" s="101"/>
    </row>
    <row r="20" spans="2:10">
      <c r="B20" s="101"/>
      <c r="C20" s="101"/>
      <c r="D20" s="101"/>
      <c r="E20" s="101"/>
      <c r="F20" s="101"/>
      <c r="G20" s="101"/>
      <c r="H20" s="101"/>
      <c r="I20" s="101"/>
      <c r="J20" s="101"/>
    </row>
    <row r="21" spans="2:10">
      <c r="B21" s="101"/>
      <c r="C21" s="101"/>
      <c r="D21" s="101"/>
      <c r="E21" s="101"/>
      <c r="F21" s="101"/>
      <c r="G21" s="101"/>
      <c r="H21" s="101"/>
      <c r="I21" s="101"/>
      <c r="J21" s="101"/>
    </row>
    <row r="22" spans="2:10">
      <c r="B22" s="101"/>
      <c r="C22" s="101"/>
      <c r="D22" s="101"/>
      <c r="E22" s="101"/>
      <c r="F22" s="101"/>
      <c r="G22" s="101"/>
      <c r="H22" s="101"/>
      <c r="I22" s="101"/>
      <c r="J22" s="101"/>
    </row>
    <row r="23" spans="2:10">
      <c r="B23" s="101"/>
      <c r="C23" s="101"/>
      <c r="D23" s="101"/>
      <c r="E23" s="101"/>
      <c r="F23" s="101"/>
      <c r="G23" s="101"/>
      <c r="H23" s="101"/>
      <c r="I23" s="101"/>
      <c r="J23" s="101"/>
    </row>
    <row r="24" spans="2:10">
      <c r="B24" s="101"/>
      <c r="C24" s="101"/>
      <c r="D24" s="101"/>
      <c r="E24" s="101"/>
      <c r="F24" s="101"/>
      <c r="G24" s="101"/>
      <c r="H24" s="101"/>
      <c r="I24" s="101"/>
      <c r="J24" s="101"/>
    </row>
    <row r="25" spans="2:10">
      <c r="B25" s="101"/>
      <c r="C25" s="101"/>
      <c r="D25" s="101"/>
      <c r="E25" s="101"/>
      <c r="F25" s="101"/>
      <c r="G25" s="101"/>
      <c r="H25" s="101"/>
      <c r="I25" s="101"/>
      <c r="J25" s="101"/>
    </row>
    <row r="26" spans="2:10">
      <c r="B26" s="101"/>
      <c r="C26" s="101"/>
      <c r="D26" s="101"/>
      <c r="E26" s="101"/>
      <c r="F26" s="101"/>
      <c r="G26" s="101"/>
      <c r="H26" s="101"/>
      <c r="I26" s="101"/>
      <c r="J26" s="101"/>
    </row>
    <row r="27" spans="2:10">
      <c r="B27" s="101"/>
      <c r="C27" s="101"/>
      <c r="D27" s="101"/>
      <c r="E27" s="101"/>
      <c r="F27" s="101"/>
      <c r="G27" s="101"/>
      <c r="H27" s="101"/>
      <c r="I27" s="101"/>
      <c r="J27" s="101"/>
    </row>
    <row r="28" spans="2:10">
      <c r="B28" s="101"/>
      <c r="C28" s="101"/>
      <c r="D28" s="101"/>
      <c r="E28" s="101"/>
      <c r="F28" s="101"/>
      <c r="G28" s="101"/>
      <c r="H28" s="101"/>
      <c r="I28" s="101"/>
      <c r="J28" s="101"/>
    </row>
    <row r="29" spans="2:10">
      <c r="B29" s="101"/>
      <c r="C29" s="101"/>
      <c r="D29" s="101"/>
      <c r="E29" s="101"/>
      <c r="F29" s="101"/>
      <c r="G29" s="101"/>
      <c r="H29" s="101"/>
      <c r="I29" s="101"/>
      <c r="J29" s="101"/>
    </row>
    <row r="30" spans="2:10">
      <c r="B30" s="101"/>
      <c r="C30" s="101"/>
      <c r="D30" s="101"/>
      <c r="E30" s="101"/>
      <c r="F30" s="101"/>
      <c r="G30" s="101"/>
      <c r="H30" s="101"/>
      <c r="I30" s="101"/>
      <c r="J30" s="101"/>
    </row>
    <row r="31" spans="2:10">
      <c r="B31" s="101"/>
      <c r="C31" s="101"/>
      <c r="D31" s="101"/>
      <c r="E31" s="101"/>
      <c r="F31" s="101"/>
      <c r="G31" s="101"/>
      <c r="H31" s="101"/>
      <c r="I31" s="101"/>
      <c r="J31" s="101"/>
    </row>
    <row r="32" spans="2:10">
      <c r="B32" s="101"/>
      <c r="C32" s="101"/>
      <c r="D32" s="101"/>
      <c r="E32" s="101"/>
      <c r="F32" s="101"/>
      <c r="G32" s="101"/>
      <c r="H32" s="101"/>
      <c r="I32" s="101"/>
      <c r="J32" s="101"/>
    </row>
    <row r="33" spans="2:10">
      <c r="B33" s="101"/>
      <c r="C33" s="101"/>
      <c r="D33" s="101"/>
      <c r="E33" s="101"/>
      <c r="F33" s="101"/>
      <c r="G33" s="101"/>
      <c r="H33" s="101"/>
      <c r="I33" s="101"/>
      <c r="J33" s="101"/>
    </row>
    <row r="34" spans="2:10">
      <c r="B34" s="101"/>
      <c r="C34" s="101"/>
      <c r="D34" s="101"/>
      <c r="E34" s="101"/>
      <c r="F34" s="101"/>
      <c r="G34" s="101"/>
      <c r="H34" s="101"/>
      <c r="I34" s="101"/>
      <c r="J34" s="101"/>
    </row>
    <row r="35" spans="2:10">
      <c r="B35" s="101"/>
      <c r="C35" s="101"/>
      <c r="D35" s="101"/>
      <c r="E35" s="101"/>
      <c r="F35" s="101"/>
      <c r="G35" s="101"/>
      <c r="H35" s="101"/>
      <c r="I35" s="101"/>
      <c r="J35" s="101"/>
    </row>
    <row r="36" spans="2:10">
      <c r="B36" s="101"/>
      <c r="C36" s="101"/>
      <c r="D36" s="101"/>
      <c r="E36" s="101"/>
      <c r="F36" s="101"/>
      <c r="G36" s="101"/>
      <c r="H36" s="101"/>
      <c r="I36" s="101"/>
      <c r="J36" s="101"/>
    </row>
    <row r="37" spans="2:10">
      <c r="B37" s="101"/>
      <c r="C37" s="101"/>
      <c r="D37" s="101"/>
      <c r="E37" s="101"/>
      <c r="F37" s="101"/>
      <c r="G37" s="101"/>
      <c r="H37" s="101"/>
      <c r="I37" s="101"/>
      <c r="J37" s="101"/>
    </row>
    <row r="38" spans="2:10">
      <c r="B38" s="101"/>
      <c r="C38" s="101"/>
      <c r="D38" s="101"/>
      <c r="E38" s="101"/>
      <c r="F38" s="101"/>
      <c r="G38" s="101"/>
      <c r="H38" s="101"/>
      <c r="I38" s="101"/>
      <c r="J38" s="101"/>
    </row>
    <row r="39" spans="2:10">
      <c r="B39" s="101"/>
      <c r="C39" s="101"/>
      <c r="D39" s="101"/>
      <c r="E39" s="101"/>
      <c r="F39" s="101"/>
      <c r="G39" s="101"/>
      <c r="H39" s="101"/>
      <c r="I39" s="101"/>
      <c r="J39" s="101"/>
    </row>
    <row r="40" spans="2:10">
      <c r="B40" s="101"/>
      <c r="C40" s="101"/>
      <c r="D40" s="101"/>
      <c r="E40" s="101"/>
      <c r="F40" s="101"/>
      <c r="G40" s="101"/>
      <c r="H40" s="101"/>
      <c r="I40" s="101"/>
      <c r="J40" s="101"/>
    </row>
    <row r="41" spans="2:10">
      <c r="B41" s="101"/>
      <c r="C41" s="101"/>
      <c r="D41" s="101"/>
      <c r="E41" s="101"/>
      <c r="F41" s="101"/>
      <c r="G41" s="101"/>
      <c r="H41" s="101"/>
      <c r="I41" s="101"/>
      <c r="J41" s="101"/>
    </row>
    <row r="42" spans="2:10">
      <c r="B42" s="101"/>
      <c r="C42" s="101"/>
      <c r="D42" s="101"/>
      <c r="E42" s="101"/>
      <c r="F42" s="101"/>
      <c r="G42" s="101"/>
      <c r="H42" s="101"/>
      <c r="I42" s="101"/>
      <c r="J42" s="101"/>
    </row>
    <row r="43" spans="2:10">
      <c r="B43" s="101"/>
      <c r="C43" s="101"/>
      <c r="D43" s="101"/>
      <c r="E43" s="101"/>
      <c r="F43" s="101"/>
      <c r="G43" s="101"/>
      <c r="H43" s="101"/>
      <c r="I43" s="101"/>
      <c r="J43" s="101"/>
    </row>
    <row r="44" spans="2:10">
      <c r="B44" s="101"/>
      <c r="C44" s="101"/>
      <c r="D44" s="101"/>
      <c r="E44" s="101"/>
      <c r="F44" s="101"/>
      <c r="G44" s="101"/>
      <c r="H44" s="101"/>
      <c r="I44" s="101"/>
      <c r="J44" s="101"/>
    </row>
    <row r="45" spans="2:10">
      <c r="B45" s="101"/>
      <c r="C45" s="101"/>
      <c r="D45" s="101"/>
      <c r="E45" s="101"/>
      <c r="F45" s="101"/>
      <c r="G45" s="101"/>
      <c r="H45" s="101"/>
      <c r="I45" s="101"/>
      <c r="J45" s="101"/>
    </row>
    <row r="46" spans="2:10">
      <c r="B46" s="101"/>
      <c r="C46" s="101"/>
      <c r="D46" s="101"/>
      <c r="E46" s="101"/>
      <c r="F46" s="101"/>
      <c r="G46" s="101"/>
      <c r="H46" s="101"/>
      <c r="I46" s="101"/>
      <c r="J46" s="101"/>
    </row>
    <row r="47" spans="2:10">
      <c r="B47" s="101"/>
      <c r="C47" s="101"/>
      <c r="D47" s="101"/>
      <c r="E47" s="101"/>
      <c r="F47" s="101"/>
      <c r="G47" s="101"/>
      <c r="H47" s="101"/>
      <c r="I47" s="101"/>
      <c r="J47" s="101"/>
    </row>
    <row r="48" spans="2:10">
      <c r="B48" s="101"/>
      <c r="C48" s="101"/>
      <c r="D48" s="101"/>
      <c r="E48" s="101"/>
      <c r="F48" s="101"/>
      <c r="G48" s="101"/>
      <c r="H48" s="101"/>
      <c r="I48" s="101"/>
      <c r="J48" s="101"/>
    </row>
    <row r="49" spans="2:10">
      <c r="B49" s="101"/>
      <c r="C49" s="101"/>
      <c r="D49" s="101"/>
      <c r="E49" s="101"/>
      <c r="F49" s="101"/>
      <c r="G49" s="101"/>
      <c r="H49" s="101"/>
      <c r="I49" s="101"/>
      <c r="J49" s="101"/>
    </row>
    <row r="50" spans="2:10">
      <c r="B50" s="101"/>
      <c r="C50" s="101"/>
      <c r="D50" s="101"/>
      <c r="E50" s="101"/>
      <c r="F50" s="101"/>
      <c r="G50" s="101"/>
      <c r="H50" s="101"/>
      <c r="I50" s="101"/>
      <c r="J50" s="101"/>
    </row>
    <row r="51" spans="2:10">
      <c r="B51" s="101"/>
      <c r="C51" s="101"/>
      <c r="D51" s="101"/>
      <c r="E51" s="101"/>
      <c r="F51" s="101"/>
      <c r="G51" s="101"/>
      <c r="H51" s="101"/>
      <c r="I51" s="101"/>
      <c r="J51" s="101"/>
    </row>
    <row r="52" spans="2:10">
      <c r="B52" s="101"/>
      <c r="C52" s="101"/>
      <c r="D52" s="101"/>
      <c r="E52" s="101"/>
      <c r="F52" s="101"/>
      <c r="G52" s="101"/>
      <c r="H52" s="101"/>
      <c r="I52" s="101"/>
      <c r="J52" s="101"/>
    </row>
    <row r="53" spans="2:10">
      <c r="B53" s="101"/>
      <c r="C53" s="101"/>
      <c r="D53" s="101"/>
      <c r="E53" s="101"/>
      <c r="F53" s="101"/>
      <c r="G53" s="101"/>
      <c r="H53" s="101"/>
      <c r="I53" s="101"/>
      <c r="J53" s="101"/>
    </row>
    <row r="54" spans="2:10">
      <c r="B54" s="101"/>
      <c r="C54" s="101"/>
      <c r="D54" s="101"/>
      <c r="E54" s="101"/>
      <c r="F54" s="101"/>
      <c r="G54" s="101"/>
      <c r="H54" s="101"/>
      <c r="I54" s="101"/>
      <c r="J54" s="101"/>
    </row>
    <row r="55" spans="2:10">
      <c r="B55" s="101"/>
      <c r="C55" s="101"/>
      <c r="D55" s="101"/>
      <c r="E55" s="101"/>
      <c r="F55" s="101"/>
      <c r="G55" s="101"/>
      <c r="H55" s="101"/>
      <c r="I55" s="101"/>
      <c r="J55" s="101"/>
    </row>
    <row r="56" spans="2:10">
      <c r="B56" s="101"/>
      <c r="C56" s="101"/>
      <c r="D56" s="101"/>
      <c r="E56" s="101"/>
      <c r="F56" s="101"/>
      <c r="G56" s="101"/>
      <c r="H56" s="101"/>
      <c r="I56" s="101"/>
      <c r="J56" s="101"/>
    </row>
    <row r="57" spans="2:10">
      <c r="B57" s="101"/>
      <c r="C57" s="101"/>
      <c r="D57" s="101"/>
      <c r="E57" s="101"/>
      <c r="F57" s="101"/>
      <c r="G57" s="101"/>
      <c r="H57" s="101"/>
      <c r="I57" s="101"/>
      <c r="J57" s="101"/>
    </row>
    <row r="58" spans="2:10">
      <c r="B58" s="101"/>
      <c r="C58" s="101"/>
      <c r="D58" s="101"/>
      <c r="E58" s="101"/>
      <c r="F58" s="101"/>
      <c r="G58" s="101"/>
      <c r="H58" s="101"/>
      <c r="I58" s="101"/>
      <c r="J58" s="101"/>
    </row>
    <row r="59" spans="2:10">
      <c r="B59" s="101"/>
      <c r="C59" s="101"/>
      <c r="D59" s="101"/>
      <c r="E59" s="101"/>
      <c r="F59" s="101"/>
      <c r="G59" s="101"/>
      <c r="H59" s="101"/>
      <c r="I59" s="101"/>
      <c r="J59" s="101"/>
    </row>
    <row r="60" spans="2:10">
      <c r="B60" s="101"/>
      <c r="C60" s="101"/>
      <c r="D60" s="101"/>
      <c r="E60" s="101"/>
      <c r="F60" s="101"/>
      <c r="G60" s="101"/>
      <c r="H60" s="101"/>
      <c r="I60" s="101"/>
      <c r="J60" s="101"/>
    </row>
    <row r="61" spans="2:10">
      <c r="B61" s="101"/>
      <c r="C61" s="101"/>
      <c r="D61" s="101"/>
      <c r="E61" s="101"/>
      <c r="F61" s="101"/>
      <c r="G61" s="101"/>
      <c r="H61" s="101"/>
      <c r="I61" s="101"/>
      <c r="J61" s="101"/>
    </row>
    <row r="62" spans="2:10">
      <c r="B62" s="101"/>
      <c r="C62" s="101"/>
      <c r="D62" s="101"/>
      <c r="E62" s="101"/>
      <c r="F62" s="101"/>
      <c r="G62" s="101"/>
      <c r="H62" s="101"/>
      <c r="I62" s="101"/>
      <c r="J62" s="101"/>
    </row>
    <row r="63" spans="2:10">
      <c r="B63" s="101"/>
      <c r="C63" s="101"/>
      <c r="D63" s="101"/>
      <c r="E63" s="101"/>
      <c r="F63" s="101"/>
      <c r="G63" s="101"/>
      <c r="H63" s="101"/>
      <c r="I63" s="101"/>
      <c r="J63" s="101"/>
    </row>
    <row r="64" spans="2:10">
      <c r="B64" s="101"/>
      <c r="C64" s="101"/>
      <c r="D64" s="101"/>
      <c r="E64" s="101"/>
      <c r="F64" s="101"/>
      <c r="G64" s="101"/>
      <c r="H64" s="101"/>
      <c r="I64" s="101"/>
      <c r="J64" s="101"/>
    </row>
    <row r="65" spans="2:10">
      <c r="B65" s="101"/>
      <c r="C65" s="101"/>
      <c r="D65" s="101"/>
      <c r="E65" s="101"/>
      <c r="F65" s="101"/>
      <c r="G65" s="101"/>
      <c r="H65" s="101"/>
      <c r="I65" s="101"/>
      <c r="J65" s="101"/>
    </row>
    <row r="66" spans="2:10">
      <c r="B66" s="101"/>
      <c r="C66" s="101"/>
      <c r="D66" s="101"/>
      <c r="E66" s="101"/>
      <c r="F66" s="101"/>
      <c r="G66" s="101"/>
      <c r="H66" s="101"/>
      <c r="I66" s="101"/>
      <c r="J66" s="101"/>
    </row>
    <row r="67" spans="2:10">
      <c r="B67" s="101"/>
      <c r="C67" s="101"/>
      <c r="D67" s="101"/>
      <c r="E67" s="101"/>
      <c r="F67" s="101"/>
      <c r="G67" s="101"/>
      <c r="H67" s="101"/>
      <c r="I67" s="101"/>
      <c r="J67" s="101"/>
    </row>
    <row r="68" spans="2:10">
      <c r="B68" s="101"/>
      <c r="C68" s="101"/>
      <c r="D68" s="101"/>
      <c r="E68" s="101"/>
      <c r="F68" s="101"/>
      <c r="G68" s="101"/>
      <c r="H68" s="101"/>
      <c r="I68" s="101"/>
      <c r="J68" s="101"/>
    </row>
    <row r="69" spans="2:10">
      <c r="B69" s="101"/>
      <c r="C69" s="101"/>
      <c r="D69" s="101"/>
      <c r="E69" s="101"/>
      <c r="F69" s="101"/>
      <c r="G69" s="101"/>
      <c r="H69" s="101"/>
      <c r="I69" s="101"/>
      <c r="J69" s="101"/>
    </row>
    <row r="70" spans="2:10">
      <c r="B70" s="101"/>
      <c r="C70" s="101"/>
      <c r="D70" s="101"/>
      <c r="E70" s="101"/>
      <c r="F70" s="101"/>
      <c r="G70" s="101"/>
      <c r="H70" s="101"/>
      <c r="I70" s="101"/>
      <c r="J70" s="101"/>
    </row>
    <row r="71" spans="2:10">
      <c r="B71" s="101"/>
      <c r="C71" s="101"/>
      <c r="D71" s="101"/>
      <c r="E71" s="101"/>
      <c r="F71" s="101"/>
      <c r="G71" s="101"/>
      <c r="H71" s="101"/>
      <c r="I71" s="101"/>
      <c r="J71" s="101"/>
    </row>
    <row r="72" spans="2:10">
      <c r="B72" s="101"/>
      <c r="C72" s="101"/>
      <c r="D72" s="101"/>
      <c r="E72" s="101"/>
      <c r="F72" s="101"/>
      <c r="G72" s="101"/>
      <c r="H72" s="101"/>
      <c r="I72" s="101"/>
      <c r="J72" s="101"/>
    </row>
    <row r="73" spans="2:10">
      <c r="B73" s="101"/>
      <c r="C73" s="101"/>
      <c r="D73" s="101"/>
      <c r="E73" s="101"/>
      <c r="F73" s="101"/>
      <c r="G73" s="101"/>
      <c r="H73" s="101"/>
      <c r="I73" s="101"/>
      <c r="J73" s="101"/>
    </row>
    <row r="74" spans="2:10">
      <c r="B74" s="101"/>
      <c r="C74" s="101"/>
      <c r="D74" s="101"/>
      <c r="E74" s="101"/>
      <c r="F74" s="101"/>
      <c r="G74" s="101"/>
      <c r="H74" s="101"/>
      <c r="I74" s="101"/>
      <c r="J74" s="101"/>
    </row>
    <row r="75" spans="2:10">
      <c r="B75" s="101"/>
      <c r="C75" s="101"/>
      <c r="D75" s="101"/>
      <c r="E75" s="101"/>
      <c r="F75" s="101"/>
      <c r="G75" s="101"/>
      <c r="H75" s="101"/>
      <c r="I75" s="101"/>
      <c r="J75" s="101"/>
    </row>
    <row r="76" spans="2:10">
      <c r="B76" s="101"/>
      <c r="C76" s="101"/>
      <c r="D76" s="101"/>
      <c r="E76" s="101"/>
      <c r="F76" s="101"/>
      <c r="G76" s="101"/>
      <c r="H76" s="101"/>
      <c r="I76" s="101"/>
      <c r="J76" s="101"/>
    </row>
    <row r="77" spans="2:10">
      <c r="B77" s="101"/>
      <c r="C77" s="101"/>
      <c r="D77" s="101"/>
      <c r="E77" s="101"/>
      <c r="F77" s="101"/>
      <c r="G77" s="101"/>
      <c r="H77" s="101"/>
      <c r="I77" s="101"/>
      <c r="J77" s="101"/>
    </row>
    <row r="78" spans="2:10">
      <c r="B78" s="101"/>
      <c r="C78" s="101"/>
      <c r="D78" s="101"/>
      <c r="E78" s="101"/>
      <c r="F78" s="101"/>
      <c r="G78" s="101"/>
      <c r="H78" s="101"/>
      <c r="I78" s="101"/>
      <c r="J78" s="101"/>
    </row>
    <row r="79" spans="2:10">
      <c r="B79" s="101"/>
      <c r="C79" s="101"/>
      <c r="D79" s="101"/>
      <c r="E79" s="101"/>
      <c r="F79" s="101"/>
      <c r="G79" s="101"/>
      <c r="H79" s="101"/>
      <c r="I79" s="101"/>
      <c r="J79" s="101"/>
    </row>
    <row r="80" spans="2:10">
      <c r="B80" s="101"/>
      <c r="C80" s="101"/>
      <c r="D80" s="101"/>
      <c r="E80" s="101"/>
      <c r="F80" s="101"/>
      <c r="G80" s="101"/>
      <c r="H80" s="101"/>
      <c r="I80" s="101"/>
      <c r="J80" s="101"/>
    </row>
    <row r="81" spans="2:10">
      <c r="B81" s="101"/>
      <c r="C81" s="101"/>
      <c r="D81" s="101"/>
      <c r="E81" s="101"/>
      <c r="F81" s="101"/>
      <c r="G81" s="101"/>
      <c r="H81" s="101"/>
      <c r="I81" s="101"/>
      <c r="J81" s="101"/>
    </row>
    <row r="82" spans="2:10">
      <c r="B82" s="101"/>
      <c r="C82" s="101"/>
      <c r="D82" s="101"/>
      <c r="E82" s="101"/>
      <c r="F82" s="101"/>
      <c r="G82" s="101"/>
      <c r="H82" s="101"/>
      <c r="I82" s="101"/>
      <c r="J82" s="101"/>
    </row>
    <row r="83" spans="2:10">
      <c r="B83" s="101"/>
      <c r="C83" s="101"/>
      <c r="D83" s="101"/>
      <c r="E83" s="101"/>
      <c r="F83" s="101"/>
      <c r="G83" s="101"/>
      <c r="H83" s="101"/>
      <c r="I83" s="101"/>
      <c r="J83" s="101"/>
    </row>
    <row r="84" spans="2:10">
      <c r="B84" s="101"/>
      <c r="C84" s="101"/>
      <c r="D84" s="101"/>
      <c r="E84" s="101"/>
      <c r="F84" s="101"/>
      <c r="G84" s="101"/>
      <c r="H84" s="101"/>
      <c r="I84" s="101"/>
      <c r="J84" s="101"/>
    </row>
    <row r="85" spans="2:10">
      <c r="B85" s="101"/>
      <c r="C85" s="101"/>
      <c r="D85" s="101"/>
      <c r="E85" s="101"/>
      <c r="F85" s="101"/>
      <c r="G85" s="101"/>
      <c r="H85" s="101"/>
      <c r="I85" s="101"/>
      <c r="J85" s="101"/>
    </row>
    <row r="86" spans="2:10">
      <c r="B86" s="101"/>
      <c r="C86" s="101"/>
      <c r="D86" s="101"/>
      <c r="E86" s="101"/>
      <c r="F86" s="101"/>
      <c r="G86" s="101"/>
      <c r="H86" s="101"/>
      <c r="I86" s="101"/>
      <c r="J86" s="101"/>
    </row>
    <row r="87" spans="2:10">
      <c r="B87" s="101"/>
      <c r="C87" s="101"/>
      <c r="D87" s="101"/>
      <c r="E87" s="101"/>
      <c r="F87" s="101"/>
      <c r="G87" s="101"/>
      <c r="H87" s="101"/>
      <c r="I87" s="101"/>
      <c r="J87" s="101"/>
    </row>
    <row r="88" spans="2:10">
      <c r="B88" s="101"/>
      <c r="C88" s="101"/>
      <c r="D88" s="101"/>
      <c r="E88" s="101"/>
      <c r="F88" s="101"/>
      <c r="G88" s="101"/>
      <c r="H88" s="101"/>
      <c r="I88" s="101"/>
      <c r="J88" s="101"/>
    </row>
    <row r="89" spans="2:10">
      <c r="B89" s="101"/>
      <c r="C89" s="101"/>
      <c r="D89" s="101"/>
      <c r="E89" s="101"/>
      <c r="F89" s="101"/>
      <c r="G89" s="101"/>
      <c r="H89" s="101"/>
      <c r="I89" s="101"/>
      <c r="J89" s="101"/>
    </row>
    <row r="90" spans="2:10">
      <c r="B90" s="101"/>
      <c r="C90" s="101"/>
      <c r="D90" s="101"/>
      <c r="E90" s="101"/>
      <c r="F90" s="101"/>
      <c r="G90" s="101"/>
      <c r="H90" s="101"/>
      <c r="I90" s="101"/>
      <c r="J90" s="101"/>
    </row>
    <row r="91" spans="2:10">
      <c r="B91" s="101"/>
      <c r="C91" s="101"/>
      <c r="D91" s="101"/>
      <c r="E91" s="101"/>
      <c r="F91" s="101"/>
      <c r="G91" s="101"/>
      <c r="H91" s="101"/>
      <c r="I91" s="101"/>
      <c r="J91" s="101"/>
    </row>
    <row r="92" spans="2:10">
      <c r="B92" s="101"/>
      <c r="C92" s="101"/>
      <c r="D92" s="101"/>
      <c r="E92" s="101"/>
      <c r="F92" s="101"/>
      <c r="G92" s="101"/>
      <c r="H92" s="101"/>
      <c r="I92" s="101"/>
      <c r="J92" s="101"/>
    </row>
    <row r="93" spans="2:10">
      <c r="B93" s="101"/>
      <c r="C93" s="101"/>
      <c r="D93" s="101"/>
      <c r="E93" s="101"/>
      <c r="F93" s="101"/>
      <c r="G93" s="101"/>
      <c r="H93" s="101"/>
      <c r="I93" s="101"/>
      <c r="J93" s="101"/>
    </row>
    <row r="94" spans="2:10">
      <c r="B94" s="101"/>
      <c r="C94" s="101"/>
      <c r="D94" s="101"/>
      <c r="E94" s="101"/>
      <c r="F94" s="101"/>
      <c r="G94" s="101"/>
      <c r="H94" s="101"/>
      <c r="I94" s="101"/>
      <c r="J94" s="101"/>
    </row>
    <row r="95" spans="2:10">
      <c r="B95" s="101"/>
      <c r="C95" s="101"/>
      <c r="D95" s="101"/>
      <c r="E95" s="101"/>
      <c r="F95" s="101"/>
      <c r="G95" s="101"/>
      <c r="H95" s="101"/>
      <c r="I95" s="101"/>
      <c r="J95" s="101"/>
    </row>
    <row r="96" spans="2:10">
      <c r="B96" s="101"/>
      <c r="C96" s="101"/>
      <c r="D96" s="101"/>
      <c r="E96" s="101"/>
      <c r="F96" s="101"/>
      <c r="G96" s="101"/>
      <c r="H96" s="101"/>
      <c r="I96" s="101"/>
      <c r="J96" s="101"/>
    </row>
    <row r="97" spans="2:10">
      <c r="B97" s="101"/>
      <c r="C97" s="101"/>
      <c r="D97" s="101"/>
      <c r="E97" s="101"/>
      <c r="F97" s="101"/>
      <c r="G97" s="101"/>
      <c r="H97" s="101"/>
      <c r="I97" s="101"/>
      <c r="J97" s="101"/>
    </row>
    <row r="98" spans="2:10">
      <c r="B98" s="101"/>
      <c r="C98" s="101"/>
      <c r="D98" s="101"/>
      <c r="E98" s="101"/>
      <c r="F98" s="101"/>
      <c r="G98" s="101"/>
      <c r="H98" s="101"/>
      <c r="I98" s="101"/>
      <c r="J98" s="101"/>
    </row>
    <row r="99" spans="2:10">
      <c r="B99" s="101"/>
      <c r="C99" s="101"/>
      <c r="D99" s="101"/>
      <c r="E99" s="101"/>
      <c r="F99" s="101"/>
      <c r="G99" s="101"/>
      <c r="H99" s="101"/>
      <c r="I99" s="101"/>
      <c r="J99" s="101"/>
    </row>
    <row r="100" spans="2:10">
      <c r="B100" s="101"/>
      <c r="C100" s="101"/>
      <c r="D100" s="101"/>
      <c r="E100" s="101"/>
      <c r="F100" s="101"/>
      <c r="G100" s="101"/>
      <c r="H100" s="101"/>
      <c r="I100" s="101"/>
      <c r="J100" s="101"/>
    </row>
    <row r="101" spans="2:10">
      <c r="B101" s="101"/>
      <c r="C101" s="101"/>
      <c r="D101" s="101"/>
      <c r="E101" s="101"/>
      <c r="F101" s="101"/>
      <c r="G101" s="101"/>
      <c r="H101" s="101"/>
      <c r="I101" s="101"/>
      <c r="J101" s="101"/>
    </row>
    <row r="102" spans="2:10">
      <c r="B102" s="101"/>
      <c r="C102" s="101"/>
      <c r="D102" s="101"/>
      <c r="E102" s="101"/>
      <c r="F102" s="101"/>
      <c r="G102" s="101"/>
      <c r="H102" s="101"/>
      <c r="I102" s="101"/>
      <c r="J102" s="101"/>
    </row>
    <row r="103" spans="2:10">
      <c r="B103" s="101"/>
      <c r="C103" s="101"/>
      <c r="D103" s="101"/>
      <c r="E103" s="101"/>
      <c r="F103" s="101"/>
      <c r="G103" s="101"/>
      <c r="H103" s="101"/>
      <c r="I103" s="101"/>
      <c r="J103" s="101"/>
    </row>
    <row r="104" spans="2:10">
      <c r="B104" s="101"/>
      <c r="C104" s="101"/>
      <c r="D104" s="101"/>
      <c r="E104" s="101"/>
      <c r="F104" s="101"/>
      <c r="G104" s="101"/>
      <c r="H104" s="101"/>
      <c r="I104" s="101"/>
      <c r="J104" s="101"/>
    </row>
    <row r="105" spans="2:10">
      <c r="B105" s="101"/>
      <c r="C105" s="101"/>
      <c r="D105" s="101"/>
      <c r="E105" s="101"/>
      <c r="F105" s="101"/>
      <c r="G105" s="101"/>
      <c r="H105" s="101"/>
      <c r="I105" s="101"/>
      <c r="J105" s="101"/>
    </row>
    <row r="106" spans="2:10">
      <c r="B106" s="101"/>
      <c r="C106" s="101"/>
      <c r="D106" s="101"/>
      <c r="E106" s="101"/>
      <c r="F106" s="101"/>
      <c r="G106" s="101"/>
      <c r="H106" s="101"/>
      <c r="I106" s="101"/>
      <c r="J106" s="101"/>
    </row>
    <row r="107" spans="2:10">
      <c r="B107" s="101"/>
      <c r="C107" s="101"/>
      <c r="D107" s="101"/>
      <c r="E107" s="101"/>
      <c r="F107" s="101"/>
      <c r="G107" s="101"/>
      <c r="H107" s="101"/>
      <c r="I107" s="101"/>
      <c r="J107" s="101"/>
    </row>
    <row r="108" spans="2:10">
      <c r="B108" s="101"/>
      <c r="C108" s="101"/>
      <c r="D108" s="101"/>
      <c r="E108" s="101"/>
      <c r="F108" s="101"/>
      <c r="G108" s="101"/>
      <c r="H108" s="101"/>
      <c r="I108" s="101"/>
      <c r="J108" s="101"/>
    </row>
    <row r="109" spans="2:10">
      <c r="B109" s="101"/>
      <c r="C109" s="101"/>
      <c r="D109" s="101"/>
      <c r="E109" s="101"/>
      <c r="F109" s="101"/>
      <c r="G109" s="101"/>
      <c r="H109" s="101"/>
      <c r="I109" s="101"/>
      <c r="J109" s="101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4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174</v>
      </c>
      <c r="C1" s="78" t="s" vm="1">
        <v>243</v>
      </c>
    </row>
    <row r="2" spans="2:60">
      <c r="B2" s="57" t="s">
        <v>173</v>
      </c>
      <c r="C2" s="78" t="s">
        <v>244</v>
      </c>
    </row>
    <row r="3" spans="2:60">
      <c r="B3" s="57" t="s">
        <v>175</v>
      </c>
      <c r="C3" s="78" t="s">
        <v>245</v>
      </c>
    </row>
    <row r="4" spans="2:60">
      <c r="B4" s="57" t="s">
        <v>176</v>
      </c>
      <c r="C4" s="78">
        <v>9455</v>
      </c>
    </row>
    <row r="6" spans="2:60" ht="26.25" customHeight="1">
      <c r="B6" s="174" t="s">
        <v>209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2:60" s="3" customFormat="1" ht="66">
      <c r="B7" s="60" t="s">
        <v>111</v>
      </c>
      <c r="C7" s="60" t="s">
        <v>112</v>
      </c>
      <c r="D7" s="60" t="s">
        <v>15</v>
      </c>
      <c r="E7" s="60" t="s">
        <v>16</v>
      </c>
      <c r="F7" s="60" t="s">
        <v>50</v>
      </c>
      <c r="G7" s="60" t="s">
        <v>96</v>
      </c>
      <c r="H7" s="60" t="s">
        <v>47</v>
      </c>
      <c r="I7" s="60" t="s">
        <v>105</v>
      </c>
      <c r="J7" s="60" t="s">
        <v>177</v>
      </c>
      <c r="K7" s="60" t="s">
        <v>178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230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1"/>
      <c r="D11" s="101"/>
      <c r="E11" s="101"/>
      <c r="F11" s="101"/>
      <c r="G11" s="101"/>
      <c r="H11" s="101"/>
      <c r="I11" s="101"/>
      <c r="J11" s="101"/>
      <c r="K11" s="101"/>
    </row>
    <row r="12" spans="2:60">
      <c r="B12" s="114"/>
      <c r="C12" s="101"/>
      <c r="D12" s="101"/>
      <c r="E12" s="101"/>
      <c r="F12" s="101"/>
      <c r="G12" s="101"/>
      <c r="H12" s="101"/>
      <c r="I12" s="101"/>
      <c r="J12" s="101"/>
      <c r="K12" s="101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</row>
    <row r="15" spans="2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A1:BH612"/>
  <sheetViews>
    <sheetView rightToLeft="1" workbookViewId="0">
      <selection activeCell="K15" sqref="K15"/>
    </sheetView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1" bestFit="1" customWidth="1"/>
    <col min="4" max="4" width="4.5703125" style="1" bestFit="1" customWidth="1"/>
    <col min="5" max="5" width="9" style="1" bestFit="1" customWidth="1"/>
    <col min="6" max="6" width="6.140625" style="1" bestFit="1" customWidth="1"/>
    <col min="7" max="7" width="5.28515625" style="1" bestFit="1" customWidth="1"/>
    <col min="8" max="8" width="7.5703125" style="1" customWidth="1"/>
    <col min="9" max="9" width="8" style="1" bestFit="1" customWidth="1"/>
    <col min="10" max="10" width="9.14062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57" t="s">
        <v>174</v>
      </c>
      <c r="C1" s="78" t="s" vm="1">
        <v>243</v>
      </c>
    </row>
    <row r="2" spans="1:60">
      <c r="B2" s="57" t="s">
        <v>173</v>
      </c>
      <c r="C2" s="78" t="s">
        <v>244</v>
      </c>
    </row>
    <row r="3" spans="1:60">
      <c r="B3" s="57" t="s">
        <v>175</v>
      </c>
      <c r="C3" s="78" t="s">
        <v>245</v>
      </c>
    </row>
    <row r="4" spans="1:60">
      <c r="B4" s="57" t="s">
        <v>176</v>
      </c>
      <c r="C4" s="78">
        <v>9455</v>
      </c>
    </row>
    <row r="6" spans="1:60" ht="26.25" customHeight="1">
      <c r="B6" s="174" t="s">
        <v>210</v>
      </c>
      <c r="C6" s="175"/>
      <c r="D6" s="175"/>
      <c r="E6" s="175"/>
      <c r="F6" s="175"/>
      <c r="G6" s="175"/>
      <c r="H6" s="175"/>
      <c r="I6" s="175"/>
      <c r="J6" s="175"/>
      <c r="K6" s="176"/>
    </row>
    <row r="7" spans="1:60" s="3" customFormat="1" ht="63">
      <c r="B7" s="60" t="s">
        <v>111</v>
      </c>
      <c r="C7" s="62" t="s">
        <v>40</v>
      </c>
      <c r="D7" s="62" t="s">
        <v>15</v>
      </c>
      <c r="E7" s="62" t="s">
        <v>16</v>
      </c>
      <c r="F7" s="62" t="s">
        <v>50</v>
      </c>
      <c r="G7" s="62" t="s">
        <v>96</v>
      </c>
      <c r="H7" s="62" t="s">
        <v>47</v>
      </c>
      <c r="I7" s="62" t="s">
        <v>105</v>
      </c>
      <c r="J7" s="62" t="s">
        <v>177</v>
      </c>
      <c r="K7" s="64" t="s">
        <v>178</v>
      </c>
    </row>
    <row r="8" spans="1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230</v>
      </c>
      <c r="J8" s="33" t="s">
        <v>20</v>
      </c>
      <c r="K8" s="18" t="s">
        <v>20</v>
      </c>
    </row>
    <row r="9" spans="1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60" s="4" customFormat="1" ht="18" customHeight="1">
      <c r="A10" s="146"/>
      <c r="B10" s="158" t="s">
        <v>642</v>
      </c>
      <c r="C10" s="155"/>
      <c r="D10" s="155"/>
      <c r="E10" s="155"/>
      <c r="F10" s="155"/>
      <c r="G10" s="155"/>
      <c r="H10" s="157"/>
      <c r="I10" s="156">
        <f>I11</f>
        <v>-8.8699999999999992</v>
      </c>
      <c r="J10" s="157">
        <v>1</v>
      </c>
      <c r="K10" s="157">
        <f>I10/'סכום נכסי הקרן'!$C$42</f>
        <v>-4.9598678115928506E-4</v>
      </c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9"/>
      <c r="AB10" s="149"/>
      <c r="AC10" s="149"/>
      <c r="AD10" s="149"/>
      <c r="AE10" s="149"/>
      <c r="AF10" s="149"/>
      <c r="AG10" s="149"/>
      <c r="AH10" s="149"/>
      <c r="AI10" s="149"/>
      <c r="AJ10" s="149"/>
      <c r="AK10" s="149"/>
      <c r="AL10" s="149"/>
      <c r="AM10" s="149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  <c r="AX10" s="149"/>
      <c r="AY10" s="149"/>
      <c r="AZ10" s="149"/>
      <c r="BA10" s="149"/>
      <c r="BB10" s="149"/>
      <c r="BC10" s="149"/>
      <c r="BD10" s="149"/>
      <c r="BE10" s="149"/>
      <c r="BF10" s="149"/>
      <c r="BG10" s="149"/>
      <c r="BH10" s="154"/>
    </row>
    <row r="11" spans="1:60" ht="21" customHeight="1">
      <c r="A11" s="146"/>
      <c r="B11" s="159" t="s">
        <v>224</v>
      </c>
      <c r="C11" s="155"/>
      <c r="D11" s="155"/>
      <c r="E11" s="155"/>
      <c r="F11" s="155"/>
      <c r="G11" s="155"/>
      <c r="H11" s="157"/>
      <c r="I11" s="156">
        <f>I12</f>
        <v>-8.8699999999999992</v>
      </c>
      <c r="J11" s="157">
        <v>1</v>
      </c>
      <c r="K11" s="157">
        <f>I11/'סכום נכסי הקרן'!$C$42</f>
        <v>-4.9598678115928506E-4</v>
      </c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54"/>
      <c r="AB11" s="154"/>
      <c r="AC11" s="154"/>
      <c r="AD11" s="154"/>
      <c r="AE11" s="154"/>
      <c r="AF11" s="154"/>
      <c r="AG11" s="154"/>
      <c r="AH11" s="154"/>
      <c r="AI11" s="154"/>
      <c r="AJ11" s="154"/>
      <c r="AK11" s="154"/>
      <c r="AL11" s="154"/>
      <c r="AM11" s="154"/>
      <c r="AN11" s="154"/>
      <c r="AO11" s="154"/>
      <c r="AP11" s="154"/>
      <c r="AQ11" s="154"/>
      <c r="AR11" s="154"/>
      <c r="AS11" s="154"/>
      <c r="AT11" s="154"/>
      <c r="AU11" s="154"/>
      <c r="AV11" s="154"/>
      <c r="AW11" s="154"/>
      <c r="AX11" s="154"/>
      <c r="AY11" s="154"/>
      <c r="AZ11" s="154"/>
      <c r="BA11" s="154"/>
      <c r="BB11" s="154"/>
      <c r="BC11" s="154"/>
      <c r="BD11" s="154"/>
      <c r="BE11" s="154"/>
      <c r="BF11" s="154"/>
      <c r="BG11" s="154"/>
      <c r="BH11" s="154"/>
    </row>
    <row r="12" spans="1:60">
      <c r="A12" s="146"/>
      <c r="B12" s="150" t="s">
        <v>643</v>
      </c>
      <c r="C12" s="151"/>
      <c r="D12" s="151"/>
      <c r="E12" s="151"/>
      <c r="F12" s="151"/>
      <c r="G12" s="151"/>
      <c r="H12" s="153"/>
      <c r="I12" s="152">
        <v>-8.8699999999999992</v>
      </c>
      <c r="J12" s="153">
        <v>1</v>
      </c>
      <c r="K12" s="153">
        <f>I12/'סכום נכסי הקרן'!$C$42</f>
        <v>-4.9598678115928506E-4</v>
      </c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8"/>
      <c r="AB12" s="148"/>
      <c r="AC12" s="148"/>
      <c r="AD12" s="148"/>
      <c r="AE12" s="148"/>
      <c r="AF12" s="148"/>
      <c r="AG12" s="148"/>
      <c r="AH12" s="148"/>
      <c r="AI12" s="148"/>
      <c r="AJ12" s="148"/>
      <c r="AK12" s="148"/>
      <c r="AL12" s="148"/>
      <c r="AM12" s="148"/>
      <c r="AN12" s="148"/>
      <c r="AO12" s="148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A12" s="148"/>
      <c r="BB12" s="148"/>
      <c r="BC12" s="148"/>
      <c r="BD12" s="148"/>
      <c r="BE12" s="147"/>
      <c r="BF12" s="147"/>
      <c r="BG12" s="147"/>
      <c r="BH12" s="147"/>
    </row>
    <row r="13" spans="1:60">
      <c r="B13" s="101"/>
      <c r="C13" s="101"/>
      <c r="D13" s="101"/>
      <c r="E13" s="101"/>
      <c r="F13" s="101"/>
      <c r="G13" s="101"/>
      <c r="H13" s="101"/>
      <c r="I13" s="101"/>
      <c r="J13" s="101"/>
      <c r="K13" s="101"/>
    </row>
    <row r="14" spans="1:60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</row>
    <row r="15" spans="1:60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1:60">
      <c r="B16" s="101"/>
      <c r="C16" s="101"/>
      <c r="D16" s="101"/>
      <c r="E16" s="101"/>
      <c r="F16" s="101"/>
      <c r="G16" s="101"/>
      <c r="H16" s="101"/>
      <c r="I16" s="101"/>
      <c r="J16" s="101"/>
      <c r="K16" s="101"/>
    </row>
    <row r="17" spans="2:11">
      <c r="B17" s="101"/>
      <c r="C17" s="101"/>
      <c r="D17" s="101"/>
      <c r="E17" s="101"/>
      <c r="F17" s="101"/>
      <c r="G17" s="101"/>
      <c r="H17" s="101"/>
      <c r="I17" s="101"/>
      <c r="J17" s="101"/>
      <c r="K17" s="101"/>
    </row>
    <row r="18" spans="2:11">
      <c r="B18" s="101"/>
      <c r="C18" s="101"/>
      <c r="D18" s="101"/>
      <c r="E18" s="101"/>
      <c r="F18" s="101"/>
      <c r="G18" s="101"/>
      <c r="H18" s="101"/>
      <c r="I18" s="101"/>
      <c r="J18" s="101"/>
      <c r="K18" s="101"/>
    </row>
    <row r="19" spans="2:11">
      <c r="B19" s="101"/>
      <c r="C19" s="101"/>
      <c r="D19" s="101"/>
      <c r="E19" s="101"/>
      <c r="F19" s="101"/>
      <c r="G19" s="101"/>
      <c r="H19" s="101"/>
      <c r="I19" s="101"/>
      <c r="J19" s="101"/>
      <c r="K19" s="101"/>
    </row>
    <row r="20" spans="2:11">
      <c r="B20" s="101"/>
      <c r="C20" s="101"/>
      <c r="D20" s="101"/>
      <c r="E20" s="101"/>
      <c r="F20" s="101"/>
      <c r="G20" s="101"/>
      <c r="H20" s="101"/>
      <c r="I20" s="101"/>
      <c r="J20" s="101"/>
      <c r="K20" s="101"/>
    </row>
    <row r="21" spans="2:11">
      <c r="B21" s="101"/>
      <c r="C21" s="101"/>
      <c r="D21" s="101"/>
      <c r="E21" s="101"/>
      <c r="F21" s="101"/>
      <c r="G21" s="101"/>
      <c r="H21" s="101"/>
      <c r="I21" s="101"/>
      <c r="J21" s="101"/>
      <c r="K21" s="101"/>
    </row>
    <row r="22" spans="2:11">
      <c r="B22" s="101"/>
      <c r="C22" s="101"/>
      <c r="D22" s="101"/>
      <c r="E22" s="101"/>
      <c r="F22" s="101"/>
      <c r="G22" s="101"/>
      <c r="H22" s="101"/>
      <c r="I22" s="101"/>
      <c r="J22" s="101"/>
      <c r="K22" s="101"/>
    </row>
    <row r="23" spans="2:11">
      <c r="B23" s="101"/>
      <c r="C23" s="101"/>
      <c r="D23" s="101"/>
      <c r="E23" s="101"/>
      <c r="F23" s="101"/>
      <c r="G23" s="101"/>
      <c r="H23" s="101"/>
      <c r="I23" s="101"/>
      <c r="J23" s="101"/>
      <c r="K23" s="101"/>
    </row>
    <row r="24" spans="2:11">
      <c r="B24" s="101"/>
      <c r="C24" s="101"/>
      <c r="D24" s="101"/>
      <c r="E24" s="101"/>
      <c r="F24" s="101"/>
      <c r="G24" s="101"/>
      <c r="H24" s="101"/>
      <c r="I24" s="101"/>
      <c r="J24" s="101"/>
      <c r="K24" s="101"/>
    </row>
    <row r="25" spans="2:11">
      <c r="B25" s="101"/>
      <c r="C25" s="101"/>
      <c r="D25" s="101"/>
      <c r="E25" s="101"/>
      <c r="F25" s="101"/>
      <c r="G25" s="101"/>
      <c r="H25" s="101"/>
      <c r="I25" s="101"/>
      <c r="J25" s="101"/>
      <c r="K25" s="101"/>
    </row>
    <row r="26" spans="2:11">
      <c r="B26" s="101"/>
      <c r="C26" s="101"/>
      <c r="D26" s="101"/>
      <c r="E26" s="101"/>
      <c r="F26" s="101"/>
      <c r="G26" s="101"/>
      <c r="H26" s="101"/>
      <c r="I26" s="101"/>
      <c r="J26" s="101"/>
      <c r="K26" s="101"/>
    </row>
    <row r="27" spans="2:11">
      <c r="B27" s="101"/>
      <c r="C27" s="101"/>
      <c r="D27" s="101"/>
      <c r="E27" s="101"/>
      <c r="F27" s="101"/>
      <c r="G27" s="101"/>
      <c r="H27" s="101"/>
      <c r="I27" s="101"/>
      <c r="J27" s="101"/>
      <c r="K27" s="101"/>
    </row>
    <row r="28" spans="2:11">
      <c r="B28" s="101"/>
      <c r="C28" s="101"/>
      <c r="D28" s="101"/>
      <c r="E28" s="101"/>
      <c r="F28" s="101"/>
      <c r="G28" s="101"/>
      <c r="H28" s="101"/>
      <c r="I28" s="101"/>
      <c r="J28" s="101"/>
      <c r="K28" s="101"/>
    </row>
    <row r="29" spans="2:11">
      <c r="B29" s="101"/>
      <c r="C29" s="101"/>
      <c r="D29" s="101"/>
      <c r="E29" s="101"/>
      <c r="F29" s="101"/>
      <c r="G29" s="101"/>
      <c r="H29" s="101"/>
      <c r="I29" s="101"/>
      <c r="J29" s="101"/>
      <c r="K29" s="101"/>
    </row>
    <row r="30" spans="2:11">
      <c r="B30" s="101"/>
      <c r="C30" s="101"/>
      <c r="D30" s="101"/>
      <c r="E30" s="101"/>
      <c r="F30" s="101"/>
      <c r="G30" s="101"/>
      <c r="H30" s="101"/>
      <c r="I30" s="101"/>
      <c r="J30" s="101"/>
      <c r="K30" s="101"/>
    </row>
    <row r="31" spans="2:11">
      <c r="B31" s="101"/>
      <c r="C31" s="101"/>
      <c r="D31" s="101"/>
      <c r="E31" s="101"/>
      <c r="F31" s="101"/>
      <c r="G31" s="101"/>
      <c r="H31" s="101"/>
      <c r="I31" s="101"/>
      <c r="J31" s="101"/>
      <c r="K31" s="101"/>
    </row>
    <row r="32" spans="2:11">
      <c r="B32" s="101"/>
      <c r="C32" s="101"/>
      <c r="D32" s="101"/>
      <c r="E32" s="101"/>
      <c r="F32" s="101"/>
      <c r="G32" s="101"/>
      <c r="H32" s="101"/>
      <c r="I32" s="101"/>
      <c r="J32" s="101"/>
      <c r="K32" s="101"/>
    </row>
    <row r="33" spans="2:11">
      <c r="B33" s="101"/>
      <c r="C33" s="101"/>
      <c r="D33" s="101"/>
      <c r="E33" s="101"/>
      <c r="F33" s="101"/>
      <c r="G33" s="101"/>
      <c r="H33" s="101"/>
      <c r="I33" s="101"/>
      <c r="J33" s="101"/>
      <c r="K33" s="101"/>
    </row>
    <row r="34" spans="2:11">
      <c r="B34" s="101"/>
      <c r="C34" s="101"/>
      <c r="D34" s="101"/>
      <c r="E34" s="101"/>
      <c r="F34" s="101"/>
      <c r="G34" s="101"/>
      <c r="H34" s="101"/>
      <c r="I34" s="101"/>
      <c r="J34" s="101"/>
      <c r="K34" s="101"/>
    </row>
    <row r="35" spans="2:11">
      <c r="B35" s="101"/>
      <c r="C35" s="101"/>
      <c r="D35" s="101"/>
      <c r="E35" s="101"/>
      <c r="F35" s="101"/>
      <c r="G35" s="101"/>
      <c r="H35" s="101"/>
      <c r="I35" s="101"/>
      <c r="J35" s="101"/>
      <c r="K35" s="101"/>
    </row>
    <row r="36" spans="2:11">
      <c r="B36" s="101"/>
      <c r="C36" s="101"/>
      <c r="D36" s="101"/>
      <c r="E36" s="101"/>
      <c r="F36" s="101"/>
      <c r="G36" s="101"/>
      <c r="H36" s="101"/>
      <c r="I36" s="101"/>
      <c r="J36" s="101"/>
      <c r="K36" s="101"/>
    </row>
    <row r="37" spans="2:11">
      <c r="B37" s="101"/>
      <c r="C37" s="101"/>
      <c r="D37" s="101"/>
      <c r="E37" s="101"/>
      <c r="F37" s="101"/>
      <c r="G37" s="101"/>
      <c r="H37" s="101"/>
      <c r="I37" s="101"/>
      <c r="J37" s="101"/>
      <c r="K37" s="101"/>
    </row>
    <row r="38" spans="2:11">
      <c r="B38" s="101"/>
      <c r="C38" s="101"/>
      <c r="D38" s="101"/>
      <c r="E38" s="101"/>
      <c r="F38" s="101"/>
      <c r="G38" s="101"/>
      <c r="H38" s="101"/>
      <c r="I38" s="101"/>
      <c r="J38" s="101"/>
      <c r="K38" s="101"/>
    </row>
    <row r="39" spans="2:11">
      <c r="B39" s="101"/>
      <c r="C39" s="101"/>
      <c r="D39" s="101"/>
      <c r="E39" s="101"/>
      <c r="F39" s="101"/>
      <c r="G39" s="101"/>
      <c r="H39" s="101"/>
      <c r="I39" s="101"/>
      <c r="J39" s="101"/>
      <c r="K39" s="101"/>
    </row>
    <row r="40" spans="2:11">
      <c r="B40" s="101"/>
      <c r="C40" s="101"/>
      <c r="D40" s="101"/>
      <c r="E40" s="101"/>
      <c r="F40" s="101"/>
      <c r="G40" s="101"/>
      <c r="H40" s="101"/>
      <c r="I40" s="101"/>
      <c r="J40" s="101"/>
      <c r="K40" s="101"/>
    </row>
    <row r="41" spans="2:11">
      <c r="B41" s="101"/>
      <c r="C41" s="101"/>
      <c r="D41" s="101"/>
      <c r="E41" s="101"/>
      <c r="F41" s="101"/>
      <c r="G41" s="101"/>
      <c r="H41" s="101"/>
      <c r="I41" s="101"/>
      <c r="J41" s="101"/>
      <c r="K41" s="101"/>
    </row>
    <row r="42" spans="2:11">
      <c r="B42" s="101"/>
      <c r="C42" s="101"/>
      <c r="D42" s="101"/>
      <c r="E42" s="101"/>
      <c r="F42" s="101"/>
      <c r="G42" s="101"/>
      <c r="H42" s="101"/>
      <c r="I42" s="101"/>
      <c r="J42" s="101"/>
      <c r="K42" s="101"/>
    </row>
    <row r="43" spans="2:11">
      <c r="B43" s="101"/>
      <c r="C43" s="101"/>
      <c r="D43" s="101"/>
      <c r="E43" s="101"/>
      <c r="F43" s="101"/>
      <c r="G43" s="101"/>
      <c r="H43" s="101"/>
      <c r="I43" s="101"/>
      <c r="J43" s="101"/>
      <c r="K43" s="101"/>
    </row>
    <row r="44" spans="2:11">
      <c r="B44" s="101"/>
      <c r="C44" s="101"/>
      <c r="D44" s="101"/>
      <c r="E44" s="101"/>
      <c r="F44" s="101"/>
      <c r="G44" s="101"/>
      <c r="H44" s="101"/>
      <c r="I44" s="101"/>
      <c r="J44" s="101"/>
      <c r="K44" s="101"/>
    </row>
    <row r="45" spans="2:11">
      <c r="B45" s="101"/>
      <c r="C45" s="101"/>
      <c r="D45" s="101"/>
      <c r="E45" s="101"/>
      <c r="F45" s="101"/>
      <c r="G45" s="101"/>
      <c r="H45" s="101"/>
      <c r="I45" s="101"/>
      <c r="J45" s="101"/>
      <c r="K45" s="101"/>
    </row>
    <row r="46" spans="2:11">
      <c r="B46" s="101"/>
      <c r="C46" s="101"/>
      <c r="D46" s="101"/>
      <c r="E46" s="101"/>
      <c r="F46" s="101"/>
      <c r="G46" s="101"/>
      <c r="H46" s="101"/>
      <c r="I46" s="101"/>
      <c r="J46" s="101"/>
      <c r="K46" s="101"/>
    </row>
    <row r="47" spans="2:11">
      <c r="B47" s="101"/>
      <c r="C47" s="101"/>
      <c r="D47" s="101"/>
      <c r="E47" s="101"/>
      <c r="F47" s="101"/>
      <c r="G47" s="101"/>
      <c r="H47" s="101"/>
      <c r="I47" s="101"/>
      <c r="J47" s="101"/>
      <c r="K47" s="101"/>
    </row>
    <row r="48" spans="2:11">
      <c r="B48" s="101"/>
      <c r="C48" s="101"/>
      <c r="D48" s="101"/>
      <c r="E48" s="101"/>
      <c r="F48" s="101"/>
      <c r="G48" s="101"/>
      <c r="H48" s="101"/>
      <c r="I48" s="101"/>
      <c r="J48" s="101"/>
      <c r="K48" s="101"/>
    </row>
    <row r="49" spans="2:11">
      <c r="B49" s="101"/>
      <c r="C49" s="101"/>
      <c r="D49" s="101"/>
      <c r="E49" s="101"/>
      <c r="F49" s="101"/>
      <c r="G49" s="101"/>
      <c r="H49" s="101"/>
      <c r="I49" s="101"/>
      <c r="J49" s="101"/>
      <c r="K49" s="101"/>
    </row>
    <row r="50" spans="2:11">
      <c r="B50" s="101"/>
      <c r="C50" s="101"/>
      <c r="D50" s="101"/>
      <c r="E50" s="101"/>
      <c r="F50" s="101"/>
      <c r="G50" s="101"/>
      <c r="H50" s="101"/>
      <c r="I50" s="101"/>
      <c r="J50" s="101"/>
      <c r="K50" s="101"/>
    </row>
    <row r="51" spans="2:11">
      <c r="B51" s="101"/>
      <c r="C51" s="101"/>
      <c r="D51" s="101"/>
      <c r="E51" s="101"/>
      <c r="F51" s="101"/>
      <c r="G51" s="101"/>
      <c r="H51" s="101"/>
      <c r="I51" s="101"/>
      <c r="J51" s="101"/>
      <c r="K51" s="101"/>
    </row>
    <row r="52" spans="2:11">
      <c r="B52" s="101"/>
      <c r="C52" s="101"/>
      <c r="D52" s="101"/>
      <c r="E52" s="101"/>
      <c r="F52" s="101"/>
      <c r="G52" s="101"/>
      <c r="H52" s="101"/>
      <c r="I52" s="101"/>
      <c r="J52" s="101"/>
      <c r="K52" s="101"/>
    </row>
    <row r="53" spans="2:11">
      <c r="B53" s="101"/>
      <c r="C53" s="101"/>
      <c r="D53" s="101"/>
      <c r="E53" s="101"/>
      <c r="F53" s="101"/>
      <c r="G53" s="101"/>
      <c r="H53" s="101"/>
      <c r="I53" s="101"/>
      <c r="J53" s="101"/>
      <c r="K53" s="101"/>
    </row>
    <row r="54" spans="2:11">
      <c r="B54" s="101"/>
      <c r="C54" s="101"/>
      <c r="D54" s="101"/>
      <c r="E54" s="101"/>
      <c r="F54" s="101"/>
      <c r="G54" s="101"/>
      <c r="H54" s="101"/>
      <c r="I54" s="101"/>
      <c r="J54" s="101"/>
      <c r="K54" s="101"/>
    </row>
    <row r="55" spans="2:11">
      <c r="B55" s="101"/>
      <c r="C55" s="101"/>
      <c r="D55" s="101"/>
      <c r="E55" s="101"/>
      <c r="F55" s="101"/>
      <c r="G55" s="101"/>
      <c r="H55" s="101"/>
      <c r="I55" s="101"/>
      <c r="J55" s="101"/>
      <c r="K55" s="101"/>
    </row>
    <row r="56" spans="2:11">
      <c r="B56" s="101"/>
      <c r="C56" s="101"/>
      <c r="D56" s="101"/>
      <c r="E56" s="101"/>
      <c r="F56" s="101"/>
      <c r="G56" s="101"/>
      <c r="H56" s="101"/>
      <c r="I56" s="101"/>
      <c r="J56" s="101"/>
      <c r="K56" s="101"/>
    </row>
    <row r="57" spans="2:11">
      <c r="B57" s="101"/>
      <c r="C57" s="101"/>
      <c r="D57" s="101"/>
      <c r="E57" s="101"/>
      <c r="F57" s="101"/>
      <c r="G57" s="101"/>
      <c r="H57" s="101"/>
      <c r="I57" s="101"/>
      <c r="J57" s="101"/>
      <c r="K57" s="101"/>
    </row>
    <row r="58" spans="2:11">
      <c r="B58" s="101"/>
      <c r="C58" s="101"/>
      <c r="D58" s="101"/>
      <c r="E58" s="101"/>
      <c r="F58" s="101"/>
      <c r="G58" s="101"/>
      <c r="H58" s="101"/>
      <c r="I58" s="101"/>
      <c r="J58" s="101"/>
      <c r="K58" s="101"/>
    </row>
    <row r="59" spans="2:11">
      <c r="B59" s="101"/>
      <c r="C59" s="101"/>
      <c r="D59" s="101"/>
      <c r="E59" s="101"/>
      <c r="F59" s="101"/>
      <c r="G59" s="101"/>
      <c r="H59" s="101"/>
      <c r="I59" s="101"/>
      <c r="J59" s="101"/>
      <c r="K59" s="101"/>
    </row>
    <row r="60" spans="2:11">
      <c r="B60" s="101"/>
      <c r="C60" s="101"/>
      <c r="D60" s="101"/>
      <c r="E60" s="101"/>
      <c r="F60" s="101"/>
      <c r="G60" s="101"/>
      <c r="H60" s="101"/>
      <c r="I60" s="101"/>
      <c r="J60" s="101"/>
      <c r="K60" s="101"/>
    </row>
    <row r="61" spans="2:11">
      <c r="B61" s="101"/>
      <c r="C61" s="101"/>
      <c r="D61" s="101"/>
      <c r="E61" s="101"/>
      <c r="F61" s="101"/>
      <c r="G61" s="101"/>
      <c r="H61" s="101"/>
      <c r="I61" s="101"/>
      <c r="J61" s="101"/>
      <c r="K61" s="101"/>
    </row>
    <row r="62" spans="2:11">
      <c r="B62" s="101"/>
      <c r="C62" s="101"/>
      <c r="D62" s="101"/>
      <c r="E62" s="101"/>
      <c r="F62" s="101"/>
      <c r="G62" s="101"/>
      <c r="H62" s="101"/>
      <c r="I62" s="101"/>
      <c r="J62" s="101"/>
      <c r="K62" s="101"/>
    </row>
    <row r="63" spans="2:11">
      <c r="B63" s="101"/>
      <c r="C63" s="101"/>
      <c r="D63" s="101"/>
      <c r="E63" s="101"/>
      <c r="F63" s="101"/>
      <c r="G63" s="101"/>
      <c r="H63" s="101"/>
      <c r="I63" s="101"/>
      <c r="J63" s="101"/>
      <c r="K63" s="101"/>
    </row>
    <row r="64" spans="2:11">
      <c r="B64" s="101"/>
      <c r="C64" s="101"/>
      <c r="D64" s="101"/>
      <c r="E64" s="101"/>
      <c r="F64" s="101"/>
      <c r="G64" s="101"/>
      <c r="H64" s="101"/>
      <c r="I64" s="101"/>
      <c r="J64" s="101"/>
      <c r="K64" s="101"/>
    </row>
    <row r="65" spans="2:11">
      <c r="B65" s="101"/>
      <c r="C65" s="101"/>
      <c r="D65" s="101"/>
      <c r="E65" s="101"/>
      <c r="F65" s="101"/>
      <c r="G65" s="101"/>
      <c r="H65" s="101"/>
      <c r="I65" s="101"/>
      <c r="J65" s="101"/>
      <c r="K65" s="101"/>
    </row>
    <row r="66" spans="2:11">
      <c r="B66" s="101"/>
      <c r="C66" s="101"/>
      <c r="D66" s="101"/>
      <c r="E66" s="101"/>
      <c r="F66" s="101"/>
      <c r="G66" s="101"/>
      <c r="H66" s="101"/>
      <c r="I66" s="101"/>
      <c r="J66" s="101"/>
      <c r="K66" s="101"/>
    </row>
    <row r="67" spans="2:11">
      <c r="B67" s="101"/>
      <c r="C67" s="101"/>
      <c r="D67" s="101"/>
      <c r="E67" s="101"/>
      <c r="F67" s="101"/>
      <c r="G67" s="101"/>
      <c r="H67" s="101"/>
      <c r="I67" s="101"/>
      <c r="J67" s="101"/>
      <c r="K67" s="101"/>
    </row>
    <row r="68" spans="2:11">
      <c r="B68" s="101"/>
      <c r="C68" s="101"/>
      <c r="D68" s="101"/>
      <c r="E68" s="101"/>
      <c r="F68" s="101"/>
      <c r="G68" s="101"/>
      <c r="H68" s="101"/>
      <c r="I68" s="101"/>
      <c r="J68" s="101"/>
      <c r="K68" s="101"/>
    </row>
    <row r="69" spans="2:11">
      <c r="B69" s="101"/>
      <c r="C69" s="101"/>
      <c r="D69" s="101"/>
      <c r="E69" s="101"/>
      <c r="F69" s="101"/>
      <c r="G69" s="101"/>
      <c r="H69" s="101"/>
      <c r="I69" s="101"/>
      <c r="J69" s="101"/>
      <c r="K69" s="101"/>
    </row>
    <row r="70" spans="2:11">
      <c r="B70" s="101"/>
      <c r="C70" s="101"/>
      <c r="D70" s="101"/>
      <c r="E70" s="101"/>
      <c r="F70" s="101"/>
      <c r="G70" s="101"/>
      <c r="H70" s="101"/>
      <c r="I70" s="101"/>
      <c r="J70" s="101"/>
      <c r="K70" s="101"/>
    </row>
    <row r="71" spans="2:11">
      <c r="B71" s="101"/>
      <c r="C71" s="101"/>
      <c r="D71" s="101"/>
      <c r="E71" s="101"/>
      <c r="F71" s="101"/>
      <c r="G71" s="101"/>
      <c r="H71" s="101"/>
      <c r="I71" s="101"/>
      <c r="J71" s="101"/>
      <c r="K71" s="101"/>
    </row>
    <row r="72" spans="2:11">
      <c r="B72" s="101"/>
      <c r="C72" s="101"/>
      <c r="D72" s="101"/>
      <c r="E72" s="101"/>
      <c r="F72" s="101"/>
      <c r="G72" s="101"/>
      <c r="H72" s="101"/>
      <c r="I72" s="101"/>
      <c r="J72" s="101"/>
      <c r="K72" s="101"/>
    </row>
    <row r="73" spans="2:11">
      <c r="B73" s="101"/>
      <c r="C73" s="101"/>
      <c r="D73" s="101"/>
      <c r="E73" s="101"/>
      <c r="F73" s="101"/>
      <c r="G73" s="101"/>
      <c r="H73" s="101"/>
      <c r="I73" s="101"/>
      <c r="J73" s="101"/>
      <c r="K73" s="101"/>
    </row>
    <row r="74" spans="2:11">
      <c r="B74" s="101"/>
      <c r="C74" s="101"/>
      <c r="D74" s="101"/>
      <c r="E74" s="101"/>
      <c r="F74" s="101"/>
      <c r="G74" s="101"/>
      <c r="H74" s="101"/>
      <c r="I74" s="101"/>
      <c r="J74" s="101"/>
      <c r="K74" s="101"/>
    </row>
    <row r="75" spans="2:11">
      <c r="B75" s="101"/>
      <c r="C75" s="101"/>
      <c r="D75" s="101"/>
      <c r="E75" s="101"/>
      <c r="F75" s="101"/>
      <c r="G75" s="101"/>
      <c r="H75" s="101"/>
      <c r="I75" s="101"/>
      <c r="J75" s="101"/>
      <c r="K75" s="101"/>
    </row>
    <row r="76" spans="2:11">
      <c r="B76" s="101"/>
      <c r="C76" s="101"/>
      <c r="D76" s="101"/>
      <c r="E76" s="101"/>
      <c r="F76" s="101"/>
      <c r="G76" s="101"/>
      <c r="H76" s="101"/>
      <c r="I76" s="101"/>
      <c r="J76" s="101"/>
      <c r="K76" s="101"/>
    </row>
    <row r="77" spans="2:11">
      <c r="B77" s="101"/>
      <c r="C77" s="101"/>
      <c r="D77" s="101"/>
      <c r="E77" s="101"/>
      <c r="F77" s="101"/>
      <c r="G77" s="101"/>
      <c r="H77" s="101"/>
      <c r="I77" s="101"/>
      <c r="J77" s="101"/>
      <c r="K77" s="101"/>
    </row>
    <row r="78" spans="2:11">
      <c r="B78" s="101"/>
      <c r="C78" s="101"/>
      <c r="D78" s="101"/>
      <c r="E78" s="101"/>
      <c r="F78" s="101"/>
      <c r="G78" s="101"/>
      <c r="H78" s="101"/>
      <c r="I78" s="101"/>
      <c r="J78" s="101"/>
      <c r="K78" s="101"/>
    </row>
    <row r="79" spans="2:11">
      <c r="B79" s="101"/>
      <c r="C79" s="101"/>
      <c r="D79" s="101"/>
      <c r="E79" s="101"/>
      <c r="F79" s="101"/>
      <c r="G79" s="101"/>
      <c r="H79" s="101"/>
      <c r="I79" s="101"/>
      <c r="J79" s="101"/>
      <c r="K79" s="101"/>
    </row>
    <row r="80" spans="2:11">
      <c r="B80" s="101"/>
      <c r="C80" s="101"/>
      <c r="D80" s="101"/>
      <c r="E80" s="101"/>
      <c r="F80" s="101"/>
      <c r="G80" s="101"/>
      <c r="H80" s="101"/>
      <c r="I80" s="101"/>
      <c r="J80" s="101"/>
      <c r="K80" s="101"/>
    </row>
    <row r="81" spans="2:11">
      <c r="B81" s="101"/>
      <c r="C81" s="101"/>
      <c r="D81" s="101"/>
      <c r="E81" s="101"/>
      <c r="F81" s="101"/>
      <c r="G81" s="101"/>
      <c r="H81" s="101"/>
      <c r="I81" s="101"/>
      <c r="J81" s="101"/>
      <c r="K81" s="101"/>
    </row>
    <row r="82" spans="2:11">
      <c r="B82" s="101"/>
      <c r="C82" s="101"/>
      <c r="D82" s="101"/>
      <c r="E82" s="101"/>
      <c r="F82" s="101"/>
      <c r="G82" s="101"/>
      <c r="H82" s="101"/>
      <c r="I82" s="101"/>
      <c r="J82" s="101"/>
      <c r="K82" s="101"/>
    </row>
    <row r="83" spans="2:11">
      <c r="B83" s="101"/>
      <c r="C83" s="101"/>
      <c r="D83" s="101"/>
      <c r="E83" s="101"/>
      <c r="F83" s="101"/>
      <c r="G83" s="101"/>
      <c r="H83" s="101"/>
      <c r="I83" s="101"/>
      <c r="J83" s="101"/>
      <c r="K83" s="101"/>
    </row>
    <row r="84" spans="2:11">
      <c r="B84" s="101"/>
      <c r="C84" s="101"/>
      <c r="D84" s="101"/>
      <c r="E84" s="101"/>
      <c r="F84" s="101"/>
      <c r="G84" s="101"/>
      <c r="H84" s="101"/>
      <c r="I84" s="101"/>
      <c r="J84" s="101"/>
      <c r="K84" s="101"/>
    </row>
    <row r="85" spans="2:11">
      <c r="B85" s="101"/>
      <c r="C85" s="101"/>
      <c r="D85" s="101"/>
      <c r="E85" s="101"/>
      <c r="F85" s="101"/>
      <c r="G85" s="101"/>
      <c r="H85" s="101"/>
      <c r="I85" s="101"/>
      <c r="J85" s="101"/>
      <c r="K85" s="101"/>
    </row>
    <row r="86" spans="2:11">
      <c r="B86" s="101"/>
      <c r="C86" s="101"/>
      <c r="D86" s="101"/>
      <c r="E86" s="101"/>
      <c r="F86" s="101"/>
      <c r="G86" s="101"/>
      <c r="H86" s="101"/>
      <c r="I86" s="101"/>
      <c r="J86" s="101"/>
      <c r="K86" s="101"/>
    </row>
    <row r="87" spans="2:11">
      <c r="B87" s="101"/>
      <c r="C87" s="101"/>
      <c r="D87" s="101"/>
      <c r="E87" s="101"/>
      <c r="F87" s="101"/>
      <c r="G87" s="101"/>
      <c r="H87" s="101"/>
      <c r="I87" s="101"/>
      <c r="J87" s="101"/>
      <c r="K87" s="101"/>
    </row>
    <row r="88" spans="2:11">
      <c r="B88" s="101"/>
      <c r="C88" s="101"/>
      <c r="D88" s="101"/>
      <c r="E88" s="101"/>
      <c r="F88" s="101"/>
      <c r="G88" s="101"/>
      <c r="H88" s="101"/>
      <c r="I88" s="101"/>
      <c r="J88" s="101"/>
      <c r="K88" s="101"/>
    </row>
    <row r="89" spans="2:11">
      <c r="B89" s="101"/>
      <c r="C89" s="101"/>
      <c r="D89" s="101"/>
      <c r="E89" s="101"/>
      <c r="F89" s="101"/>
      <c r="G89" s="101"/>
      <c r="H89" s="101"/>
      <c r="I89" s="101"/>
      <c r="J89" s="101"/>
      <c r="K89" s="101"/>
    </row>
    <row r="90" spans="2:11">
      <c r="B90" s="101"/>
      <c r="C90" s="101"/>
      <c r="D90" s="101"/>
      <c r="E90" s="101"/>
      <c r="F90" s="101"/>
      <c r="G90" s="101"/>
      <c r="H90" s="101"/>
      <c r="I90" s="101"/>
      <c r="J90" s="101"/>
      <c r="K90" s="101"/>
    </row>
    <row r="91" spans="2:11">
      <c r="B91" s="101"/>
      <c r="C91" s="101"/>
      <c r="D91" s="101"/>
      <c r="E91" s="101"/>
      <c r="F91" s="101"/>
      <c r="G91" s="101"/>
      <c r="H91" s="101"/>
      <c r="I91" s="101"/>
      <c r="J91" s="101"/>
      <c r="K91" s="101"/>
    </row>
    <row r="92" spans="2:11">
      <c r="B92" s="101"/>
      <c r="C92" s="101"/>
      <c r="D92" s="101"/>
      <c r="E92" s="101"/>
      <c r="F92" s="101"/>
      <c r="G92" s="101"/>
      <c r="H92" s="101"/>
      <c r="I92" s="101"/>
      <c r="J92" s="101"/>
      <c r="K92" s="101"/>
    </row>
    <row r="93" spans="2:11">
      <c r="B93" s="101"/>
      <c r="C93" s="101"/>
      <c r="D93" s="101"/>
      <c r="E93" s="101"/>
      <c r="F93" s="101"/>
      <c r="G93" s="101"/>
      <c r="H93" s="101"/>
      <c r="I93" s="101"/>
      <c r="J93" s="101"/>
      <c r="K93" s="101"/>
    </row>
    <row r="94" spans="2:11">
      <c r="B94" s="101"/>
      <c r="C94" s="101"/>
      <c r="D94" s="101"/>
      <c r="E94" s="101"/>
      <c r="F94" s="101"/>
      <c r="G94" s="101"/>
      <c r="H94" s="101"/>
      <c r="I94" s="101"/>
      <c r="J94" s="101"/>
      <c r="K94" s="101"/>
    </row>
    <row r="95" spans="2:11">
      <c r="B95" s="101"/>
      <c r="C95" s="101"/>
      <c r="D95" s="101"/>
      <c r="E95" s="101"/>
      <c r="F95" s="101"/>
      <c r="G95" s="101"/>
      <c r="H95" s="101"/>
      <c r="I95" s="101"/>
      <c r="J95" s="101"/>
      <c r="K95" s="101"/>
    </row>
    <row r="96" spans="2:11">
      <c r="B96" s="101"/>
      <c r="C96" s="101"/>
      <c r="D96" s="101"/>
      <c r="E96" s="101"/>
      <c r="F96" s="101"/>
      <c r="G96" s="101"/>
      <c r="H96" s="101"/>
      <c r="I96" s="101"/>
      <c r="J96" s="101"/>
      <c r="K96" s="101"/>
    </row>
    <row r="97" spans="2:11">
      <c r="B97" s="101"/>
      <c r="C97" s="101"/>
      <c r="D97" s="101"/>
      <c r="E97" s="101"/>
      <c r="F97" s="101"/>
      <c r="G97" s="101"/>
      <c r="H97" s="101"/>
      <c r="I97" s="101"/>
      <c r="J97" s="101"/>
      <c r="K97" s="101"/>
    </row>
    <row r="98" spans="2:11">
      <c r="B98" s="101"/>
      <c r="C98" s="101"/>
      <c r="D98" s="101"/>
      <c r="E98" s="101"/>
      <c r="F98" s="101"/>
      <c r="G98" s="101"/>
      <c r="H98" s="101"/>
      <c r="I98" s="101"/>
      <c r="J98" s="101"/>
      <c r="K98" s="101"/>
    </row>
    <row r="99" spans="2:11">
      <c r="B99" s="101"/>
      <c r="C99" s="101"/>
      <c r="D99" s="101"/>
      <c r="E99" s="101"/>
      <c r="F99" s="101"/>
      <c r="G99" s="101"/>
      <c r="H99" s="101"/>
      <c r="I99" s="101"/>
      <c r="J99" s="101"/>
      <c r="K99" s="101"/>
    </row>
    <row r="100" spans="2:11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</row>
    <row r="101" spans="2:11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</row>
    <row r="102" spans="2:11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</row>
    <row r="103" spans="2:11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</row>
    <row r="104" spans="2:11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</row>
    <row r="105" spans="2:11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</row>
    <row r="106" spans="2:11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</row>
    <row r="107" spans="2:11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</row>
    <row r="108" spans="2:11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</row>
    <row r="109" spans="2:11">
      <c r="D109" s="3"/>
      <c r="E109" s="3"/>
      <c r="F109" s="3"/>
      <c r="G109" s="3"/>
      <c r="H109" s="3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E607" s="22"/>
      <c r="G607" s="22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</sheetData>
  <sheetProtection sheet="1" objects="1" scenarios="1"/>
  <mergeCells count="1">
    <mergeCell ref="B6:K6"/>
  </mergeCells>
  <phoneticPr fontId="4" type="noConversion"/>
  <dataValidations count="1">
    <dataValidation allowBlank="1" showInputMessage="1" showErrorMessage="1" sqref="D29:XFD1048576 D27:AF28 AH27:XFD28 D1:XFD26 A1:B1048576 C5:C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AP109"/>
  <sheetViews>
    <sheetView rightToLeft="1" workbookViewId="0">
      <selection activeCell="Q26" sqref="Q26"/>
    </sheetView>
  </sheetViews>
  <sheetFormatPr defaultColWidth="9.140625" defaultRowHeight="18"/>
  <cols>
    <col min="1" max="1" width="6.28515625" style="1" customWidth="1"/>
    <col min="2" max="2" width="29.140625" style="2" bestFit="1" customWidth="1"/>
    <col min="3" max="3" width="46.28515625" style="1" bestFit="1" customWidth="1"/>
    <col min="4" max="4" width="11.855468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140625" style="3" customWidth="1"/>
    <col min="10" max="11" width="5.7109375" style="3" customWidth="1"/>
    <col min="12" max="12" width="6.85546875" style="3" customWidth="1"/>
    <col min="13" max="13" width="6.42578125" style="1" customWidth="1"/>
    <col min="14" max="14" width="6.7109375" style="1" customWidth="1"/>
    <col min="15" max="15" width="7.28515625" style="1" customWidth="1"/>
    <col min="16" max="27" width="5.7109375" style="1" customWidth="1"/>
    <col min="28" max="16384" width="9.140625" style="1"/>
  </cols>
  <sheetData>
    <row r="1" spans="2:42">
      <c r="B1" s="57" t="s">
        <v>174</v>
      </c>
      <c r="C1" s="78" t="s" vm="1">
        <v>243</v>
      </c>
    </row>
    <row r="2" spans="2:42">
      <c r="B2" s="57" t="s">
        <v>173</v>
      </c>
      <c r="C2" s="78" t="s">
        <v>244</v>
      </c>
    </row>
    <row r="3" spans="2:42">
      <c r="B3" s="57" t="s">
        <v>175</v>
      </c>
      <c r="C3" s="78" t="s">
        <v>245</v>
      </c>
    </row>
    <row r="4" spans="2:42">
      <c r="B4" s="57" t="s">
        <v>176</v>
      </c>
      <c r="C4" s="78">
        <v>9455</v>
      </c>
    </row>
    <row r="6" spans="2:42" ht="26.25" customHeight="1">
      <c r="B6" s="174" t="s">
        <v>211</v>
      </c>
      <c r="C6" s="175"/>
      <c r="D6" s="176"/>
    </row>
    <row r="7" spans="2:42" s="3" customFormat="1" ht="31.5">
      <c r="B7" s="60" t="s">
        <v>111</v>
      </c>
      <c r="C7" s="65" t="s">
        <v>102</v>
      </c>
      <c r="D7" s="66" t="s">
        <v>101</v>
      </c>
    </row>
    <row r="8" spans="2:42" s="3" customFormat="1">
      <c r="B8" s="16"/>
      <c r="C8" s="33" t="s">
        <v>230</v>
      </c>
      <c r="D8" s="18" t="s">
        <v>22</v>
      </c>
    </row>
    <row r="9" spans="2:42" s="4" customFormat="1" ht="18" customHeight="1">
      <c r="B9" s="19"/>
      <c r="C9" s="20" t="s">
        <v>1</v>
      </c>
      <c r="D9" s="21" t="s">
        <v>2</v>
      </c>
      <c r="E9" s="3"/>
      <c r="F9" s="3"/>
      <c r="G9" s="3"/>
      <c r="H9" s="3"/>
      <c r="I9" s="3"/>
      <c r="J9" s="3"/>
      <c r="K9" s="3"/>
      <c r="L9" s="3"/>
    </row>
    <row r="10" spans="2:42" s="4" customFormat="1" ht="18" customHeight="1">
      <c r="B10" s="127" t="s">
        <v>632</v>
      </c>
      <c r="C10" s="128">
        <f>C11</f>
        <v>45.731039999999993</v>
      </c>
      <c r="D10" s="129"/>
      <c r="E10" s="3"/>
      <c r="F10" s="3"/>
      <c r="G10" s="3"/>
      <c r="H10" s="3"/>
      <c r="I10" s="3"/>
      <c r="J10" s="3"/>
      <c r="K10" s="3"/>
      <c r="L10" s="3"/>
    </row>
    <row r="11" spans="2:42">
      <c r="B11" s="127" t="s">
        <v>633</v>
      </c>
      <c r="C11" s="128">
        <f>SUM(C12:C14)</f>
        <v>45.731039999999993</v>
      </c>
      <c r="D11" s="130"/>
    </row>
    <row r="12" spans="2:42">
      <c r="B12" s="131" t="s">
        <v>639</v>
      </c>
      <c r="C12" s="132">
        <v>23.109589999999997</v>
      </c>
      <c r="D12" s="130">
        <v>46100</v>
      </c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</row>
    <row r="13" spans="2:42">
      <c r="B13" s="131" t="s">
        <v>640</v>
      </c>
      <c r="C13" s="132">
        <v>3.7534000000000001</v>
      </c>
      <c r="D13" s="130">
        <v>43824</v>
      </c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</row>
    <row r="14" spans="2:42">
      <c r="B14" s="131" t="s">
        <v>641</v>
      </c>
      <c r="C14" s="132">
        <v>18.868049999999997</v>
      </c>
      <c r="D14" s="130">
        <v>44739</v>
      </c>
    </row>
    <row r="15" spans="2:42">
      <c r="B15" s="101"/>
      <c r="C15" s="101"/>
      <c r="D15" s="10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</row>
    <row r="16" spans="2:42">
      <c r="B16" s="101"/>
      <c r="C16" s="101"/>
      <c r="D16" s="10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</row>
    <row r="17" spans="2:4">
      <c r="B17" s="101"/>
      <c r="C17" s="101"/>
      <c r="D17" s="101"/>
    </row>
    <row r="18" spans="2:4">
      <c r="B18" s="101"/>
      <c r="C18" s="101"/>
      <c r="D18" s="101"/>
    </row>
    <row r="19" spans="2:4">
      <c r="B19" s="101"/>
      <c r="C19" s="101"/>
      <c r="D19" s="101"/>
    </row>
    <row r="20" spans="2:4">
      <c r="B20" s="101"/>
      <c r="C20" s="101"/>
      <c r="D20" s="101"/>
    </row>
    <row r="21" spans="2:4">
      <c r="B21" s="101"/>
      <c r="C21" s="101"/>
      <c r="D21" s="101"/>
    </row>
    <row r="22" spans="2:4">
      <c r="B22" s="101"/>
      <c r="C22" s="101"/>
      <c r="D22" s="101"/>
    </row>
    <row r="23" spans="2:4">
      <c r="B23" s="101"/>
      <c r="C23" s="101"/>
      <c r="D23" s="101"/>
    </row>
    <row r="24" spans="2:4">
      <c r="B24" s="101"/>
      <c r="C24" s="101"/>
      <c r="D24" s="101"/>
    </row>
    <row r="25" spans="2:4">
      <c r="B25" s="101"/>
      <c r="C25" s="101"/>
      <c r="D25" s="101"/>
    </row>
    <row r="26" spans="2:4">
      <c r="B26" s="101"/>
      <c r="C26" s="101"/>
      <c r="D26" s="101"/>
    </row>
    <row r="27" spans="2:4">
      <c r="B27" s="101"/>
      <c r="C27" s="101"/>
      <c r="D27" s="101"/>
    </row>
    <row r="28" spans="2:4">
      <c r="B28" s="101"/>
      <c r="C28" s="101"/>
      <c r="D28" s="101"/>
    </row>
    <row r="29" spans="2:4">
      <c r="B29" s="101"/>
      <c r="C29" s="101"/>
      <c r="D29" s="101"/>
    </row>
    <row r="30" spans="2:4">
      <c r="B30" s="101"/>
      <c r="C30" s="101"/>
      <c r="D30" s="101"/>
    </row>
    <row r="31" spans="2:4">
      <c r="B31" s="101"/>
      <c r="C31" s="101"/>
      <c r="D31" s="101"/>
    </row>
    <row r="32" spans="2:4">
      <c r="B32" s="101"/>
      <c r="C32" s="101"/>
      <c r="D32" s="101"/>
    </row>
    <row r="33" spans="2:4">
      <c r="B33" s="101"/>
      <c r="C33" s="101"/>
      <c r="D33" s="101"/>
    </row>
    <row r="34" spans="2:4">
      <c r="B34" s="101"/>
      <c r="C34" s="101"/>
      <c r="D34" s="101"/>
    </row>
    <row r="35" spans="2:4">
      <c r="B35" s="101"/>
      <c r="C35" s="101"/>
      <c r="D35" s="101"/>
    </row>
    <row r="36" spans="2:4">
      <c r="B36" s="101"/>
      <c r="C36" s="101"/>
      <c r="D36" s="101"/>
    </row>
    <row r="37" spans="2:4">
      <c r="B37" s="101"/>
      <c r="C37" s="101"/>
      <c r="D37" s="101"/>
    </row>
    <row r="38" spans="2:4">
      <c r="B38" s="101"/>
      <c r="C38" s="101"/>
      <c r="D38" s="101"/>
    </row>
    <row r="39" spans="2:4">
      <c r="B39" s="101"/>
      <c r="C39" s="101"/>
      <c r="D39" s="101"/>
    </row>
    <row r="40" spans="2:4">
      <c r="B40" s="101"/>
      <c r="C40" s="101"/>
      <c r="D40" s="101"/>
    </row>
    <row r="41" spans="2:4">
      <c r="B41" s="101"/>
      <c r="C41" s="101"/>
      <c r="D41" s="101"/>
    </row>
    <row r="42" spans="2:4">
      <c r="B42" s="101"/>
      <c r="C42" s="101"/>
      <c r="D42" s="101"/>
    </row>
    <row r="43" spans="2:4">
      <c r="B43" s="101"/>
      <c r="C43" s="101"/>
      <c r="D43" s="101"/>
    </row>
    <row r="44" spans="2:4">
      <c r="B44" s="101"/>
      <c r="C44" s="101"/>
      <c r="D44" s="101"/>
    </row>
    <row r="45" spans="2:4">
      <c r="B45" s="101"/>
      <c r="C45" s="101"/>
      <c r="D45" s="101"/>
    </row>
    <row r="46" spans="2:4">
      <c r="B46" s="101"/>
      <c r="C46" s="101"/>
      <c r="D46" s="101"/>
    </row>
    <row r="47" spans="2:4">
      <c r="B47" s="101"/>
      <c r="C47" s="101"/>
      <c r="D47" s="101"/>
    </row>
    <row r="48" spans="2:4">
      <c r="B48" s="101"/>
      <c r="C48" s="101"/>
      <c r="D48" s="101"/>
    </row>
    <row r="49" spans="2:4">
      <c r="B49" s="101"/>
      <c r="C49" s="101"/>
      <c r="D49" s="101"/>
    </row>
    <row r="50" spans="2:4">
      <c r="B50" s="101"/>
      <c r="C50" s="101"/>
      <c r="D50" s="101"/>
    </row>
    <row r="51" spans="2:4">
      <c r="B51" s="101"/>
      <c r="C51" s="101"/>
      <c r="D51" s="101"/>
    </row>
    <row r="52" spans="2:4">
      <c r="B52" s="101"/>
      <c r="C52" s="101"/>
      <c r="D52" s="101"/>
    </row>
    <row r="53" spans="2:4">
      <c r="B53" s="101"/>
      <c r="C53" s="101"/>
      <c r="D53" s="101"/>
    </row>
    <row r="54" spans="2:4">
      <c r="B54" s="101"/>
      <c r="C54" s="101"/>
      <c r="D54" s="101"/>
    </row>
    <row r="55" spans="2:4">
      <c r="B55" s="101"/>
      <c r="C55" s="101"/>
      <c r="D55" s="101"/>
    </row>
    <row r="56" spans="2:4">
      <c r="B56" s="101"/>
      <c r="C56" s="101"/>
      <c r="D56" s="101"/>
    </row>
    <row r="57" spans="2:4">
      <c r="B57" s="101"/>
      <c r="C57" s="101"/>
      <c r="D57" s="101"/>
    </row>
    <row r="58" spans="2:4">
      <c r="B58" s="101"/>
      <c r="C58" s="101"/>
      <c r="D58" s="101"/>
    </row>
    <row r="59" spans="2:4">
      <c r="B59" s="101"/>
      <c r="C59" s="101"/>
      <c r="D59" s="101"/>
    </row>
    <row r="60" spans="2:4">
      <c r="B60" s="101"/>
      <c r="C60" s="101"/>
      <c r="D60" s="101"/>
    </row>
    <row r="61" spans="2:4">
      <c r="B61" s="101"/>
      <c r="C61" s="101"/>
      <c r="D61" s="101"/>
    </row>
    <row r="62" spans="2:4">
      <c r="B62" s="101"/>
      <c r="C62" s="101"/>
      <c r="D62" s="101"/>
    </row>
    <row r="63" spans="2:4">
      <c r="B63" s="101"/>
      <c r="C63" s="101"/>
      <c r="D63" s="101"/>
    </row>
    <row r="64" spans="2:4">
      <c r="B64" s="101"/>
      <c r="C64" s="101"/>
      <c r="D64" s="101"/>
    </row>
    <row r="65" spans="2:4">
      <c r="B65" s="101"/>
      <c r="C65" s="101"/>
      <c r="D65" s="101"/>
    </row>
    <row r="66" spans="2:4">
      <c r="B66" s="101"/>
      <c r="C66" s="101"/>
      <c r="D66" s="101"/>
    </row>
    <row r="67" spans="2:4">
      <c r="B67" s="101"/>
      <c r="C67" s="101"/>
      <c r="D67" s="101"/>
    </row>
    <row r="68" spans="2:4">
      <c r="B68" s="101"/>
      <c r="C68" s="101"/>
      <c r="D68" s="101"/>
    </row>
    <row r="69" spans="2:4">
      <c r="B69" s="101"/>
      <c r="C69" s="101"/>
      <c r="D69" s="101"/>
    </row>
    <row r="70" spans="2:4">
      <c r="B70" s="101"/>
      <c r="C70" s="101"/>
      <c r="D70" s="101"/>
    </row>
    <row r="71" spans="2:4">
      <c r="B71" s="101"/>
      <c r="C71" s="101"/>
      <c r="D71" s="101"/>
    </row>
    <row r="72" spans="2:4">
      <c r="B72" s="101"/>
      <c r="C72" s="101"/>
      <c r="D72" s="101"/>
    </row>
    <row r="73" spans="2:4">
      <c r="B73" s="101"/>
      <c r="C73" s="101"/>
      <c r="D73" s="101"/>
    </row>
    <row r="74" spans="2:4">
      <c r="B74" s="101"/>
      <c r="C74" s="101"/>
      <c r="D74" s="101"/>
    </row>
    <row r="75" spans="2:4">
      <c r="B75" s="101"/>
      <c r="C75" s="101"/>
      <c r="D75" s="101"/>
    </row>
    <row r="76" spans="2:4">
      <c r="B76" s="101"/>
      <c r="C76" s="101"/>
      <c r="D76" s="101"/>
    </row>
    <row r="77" spans="2:4">
      <c r="B77" s="101"/>
      <c r="C77" s="101"/>
      <c r="D77" s="101"/>
    </row>
    <row r="78" spans="2:4">
      <c r="B78" s="101"/>
      <c r="C78" s="101"/>
      <c r="D78" s="101"/>
    </row>
    <row r="79" spans="2:4">
      <c r="B79" s="101"/>
      <c r="C79" s="101"/>
      <c r="D79" s="101"/>
    </row>
    <row r="80" spans="2:4">
      <c r="B80" s="101"/>
      <c r="C80" s="101"/>
      <c r="D80" s="101"/>
    </row>
    <row r="81" spans="2:4">
      <c r="B81" s="101"/>
      <c r="C81" s="101"/>
      <c r="D81" s="101"/>
    </row>
    <row r="82" spans="2:4">
      <c r="B82" s="101"/>
      <c r="C82" s="101"/>
      <c r="D82" s="101"/>
    </row>
    <row r="83" spans="2:4">
      <c r="B83" s="101"/>
      <c r="C83" s="101"/>
      <c r="D83" s="101"/>
    </row>
    <row r="84" spans="2:4">
      <c r="B84" s="101"/>
      <c r="C84" s="101"/>
      <c r="D84" s="101"/>
    </row>
    <row r="85" spans="2:4">
      <c r="B85" s="101"/>
      <c r="C85" s="101"/>
      <c r="D85" s="101"/>
    </row>
    <row r="86" spans="2:4">
      <c r="B86" s="101"/>
      <c r="C86" s="101"/>
      <c r="D86" s="101"/>
    </row>
    <row r="87" spans="2:4">
      <c r="B87" s="101"/>
      <c r="C87" s="101"/>
      <c r="D87" s="101"/>
    </row>
    <row r="88" spans="2:4">
      <c r="B88" s="101"/>
      <c r="C88" s="101"/>
      <c r="D88" s="101"/>
    </row>
    <row r="89" spans="2:4">
      <c r="B89" s="101"/>
      <c r="C89" s="101"/>
      <c r="D89" s="101"/>
    </row>
    <row r="90" spans="2:4">
      <c r="B90" s="101"/>
      <c r="C90" s="101"/>
      <c r="D90" s="101"/>
    </row>
    <row r="91" spans="2:4">
      <c r="B91" s="101"/>
      <c r="C91" s="101"/>
      <c r="D91" s="101"/>
    </row>
    <row r="92" spans="2:4">
      <c r="B92" s="101"/>
      <c r="C92" s="101"/>
      <c r="D92" s="101"/>
    </row>
    <row r="93" spans="2:4">
      <c r="B93" s="101"/>
      <c r="C93" s="101"/>
      <c r="D93" s="101"/>
    </row>
    <row r="94" spans="2:4">
      <c r="B94" s="101"/>
      <c r="C94" s="101"/>
      <c r="D94" s="101"/>
    </row>
    <row r="95" spans="2:4">
      <c r="B95" s="101"/>
      <c r="C95" s="101"/>
      <c r="D95" s="101"/>
    </row>
    <row r="96" spans="2:4">
      <c r="B96" s="101"/>
      <c r="C96" s="101"/>
      <c r="D96" s="101"/>
    </row>
    <row r="97" spans="2:4">
      <c r="B97" s="101"/>
      <c r="C97" s="101"/>
      <c r="D97" s="101"/>
    </row>
    <row r="98" spans="2:4">
      <c r="B98" s="101"/>
      <c r="C98" s="101"/>
      <c r="D98" s="101"/>
    </row>
    <row r="99" spans="2:4">
      <c r="B99" s="101"/>
      <c r="C99" s="101"/>
      <c r="D99" s="101"/>
    </row>
    <row r="100" spans="2:4">
      <c r="B100" s="101"/>
      <c r="C100" s="101"/>
      <c r="D100" s="101"/>
    </row>
    <row r="101" spans="2:4">
      <c r="B101" s="101"/>
      <c r="C101" s="101"/>
      <c r="D101" s="101"/>
    </row>
    <row r="102" spans="2:4">
      <c r="B102" s="101"/>
      <c r="C102" s="101"/>
      <c r="D102" s="101"/>
    </row>
    <row r="103" spans="2:4">
      <c r="B103" s="101"/>
      <c r="C103" s="101"/>
      <c r="D103" s="101"/>
    </row>
    <row r="104" spans="2:4">
      <c r="B104" s="101"/>
      <c r="C104" s="101"/>
      <c r="D104" s="101"/>
    </row>
    <row r="105" spans="2:4">
      <c r="B105" s="101"/>
      <c r="C105" s="101"/>
      <c r="D105" s="101"/>
    </row>
    <row r="106" spans="2:4">
      <c r="B106" s="101"/>
      <c r="C106" s="101"/>
      <c r="D106" s="101"/>
    </row>
    <row r="107" spans="2:4">
      <c r="B107" s="101"/>
      <c r="C107" s="101"/>
      <c r="D107" s="101"/>
    </row>
    <row r="108" spans="2:4">
      <c r="B108" s="101"/>
      <c r="C108" s="101"/>
      <c r="D108" s="101"/>
    </row>
    <row r="109" spans="2:4">
      <c r="B109" s="101"/>
      <c r="C109" s="101"/>
      <c r="D109" s="101"/>
    </row>
  </sheetData>
  <sheetProtection sheet="1" objects="1" scenarios="1"/>
  <mergeCells count="1">
    <mergeCell ref="B6:D6"/>
  </mergeCells>
  <phoneticPr fontId="4" type="noConversion"/>
  <conditionalFormatting sqref="B12:B14">
    <cfRule type="cellIs" dxfId="0" priority="1" operator="equal">
      <formula>"NR3"</formula>
    </cfRule>
  </conditionalFormatting>
  <dataValidations count="1">
    <dataValidation allowBlank="1" showInputMessage="1" showErrorMessage="1" sqref="C5:C1048576 AC28:XFD29 A1:B1048576 D28:AA29 D30:XFD1048576 D1:XFD2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78" t="s" vm="1">
        <v>243</v>
      </c>
    </row>
    <row r="2" spans="2:18">
      <c r="B2" s="57" t="s">
        <v>173</v>
      </c>
      <c r="C2" s="78" t="s">
        <v>244</v>
      </c>
    </row>
    <row r="3" spans="2:18">
      <c r="B3" s="57" t="s">
        <v>175</v>
      </c>
      <c r="C3" s="78" t="s">
        <v>245</v>
      </c>
    </row>
    <row r="4" spans="2:18">
      <c r="B4" s="57" t="s">
        <v>176</v>
      </c>
      <c r="C4" s="78">
        <v>9455</v>
      </c>
    </row>
    <row r="6" spans="2:18" ht="26.25" customHeight="1">
      <c r="B6" s="174" t="s">
        <v>214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78.75">
      <c r="B7" s="23" t="s">
        <v>111</v>
      </c>
      <c r="C7" s="31" t="s">
        <v>40</v>
      </c>
      <c r="D7" s="31" t="s">
        <v>56</v>
      </c>
      <c r="E7" s="31" t="s">
        <v>15</v>
      </c>
      <c r="F7" s="31" t="s">
        <v>57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212</v>
      </c>
      <c r="L7" s="31" t="s">
        <v>232</v>
      </c>
      <c r="M7" s="31" t="s">
        <v>213</v>
      </c>
      <c r="N7" s="31" t="s">
        <v>52</v>
      </c>
      <c r="O7" s="31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242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J516"/>
  <sheetViews>
    <sheetView rightToLeft="1" workbookViewId="0">
      <selection activeCell="J17" sqref="J17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6.2851562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7.28515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7.7109375" style="1" customWidth="1"/>
    <col min="15" max="15" width="8.140625" style="1" customWidth="1"/>
    <col min="16" max="16" width="6.285156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4" width="5.7109375" style="1" customWidth="1"/>
    <col min="35" max="35" width="3.42578125" style="1" customWidth="1"/>
    <col min="36" max="36" width="5.7109375" style="1" hidden="1" customWidth="1"/>
    <col min="37" max="37" width="10.140625" style="1" customWidth="1"/>
    <col min="38" max="38" width="13.85546875" style="1" customWidth="1"/>
    <col min="39" max="39" width="5.7109375" style="1" customWidth="1"/>
    <col min="40" max="16384" width="9.140625" style="1"/>
  </cols>
  <sheetData>
    <row r="1" spans="2:13">
      <c r="B1" s="57" t="s">
        <v>174</v>
      </c>
      <c r="C1" s="78" t="s" vm="1">
        <v>243</v>
      </c>
    </row>
    <row r="2" spans="2:13">
      <c r="B2" s="57" t="s">
        <v>173</v>
      </c>
      <c r="C2" s="78" t="s">
        <v>244</v>
      </c>
    </row>
    <row r="3" spans="2:13">
      <c r="B3" s="57" t="s">
        <v>175</v>
      </c>
      <c r="C3" s="78" t="s">
        <v>245</v>
      </c>
    </row>
    <row r="4" spans="2:13">
      <c r="B4" s="57" t="s">
        <v>176</v>
      </c>
      <c r="C4" s="78">
        <v>9455</v>
      </c>
    </row>
    <row r="6" spans="2:13" ht="26.25" customHeight="1">
      <c r="B6" s="163" t="s">
        <v>203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</row>
    <row r="7" spans="2:13" s="3" customFormat="1" ht="63">
      <c r="B7" s="13" t="s">
        <v>110</v>
      </c>
      <c r="C7" s="14" t="s">
        <v>40</v>
      </c>
      <c r="D7" s="14" t="s">
        <v>112</v>
      </c>
      <c r="E7" s="14" t="s">
        <v>15</v>
      </c>
      <c r="F7" s="14" t="s">
        <v>57</v>
      </c>
      <c r="G7" s="14" t="s">
        <v>96</v>
      </c>
      <c r="H7" s="14" t="s">
        <v>17</v>
      </c>
      <c r="I7" s="14" t="s">
        <v>19</v>
      </c>
      <c r="J7" s="14" t="s">
        <v>55</v>
      </c>
      <c r="K7" s="14" t="s">
        <v>177</v>
      </c>
      <c r="L7" s="14" t="s">
        <v>178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230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4" customFormat="1" ht="18" customHeight="1">
      <c r="B10" s="117" t="s">
        <v>39</v>
      </c>
      <c r="C10" s="118"/>
      <c r="D10" s="118"/>
      <c r="E10" s="118"/>
      <c r="F10" s="118"/>
      <c r="G10" s="118"/>
      <c r="H10" s="118"/>
      <c r="I10" s="118"/>
      <c r="J10" s="119">
        <f>J11</f>
        <v>809.97460999999998</v>
      </c>
      <c r="K10" s="120">
        <f>J10/$J$10</f>
        <v>1</v>
      </c>
      <c r="L10" s="120">
        <f>J10/'סכום נכסי הקרן'!$C$42</f>
        <v>4.529162340864118E-2</v>
      </c>
    </row>
    <row r="11" spans="2:13" s="100" customFormat="1">
      <c r="B11" s="121" t="s">
        <v>224</v>
      </c>
      <c r="C11" s="118"/>
      <c r="D11" s="118"/>
      <c r="E11" s="118"/>
      <c r="F11" s="118"/>
      <c r="G11" s="118"/>
      <c r="H11" s="118"/>
      <c r="I11" s="118"/>
      <c r="J11" s="119">
        <f>J12+J15</f>
        <v>809.97460999999998</v>
      </c>
      <c r="K11" s="120">
        <f t="shared" ref="K11:K13" si="0">J11/$J$10</f>
        <v>1</v>
      </c>
      <c r="L11" s="120">
        <f>J11/'סכום נכסי הקרן'!$C$42</f>
        <v>4.529162340864118E-2</v>
      </c>
    </row>
    <row r="12" spans="2:13">
      <c r="B12" s="102" t="s">
        <v>37</v>
      </c>
      <c r="C12" s="82"/>
      <c r="D12" s="82"/>
      <c r="E12" s="82"/>
      <c r="F12" s="82"/>
      <c r="G12" s="82"/>
      <c r="H12" s="82"/>
      <c r="I12" s="82"/>
      <c r="J12" s="91">
        <f>J13</f>
        <v>698.64</v>
      </c>
      <c r="K12" s="92">
        <f t="shared" si="0"/>
        <v>0.86254555559463775</v>
      </c>
      <c r="L12" s="92">
        <f>J12/'סכום נכסי הקרן'!$C$42</f>
        <v>3.9066088476789509E-2</v>
      </c>
    </row>
    <row r="13" spans="2:13">
      <c r="B13" s="87" t="s">
        <v>620</v>
      </c>
      <c r="C13" s="84" t="s">
        <v>621</v>
      </c>
      <c r="D13" s="84">
        <v>10</v>
      </c>
      <c r="E13" s="84" t="s">
        <v>302</v>
      </c>
      <c r="F13" s="84" t="s">
        <v>303</v>
      </c>
      <c r="G13" s="97" t="s">
        <v>159</v>
      </c>
      <c r="H13" s="98">
        <v>0</v>
      </c>
      <c r="I13" s="98">
        <v>0</v>
      </c>
      <c r="J13" s="94">
        <v>698.64</v>
      </c>
      <c r="K13" s="95">
        <f t="shared" si="0"/>
        <v>0.86254555559463775</v>
      </c>
      <c r="L13" s="95">
        <f>J13/'סכום נכסי הקרן'!$C$42</f>
        <v>3.9066088476789509E-2</v>
      </c>
    </row>
    <row r="14" spans="2:13">
      <c r="B14" s="83"/>
      <c r="C14" s="84"/>
      <c r="D14" s="84"/>
      <c r="E14" s="84"/>
      <c r="F14" s="84"/>
      <c r="G14" s="84"/>
      <c r="H14" s="84"/>
      <c r="I14" s="84"/>
      <c r="J14" s="84"/>
      <c r="K14" s="95"/>
      <c r="L14" s="84"/>
    </row>
    <row r="15" spans="2:13">
      <c r="B15" s="102" t="s">
        <v>38</v>
      </c>
      <c r="C15" s="82"/>
      <c r="D15" s="82"/>
      <c r="E15" s="82"/>
      <c r="F15" s="82"/>
      <c r="G15" s="82"/>
      <c r="H15" s="82"/>
      <c r="I15" s="82"/>
      <c r="J15" s="91">
        <f>SUM(J16:J21)</f>
        <v>111.33460999999998</v>
      </c>
      <c r="K15" s="92">
        <f t="shared" ref="K15:K21" si="1">J15/$J$10</f>
        <v>0.13745444440536228</v>
      </c>
      <c r="L15" s="92">
        <f>J15/'סכום נכסי הקרן'!$C$42</f>
        <v>6.2255349318516735E-3</v>
      </c>
    </row>
    <row r="16" spans="2:13">
      <c r="B16" s="87" t="s">
        <v>620</v>
      </c>
      <c r="C16" s="84" t="s">
        <v>622</v>
      </c>
      <c r="D16" s="84">
        <v>10</v>
      </c>
      <c r="E16" s="84" t="s">
        <v>302</v>
      </c>
      <c r="F16" s="84" t="s">
        <v>303</v>
      </c>
      <c r="G16" s="97" t="s">
        <v>160</v>
      </c>
      <c r="H16" s="98">
        <v>0</v>
      </c>
      <c r="I16" s="98">
        <v>0</v>
      </c>
      <c r="J16" s="94">
        <v>31.125979999999998</v>
      </c>
      <c r="K16" s="95">
        <f t="shared" si="1"/>
        <v>3.8428340364891192E-2</v>
      </c>
      <c r="L16" s="95">
        <f>J16/'סכום נכסי הקרן'!$C$42</f>
        <v>1.7404819200257367E-3</v>
      </c>
    </row>
    <row r="17" spans="2:12">
      <c r="B17" s="87" t="s">
        <v>620</v>
      </c>
      <c r="C17" s="84" t="s">
        <v>623</v>
      </c>
      <c r="D17" s="84">
        <v>10</v>
      </c>
      <c r="E17" s="84" t="s">
        <v>302</v>
      </c>
      <c r="F17" s="84" t="s">
        <v>303</v>
      </c>
      <c r="G17" s="97" t="s">
        <v>158</v>
      </c>
      <c r="H17" s="98">
        <v>0</v>
      </c>
      <c r="I17" s="98">
        <v>0</v>
      </c>
      <c r="J17" s="94">
        <v>79.515000000000001</v>
      </c>
      <c r="K17" s="95">
        <f t="shared" si="1"/>
        <v>9.8169743863946557E-2</v>
      </c>
      <c r="L17" s="95">
        <f>J17/'סכום נכסי הקרן'!$C$42</f>
        <v>4.4462670692086304E-3</v>
      </c>
    </row>
    <row r="18" spans="2:12">
      <c r="B18" s="87" t="s">
        <v>620</v>
      </c>
      <c r="C18" s="84" t="s">
        <v>624</v>
      </c>
      <c r="D18" s="84">
        <v>10</v>
      </c>
      <c r="E18" s="84" t="s">
        <v>302</v>
      </c>
      <c r="F18" s="84" t="s">
        <v>303</v>
      </c>
      <c r="G18" s="97" t="s">
        <v>161</v>
      </c>
      <c r="H18" s="98">
        <v>0</v>
      </c>
      <c r="I18" s="98">
        <v>0</v>
      </c>
      <c r="J18" s="94">
        <v>8.3099999999999993E-2</v>
      </c>
      <c r="K18" s="95">
        <f t="shared" si="1"/>
        <v>1.0259580852787471E-4</v>
      </c>
      <c r="L18" s="95">
        <f>J18/'סכום נכסי הקרן'!$C$42</f>
        <v>4.6467307231495586E-6</v>
      </c>
    </row>
    <row r="19" spans="2:12">
      <c r="B19" s="87" t="s">
        <v>620</v>
      </c>
      <c r="C19" s="84" t="s">
        <v>625</v>
      </c>
      <c r="D19" s="84">
        <v>10</v>
      </c>
      <c r="E19" s="84" t="s">
        <v>302</v>
      </c>
      <c r="F19" s="84" t="s">
        <v>303</v>
      </c>
      <c r="G19" s="97" t="s">
        <v>167</v>
      </c>
      <c r="H19" s="98">
        <v>0</v>
      </c>
      <c r="I19" s="98">
        <v>0</v>
      </c>
      <c r="J19" s="94">
        <v>0.18806</v>
      </c>
      <c r="K19" s="95">
        <f t="shared" si="1"/>
        <v>2.3218011734960433E-4</v>
      </c>
      <c r="L19" s="95">
        <f>J19/'סכום נכסי הקרן'!$C$42</f>
        <v>1.0515814437972395E-5</v>
      </c>
    </row>
    <row r="20" spans="2:12">
      <c r="B20" s="87" t="s">
        <v>620</v>
      </c>
      <c r="C20" s="84" t="s">
        <v>626</v>
      </c>
      <c r="D20" s="84">
        <v>10</v>
      </c>
      <c r="E20" s="84" t="s">
        <v>302</v>
      </c>
      <c r="F20" s="84" t="s">
        <v>303</v>
      </c>
      <c r="G20" s="97" t="s">
        <v>162</v>
      </c>
      <c r="H20" s="98">
        <v>0</v>
      </c>
      <c r="I20" s="98">
        <v>0</v>
      </c>
      <c r="J20" s="94">
        <v>0.26821</v>
      </c>
      <c r="K20" s="95">
        <f t="shared" si="1"/>
        <v>3.3113383640506956E-4</v>
      </c>
      <c r="L20" s="95">
        <f>J20/'סכום נכסי הקרן'!$C$42</f>
        <v>1.4997589016317007E-5</v>
      </c>
    </row>
    <row r="21" spans="2:12">
      <c r="B21" s="87" t="s">
        <v>620</v>
      </c>
      <c r="C21" s="84" t="s">
        <v>627</v>
      </c>
      <c r="D21" s="84">
        <v>10</v>
      </c>
      <c r="E21" s="84" t="s">
        <v>302</v>
      </c>
      <c r="F21" s="84" t="s">
        <v>303</v>
      </c>
      <c r="G21" s="97" t="s">
        <v>168</v>
      </c>
      <c r="H21" s="98">
        <v>0</v>
      </c>
      <c r="I21" s="98">
        <v>0</v>
      </c>
      <c r="J21" s="94">
        <v>0.15425999999999998</v>
      </c>
      <c r="K21" s="95">
        <f t="shared" si="1"/>
        <v>1.9045041424199704E-4</v>
      </c>
      <c r="L21" s="95">
        <f>J21/'סכום נכסי הקרן'!$C$42</f>
        <v>8.6258084398682413E-6</v>
      </c>
    </row>
    <row r="22" spans="2:12">
      <c r="B22" s="83"/>
      <c r="C22" s="84"/>
      <c r="D22" s="84"/>
      <c r="E22" s="84"/>
      <c r="F22" s="84"/>
      <c r="G22" s="84"/>
      <c r="H22" s="84"/>
      <c r="I22" s="84"/>
      <c r="J22" s="84"/>
      <c r="K22" s="95"/>
      <c r="L22" s="84"/>
    </row>
    <row r="23" spans="2:12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</row>
    <row r="24" spans="2:12">
      <c r="B24" s="101"/>
      <c r="C24" s="101"/>
      <c r="D24" s="101"/>
      <c r="E24" s="101"/>
      <c r="F24" s="101"/>
      <c r="G24" s="101"/>
      <c r="H24" s="101"/>
      <c r="I24" s="101"/>
      <c r="J24" s="96"/>
      <c r="K24" s="101"/>
      <c r="L24" s="101"/>
    </row>
    <row r="25" spans="2:12">
      <c r="B25" s="99" t="s">
        <v>242</v>
      </c>
      <c r="C25" s="101"/>
      <c r="D25" s="101"/>
      <c r="E25" s="101"/>
      <c r="F25" s="101"/>
      <c r="G25" s="101"/>
      <c r="H25" s="101"/>
      <c r="I25" s="101"/>
      <c r="J25" s="101"/>
      <c r="K25" s="101"/>
      <c r="L25" s="101"/>
    </row>
    <row r="26" spans="2:12">
      <c r="B26" s="114"/>
      <c r="C26" s="101"/>
      <c r="D26" s="101"/>
      <c r="E26" s="101"/>
      <c r="F26" s="101"/>
      <c r="G26" s="101"/>
      <c r="H26" s="101"/>
      <c r="I26" s="101"/>
      <c r="J26" s="101"/>
      <c r="K26" s="101"/>
      <c r="L26" s="101"/>
    </row>
    <row r="27" spans="2:12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</row>
    <row r="28" spans="2:12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</row>
    <row r="29" spans="2:12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</row>
    <row r="30" spans="2:12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</row>
    <row r="31" spans="2:12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</row>
    <row r="33" spans="2:12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</row>
    <row r="34" spans="2:12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</row>
    <row r="35" spans="2:12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</row>
    <row r="36" spans="2:12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</row>
    <row r="37" spans="2:12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</row>
    <row r="38" spans="2:12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</row>
    <row r="39" spans="2:12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</row>
    <row r="40" spans="2:12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</row>
    <row r="41" spans="2:12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</row>
    <row r="42" spans="2:12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</row>
    <row r="43" spans="2:12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</row>
    <row r="44" spans="2:12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</row>
    <row r="45" spans="2:12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</row>
    <row r="46" spans="2:12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</row>
    <row r="47" spans="2:12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</row>
    <row r="48" spans="2:12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</row>
    <row r="49" spans="2:12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</row>
    <row r="50" spans="2:12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</row>
    <row r="51" spans="2:12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</row>
    <row r="53" spans="2:12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</row>
    <row r="54" spans="2:12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</row>
    <row r="55" spans="2:12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</row>
    <row r="56" spans="2:12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</row>
    <row r="57" spans="2:12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</row>
    <row r="59" spans="2:12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</row>
    <row r="60" spans="2:12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</row>
    <row r="61" spans="2:12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</row>
    <row r="62" spans="2:12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3" spans="2:12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4" spans="2:12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</row>
    <row r="65" spans="2:12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</row>
    <row r="66" spans="2:12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</row>
    <row r="67" spans="2:12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</row>
    <row r="68" spans="2:12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</row>
    <row r="69" spans="2:12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</row>
    <row r="71" spans="2:12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</row>
    <row r="72" spans="2:12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</row>
    <row r="73" spans="2:12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</row>
    <row r="74" spans="2:12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</row>
    <row r="75" spans="2:12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</row>
    <row r="76" spans="2:12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</row>
    <row r="78" spans="2:12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</row>
    <row r="79" spans="2:12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</row>
    <row r="80" spans="2:12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1" spans="2:12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</row>
    <row r="82" spans="2:12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</row>
    <row r="83" spans="2:12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</row>
    <row r="85" spans="2:12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</row>
    <row r="86" spans="2:12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</row>
    <row r="87" spans="2:12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</row>
    <row r="88" spans="2:12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</row>
    <row r="89" spans="2:12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</row>
    <row r="90" spans="2:12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</row>
    <row r="91" spans="2:12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</row>
    <row r="92" spans="2:12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</row>
    <row r="93" spans="2:12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</row>
    <row r="94" spans="2:12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</row>
    <row r="95" spans="2:12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</row>
    <row r="96" spans="2:12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</row>
    <row r="97" spans="2:12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</row>
    <row r="99" spans="2:12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</row>
    <row r="100" spans="2:12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</row>
    <row r="101" spans="2:12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</row>
    <row r="102" spans="2:12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</row>
    <row r="103" spans="2:12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</row>
    <row r="105" spans="2:12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</row>
    <row r="106" spans="2:12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</row>
    <row r="107" spans="2:12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</row>
    <row r="108" spans="2:12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</row>
    <row r="110" spans="2:12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</row>
    <row r="111" spans="2:12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</row>
    <row r="112" spans="2:12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</row>
    <row r="113" spans="2:12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  <row r="114" spans="2:12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</row>
    <row r="115" spans="2:12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</row>
    <row r="116" spans="2:12">
      <c r="B116" s="101"/>
      <c r="C116" s="101"/>
      <c r="D116" s="101"/>
      <c r="E116" s="101"/>
      <c r="F116" s="101"/>
      <c r="G116" s="101"/>
      <c r="H116" s="101"/>
      <c r="I116" s="101"/>
      <c r="J116" s="101"/>
      <c r="K116" s="101"/>
      <c r="L116" s="101"/>
    </row>
    <row r="117" spans="2:12">
      <c r="B117" s="101"/>
      <c r="C117" s="101"/>
      <c r="D117" s="101"/>
      <c r="E117" s="101"/>
      <c r="F117" s="101"/>
      <c r="G117" s="101"/>
      <c r="H117" s="101"/>
      <c r="I117" s="101"/>
      <c r="J117" s="101"/>
      <c r="K117" s="101"/>
      <c r="L117" s="101"/>
    </row>
    <row r="118" spans="2:12">
      <c r="B118" s="101"/>
      <c r="C118" s="101"/>
      <c r="D118" s="101"/>
      <c r="E118" s="101"/>
      <c r="F118" s="101"/>
      <c r="G118" s="101"/>
      <c r="H118" s="101"/>
      <c r="I118" s="101"/>
      <c r="J118" s="101"/>
      <c r="K118" s="101"/>
      <c r="L118" s="101"/>
    </row>
    <row r="119" spans="2:12"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101"/>
    </row>
    <row r="120" spans="2:12">
      <c r="B120" s="101"/>
      <c r="C120" s="101"/>
      <c r="D120" s="101"/>
      <c r="E120" s="101"/>
      <c r="F120" s="101"/>
      <c r="G120" s="101"/>
      <c r="H120" s="101"/>
      <c r="I120" s="101"/>
      <c r="J120" s="101"/>
      <c r="K120" s="101"/>
      <c r="L120" s="101"/>
    </row>
    <row r="121" spans="2:12">
      <c r="B121" s="101"/>
      <c r="C121" s="101"/>
      <c r="D121" s="101"/>
      <c r="E121" s="101"/>
      <c r="F121" s="101"/>
      <c r="G121" s="101"/>
      <c r="H121" s="101"/>
      <c r="I121" s="101"/>
      <c r="J121" s="101"/>
      <c r="K121" s="101"/>
      <c r="L121" s="101"/>
    </row>
    <row r="122" spans="2:12">
      <c r="D122" s="1"/>
    </row>
    <row r="123" spans="2:12">
      <c r="D123" s="1"/>
    </row>
    <row r="124" spans="2:12">
      <c r="D124" s="1"/>
    </row>
    <row r="125" spans="2:12">
      <c r="D125" s="1"/>
    </row>
    <row r="126" spans="2:12">
      <c r="D126" s="1"/>
    </row>
    <row r="127" spans="2:12">
      <c r="D127" s="1"/>
    </row>
    <row r="128" spans="2:12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sheetProtection sheet="1" objects="1" scenarios="1"/>
  <mergeCells count="1">
    <mergeCell ref="B6:L6"/>
  </mergeCells>
  <phoneticPr fontId="4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  <ignoredErrors>
    <ignoredError sqref="J11" formula="1"/>
  </ignoredError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78" t="s" vm="1">
        <v>243</v>
      </c>
    </row>
    <row r="2" spans="2:18">
      <c r="B2" s="57" t="s">
        <v>173</v>
      </c>
      <c r="C2" s="78" t="s">
        <v>244</v>
      </c>
    </row>
    <row r="3" spans="2:18">
      <c r="B3" s="57" t="s">
        <v>175</v>
      </c>
      <c r="C3" s="78" t="s">
        <v>245</v>
      </c>
    </row>
    <row r="4" spans="2:18">
      <c r="B4" s="57" t="s">
        <v>176</v>
      </c>
      <c r="C4" s="78">
        <v>9455</v>
      </c>
    </row>
    <row r="6" spans="2:18" ht="26.25" customHeight="1">
      <c r="B6" s="174" t="s">
        <v>215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78.75">
      <c r="B7" s="23" t="s">
        <v>111</v>
      </c>
      <c r="C7" s="31" t="s">
        <v>40</v>
      </c>
      <c r="D7" s="31" t="s">
        <v>56</v>
      </c>
      <c r="E7" s="31" t="s">
        <v>15</v>
      </c>
      <c r="F7" s="31" t="s">
        <v>57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212</v>
      </c>
      <c r="L7" s="31" t="s">
        <v>227</v>
      </c>
      <c r="M7" s="31" t="s">
        <v>213</v>
      </c>
      <c r="N7" s="31" t="s">
        <v>52</v>
      </c>
      <c r="O7" s="31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242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16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16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16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16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16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16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16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16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16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16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16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16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16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16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16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</row>
    <row r="32" spans="2:16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</row>
    <row r="33" spans="2:16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</row>
    <row r="34" spans="2:16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</row>
    <row r="35" spans="2:16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</row>
    <row r="36" spans="2:16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</row>
    <row r="37" spans="2:16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</row>
    <row r="38" spans="2:16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</row>
    <row r="39" spans="2:16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</row>
    <row r="40" spans="2:16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</row>
    <row r="41" spans="2:16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</row>
    <row r="42" spans="2:16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</row>
    <row r="43" spans="2:16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16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16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16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16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16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174</v>
      </c>
      <c r="C1" s="78" t="s" vm="1">
        <v>243</v>
      </c>
    </row>
    <row r="2" spans="2:18">
      <c r="B2" s="57" t="s">
        <v>173</v>
      </c>
      <c r="C2" s="78" t="s">
        <v>244</v>
      </c>
    </row>
    <row r="3" spans="2:18">
      <c r="B3" s="57" t="s">
        <v>175</v>
      </c>
      <c r="C3" s="78" t="s">
        <v>245</v>
      </c>
    </row>
    <row r="4" spans="2:18">
      <c r="B4" s="57" t="s">
        <v>176</v>
      </c>
      <c r="C4" s="78">
        <v>9455</v>
      </c>
    </row>
    <row r="6" spans="2:18" ht="26.25" customHeight="1">
      <c r="B6" s="174" t="s">
        <v>217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6"/>
    </row>
    <row r="7" spans="2:18" s="3" customFormat="1" ht="78.75">
      <c r="B7" s="23" t="s">
        <v>111</v>
      </c>
      <c r="C7" s="31" t="s">
        <v>40</v>
      </c>
      <c r="D7" s="31" t="s">
        <v>56</v>
      </c>
      <c r="E7" s="31" t="s">
        <v>15</v>
      </c>
      <c r="F7" s="31" t="s">
        <v>57</v>
      </c>
      <c r="G7" s="31" t="s">
        <v>97</v>
      </c>
      <c r="H7" s="31" t="s">
        <v>18</v>
      </c>
      <c r="I7" s="31" t="s">
        <v>96</v>
      </c>
      <c r="J7" s="31" t="s">
        <v>17</v>
      </c>
      <c r="K7" s="31" t="s">
        <v>212</v>
      </c>
      <c r="L7" s="31" t="s">
        <v>227</v>
      </c>
      <c r="M7" s="31" t="s">
        <v>213</v>
      </c>
      <c r="N7" s="31" t="s">
        <v>52</v>
      </c>
      <c r="O7" s="31" t="s">
        <v>177</v>
      </c>
      <c r="P7" s="32" t="s">
        <v>179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234</v>
      </c>
      <c r="M8" s="33" t="s">
        <v>230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5"/>
    </row>
    <row r="11" spans="2:18" ht="20.25" customHeight="1">
      <c r="B11" s="99" t="s">
        <v>242</v>
      </c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</row>
    <row r="12" spans="2:18">
      <c r="B12" s="99" t="s">
        <v>107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</row>
    <row r="13" spans="2:18">
      <c r="B13" s="99" t="s">
        <v>233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</row>
    <row r="14" spans="2:18"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</row>
    <row r="15" spans="2:18"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</row>
    <row r="16" spans="2:18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</row>
    <row r="17" spans="2:23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</row>
    <row r="18" spans="2:23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</row>
    <row r="19" spans="2:23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</row>
    <row r="20" spans="2:23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</row>
    <row r="21" spans="2:23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</row>
    <row r="22" spans="2:23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</row>
    <row r="23" spans="2:23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</row>
    <row r="24" spans="2:23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</row>
    <row r="25" spans="2:23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</row>
    <row r="26" spans="2:23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</row>
    <row r="27" spans="2:23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</row>
    <row r="28" spans="2:23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</row>
    <row r="29" spans="2:23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</row>
    <row r="30" spans="2:23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</row>
    <row r="31" spans="2:23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2"/>
      <c r="R31" s="2"/>
      <c r="S31" s="2"/>
      <c r="T31" s="2"/>
      <c r="U31" s="2"/>
      <c r="V31" s="2"/>
      <c r="W31" s="2"/>
    </row>
    <row r="32" spans="2:23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2"/>
      <c r="R32" s="2"/>
      <c r="S32" s="2"/>
      <c r="T32" s="2"/>
      <c r="U32" s="2"/>
      <c r="V32" s="2"/>
      <c r="W32" s="2"/>
    </row>
    <row r="33" spans="2:23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2"/>
      <c r="R33" s="2"/>
      <c r="S33" s="2"/>
      <c r="T33" s="2"/>
      <c r="U33" s="2"/>
      <c r="V33" s="2"/>
      <c r="W33" s="2"/>
    </row>
    <row r="34" spans="2:23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2"/>
      <c r="R34" s="2"/>
      <c r="S34" s="2"/>
      <c r="T34" s="2"/>
      <c r="U34" s="2"/>
      <c r="V34" s="2"/>
      <c r="W34" s="2"/>
    </row>
    <row r="35" spans="2:23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2"/>
      <c r="R35" s="2"/>
      <c r="S35" s="2"/>
      <c r="T35" s="2"/>
      <c r="U35" s="2"/>
      <c r="V35" s="2"/>
      <c r="W35" s="2"/>
    </row>
    <row r="36" spans="2:23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2"/>
      <c r="R36" s="2"/>
      <c r="S36" s="2"/>
      <c r="T36" s="2"/>
      <c r="U36" s="2"/>
      <c r="V36" s="2"/>
      <c r="W36" s="2"/>
    </row>
    <row r="37" spans="2:23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2"/>
      <c r="R37" s="2"/>
      <c r="S37" s="2"/>
      <c r="T37" s="2"/>
      <c r="U37" s="2"/>
      <c r="V37" s="2"/>
      <c r="W37" s="2"/>
    </row>
    <row r="38" spans="2:23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2"/>
      <c r="R38" s="2"/>
      <c r="S38" s="2"/>
      <c r="T38" s="2"/>
      <c r="U38" s="2"/>
      <c r="V38" s="2"/>
      <c r="W38" s="2"/>
    </row>
    <row r="39" spans="2:23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2"/>
      <c r="R39" s="2"/>
      <c r="S39" s="2"/>
      <c r="T39" s="2"/>
      <c r="U39" s="2"/>
      <c r="V39" s="2"/>
      <c r="W39" s="2"/>
    </row>
    <row r="40" spans="2:23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2"/>
      <c r="R40" s="2"/>
      <c r="S40" s="2"/>
      <c r="T40" s="2"/>
      <c r="U40" s="2"/>
      <c r="V40" s="2"/>
      <c r="W40" s="2"/>
    </row>
    <row r="41" spans="2:23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2"/>
      <c r="R41" s="2"/>
      <c r="S41" s="2"/>
      <c r="T41" s="2"/>
      <c r="U41" s="2"/>
      <c r="V41" s="2"/>
      <c r="W41" s="2"/>
    </row>
    <row r="42" spans="2:23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2"/>
      <c r="R42" s="2"/>
      <c r="S42" s="2"/>
      <c r="T42" s="2"/>
      <c r="U42" s="2"/>
      <c r="V42" s="2"/>
      <c r="W42" s="2"/>
    </row>
    <row r="43" spans="2:23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</row>
    <row r="44" spans="2:23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</row>
    <row r="45" spans="2:23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</row>
    <row r="46" spans="2:23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</row>
    <row r="47" spans="2:23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</row>
    <row r="48" spans="2:23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</row>
    <row r="49" spans="2:16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</row>
    <row r="50" spans="2:16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</row>
    <row r="51" spans="2:16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</row>
    <row r="52" spans="2:16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</row>
    <row r="53" spans="2:16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</row>
    <row r="54" spans="2:16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</row>
    <row r="55" spans="2:16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</row>
    <row r="56" spans="2:16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</row>
    <row r="57" spans="2:16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</row>
    <row r="58" spans="2:16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</row>
    <row r="59" spans="2:16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</row>
    <row r="60" spans="2:16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</row>
    <row r="61" spans="2:16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</row>
    <row r="62" spans="2:16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</row>
    <row r="63" spans="2:16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</row>
    <row r="64" spans="2:16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</row>
    <row r="65" spans="2:16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</row>
    <row r="66" spans="2:16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</row>
    <row r="67" spans="2:16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</row>
    <row r="68" spans="2:16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</row>
    <row r="69" spans="2:16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</row>
    <row r="70" spans="2:16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</row>
    <row r="71" spans="2:16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</row>
    <row r="72" spans="2:16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</row>
    <row r="73" spans="2:16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</row>
    <row r="74" spans="2:16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</row>
    <row r="75" spans="2:16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</row>
    <row r="76" spans="2:16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</row>
    <row r="77" spans="2:16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</row>
    <row r="78" spans="2:16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</row>
    <row r="79" spans="2:16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</row>
    <row r="80" spans="2:16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</row>
    <row r="81" spans="2:16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</row>
    <row r="82" spans="2:16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</row>
    <row r="83" spans="2:16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</row>
    <row r="84" spans="2:16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</row>
    <row r="85" spans="2:16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</row>
    <row r="86" spans="2:16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</row>
    <row r="87" spans="2:16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</row>
    <row r="88" spans="2:16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</row>
    <row r="89" spans="2:16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</row>
    <row r="90" spans="2:16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</row>
    <row r="91" spans="2:16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</row>
    <row r="92" spans="2:16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</row>
    <row r="93" spans="2:16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</row>
    <row r="94" spans="2:16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</row>
    <row r="95" spans="2:16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</row>
    <row r="96" spans="2:16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</row>
    <row r="97" spans="2:16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</row>
    <row r="98" spans="2:16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</row>
    <row r="99" spans="2:16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</row>
    <row r="100" spans="2:16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</row>
    <row r="101" spans="2:16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</row>
    <row r="102" spans="2:16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</row>
    <row r="103" spans="2:16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</row>
    <row r="104" spans="2:16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</row>
    <row r="105" spans="2:16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</row>
    <row r="106" spans="2:16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</row>
    <row r="107" spans="2:16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</row>
    <row r="108" spans="2:16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</row>
    <row r="109" spans="2:16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14" sqref="C14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6.2851562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1.28515625" style="1" bestFit="1" customWidth="1"/>
    <col min="13" max="13" width="7.28515625" style="1" bestFit="1" customWidth="1"/>
    <col min="14" max="14" width="8.28515625" style="1" bestFit="1" customWidth="1"/>
    <col min="15" max="15" width="9.42578125" style="1" bestFit="1" customWidth="1"/>
    <col min="16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174</v>
      </c>
      <c r="C1" s="78" t="s" vm="1">
        <v>243</v>
      </c>
    </row>
    <row r="2" spans="2:53">
      <c r="B2" s="57" t="s">
        <v>173</v>
      </c>
      <c r="C2" s="78" t="s">
        <v>244</v>
      </c>
    </row>
    <row r="3" spans="2:53">
      <c r="B3" s="57" t="s">
        <v>175</v>
      </c>
      <c r="C3" s="78" t="s">
        <v>245</v>
      </c>
    </row>
    <row r="4" spans="2:53">
      <c r="B4" s="57" t="s">
        <v>176</v>
      </c>
      <c r="C4" s="78">
        <v>9455</v>
      </c>
    </row>
    <row r="6" spans="2:53" ht="21.75" customHeight="1">
      <c r="B6" s="165" t="s">
        <v>204</v>
      </c>
      <c r="C6" s="166"/>
      <c r="D6" s="166"/>
      <c r="E6" s="166"/>
      <c r="F6" s="166"/>
      <c r="G6" s="166"/>
      <c r="H6" s="166"/>
      <c r="I6" s="166"/>
      <c r="J6" s="166"/>
      <c r="K6" s="166"/>
      <c r="L6" s="166"/>
      <c r="M6" s="166"/>
      <c r="N6" s="166"/>
      <c r="O6" s="166"/>
      <c r="P6" s="166"/>
      <c r="Q6" s="166"/>
      <c r="R6" s="167"/>
    </row>
    <row r="7" spans="2:53" ht="27.75" customHeight="1">
      <c r="B7" s="168" t="s">
        <v>81</v>
      </c>
      <c r="C7" s="169"/>
      <c r="D7" s="169"/>
      <c r="E7" s="169"/>
      <c r="F7" s="169"/>
      <c r="G7" s="169"/>
      <c r="H7" s="169"/>
      <c r="I7" s="169"/>
      <c r="J7" s="169"/>
      <c r="K7" s="169"/>
      <c r="L7" s="169"/>
      <c r="M7" s="169"/>
      <c r="N7" s="169"/>
      <c r="O7" s="169"/>
      <c r="P7" s="169"/>
      <c r="Q7" s="169"/>
      <c r="R7" s="170"/>
      <c r="AU7" s="3"/>
      <c r="AV7" s="3"/>
    </row>
    <row r="8" spans="2:53" s="3" customFormat="1" ht="66" customHeight="1">
      <c r="B8" s="23" t="s">
        <v>110</v>
      </c>
      <c r="C8" s="31" t="s">
        <v>40</v>
      </c>
      <c r="D8" s="31" t="s">
        <v>114</v>
      </c>
      <c r="E8" s="31" t="s">
        <v>15</v>
      </c>
      <c r="F8" s="31" t="s">
        <v>57</v>
      </c>
      <c r="G8" s="31" t="s">
        <v>97</v>
      </c>
      <c r="H8" s="31" t="s">
        <v>18</v>
      </c>
      <c r="I8" s="31" t="s">
        <v>96</v>
      </c>
      <c r="J8" s="31" t="s">
        <v>17</v>
      </c>
      <c r="K8" s="31" t="s">
        <v>19</v>
      </c>
      <c r="L8" s="31" t="s">
        <v>227</v>
      </c>
      <c r="M8" s="31" t="s">
        <v>226</v>
      </c>
      <c r="N8" s="31" t="s">
        <v>241</v>
      </c>
      <c r="O8" s="31" t="s">
        <v>55</v>
      </c>
      <c r="P8" s="31" t="s">
        <v>229</v>
      </c>
      <c r="Q8" s="31" t="s">
        <v>177</v>
      </c>
      <c r="R8" s="72" t="s">
        <v>179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234</v>
      </c>
      <c r="M9" s="33"/>
      <c r="N9" s="17" t="s">
        <v>230</v>
      </c>
      <c r="O9" s="33" t="s">
        <v>235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108</v>
      </c>
      <c r="R10" s="21" t="s">
        <v>109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40" customFormat="1" ht="18" customHeight="1">
      <c r="B11" s="79" t="s">
        <v>26</v>
      </c>
      <c r="C11" s="80"/>
      <c r="D11" s="80"/>
      <c r="E11" s="80"/>
      <c r="F11" s="80"/>
      <c r="G11" s="80"/>
      <c r="H11" s="88">
        <v>5.2964471352283669</v>
      </c>
      <c r="I11" s="80"/>
      <c r="J11" s="80"/>
      <c r="K11" s="89">
        <v>3.3590767940196247E-3</v>
      </c>
      <c r="L11" s="88"/>
      <c r="M11" s="90"/>
      <c r="N11" s="80"/>
      <c r="O11" s="88">
        <v>5287.4785300000012</v>
      </c>
      <c r="P11" s="80"/>
      <c r="Q11" s="89">
        <v>1</v>
      </c>
      <c r="R11" s="89">
        <f>O11/'סכום נכסי הקרן'!$C$42</f>
        <v>0.29566172001618141</v>
      </c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U11" s="136"/>
      <c r="AV11" s="136"/>
      <c r="AW11" s="141"/>
      <c r="BA11" s="136"/>
    </row>
    <row r="12" spans="2:53" s="136" customFormat="1" ht="22.5" customHeight="1">
      <c r="B12" s="81" t="s">
        <v>224</v>
      </c>
      <c r="C12" s="82"/>
      <c r="D12" s="82"/>
      <c r="E12" s="82"/>
      <c r="F12" s="82"/>
      <c r="G12" s="82"/>
      <c r="H12" s="91">
        <v>5.296447135228366</v>
      </c>
      <c r="I12" s="82"/>
      <c r="J12" s="82"/>
      <c r="K12" s="92">
        <v>3.3590767940196247E-3</v>
      </c>
      <c r="L12" s="91"/>
      <c r="M12" s="93"/>
      <c r="N12" s="82"/>
      <c r="O12" s="91">
        <v>5287.4785300000012</v>
      </c>
      <c r="P12" s="82"/>
      <c r="Q12" s="92">
        <v>1</v>
      </c>
      <c r="R12" s="92">
        <f>O12/'סכום נכסי הקרן'!$C$42</f>
        <v>0.29566172001618141</v>
      </c>
      <c r="AW12" s="140"/>
    </row>
    <row r="13" spans="2:53" s="133" customFormat="1">
      <c r="B13" s="122" t="s">
        <v>25</v>
      </c>
      <c r="C13" s="118"/>
      <c r="D13" s="118"/>
      <c r="E13" s="118"/>
      <c r="F13" s="118"/>
      <c r="G13" s="118"/>
      <c r="H13" s="119">
        <v>5.3879286275049738</v>
      </c>
      <c r="I13" s="118"/>
      <c r="J13" s="118"/>
      <c r="K13" s="120">
        <v>-1.8350625280955232E-3</v>
      </c>
      <c r="L13" s="119"/>
      <c r="M13" s="123"/>
      <c r="N13" s="118"/>
      <c r="O13" s="119">
        <v>2599.6801700000001</v>
      </c>
      <c r="P13" s="118"/>
      <c r="Q13" s="120">
        <v>0.49166727680310779</v>
      </c>
      <c r="R13" s="120">
        <f>O13/'סכום נכסי הקרן'!$C$42</f>
        <v>0.14536719273527882</v>
      </c>
    </row>
    <row r="14" spans="2:53" s="136" customFormat="1">
      <c r="B14" s="85" t="s">
        <v>24</v>
      </c>
      <c r="C14" s="82"/>
      <c r="D14" s="82"/>
      <c r="E14" s="82"/>
      <c r="F14" s="82"/>
      <c r="G14" s="82"/>
      <c r="H14" s="91">
        <v>5.3879286275049738</v>
      </c>
      <c r="I14" s="82"/>
      <c r="J14" s="82"/>
      <c r="K14" s="92">
        <v>-1.8350625280955232E-3</v>
      </c>
      <c r="L14" s="91"/>
      <c r="M14" s="93"/>
      <c r="N14" s="82"/>
      <c r="O14" s="91">
        <v>2599.6801700000001</v>
      </c>
      <c r="P14" s="82"/>
      <c r="Q14" s="92">
        <v>0.49166727680310779</v>
      </c>
      <c r="R14" s="92">
        <f>O14/'סכום נכסי הקרן'!$C$42</f>
        <v>0.14536719273527882</v>
      </c>
    </row>
    <row r="15" spans="2:53" s="136" customFormat="1">
      <c r="B15" s="86" t="s">
        <v>246</v>
      </c>
      <c r="C15" s="84" t="s">
        <v>247</v>
      </c>
      <c r="D15" s="97" t="s">
        <v>115</v>
      </c>
      <c r="E15" s="84" t="s">
        <v>248</v>
      </c>
      <c r="F15" s="84"/>
      <c r="G15" s="84"/>
      <c r="H15" s="94">
        <v>3.3699999999999997</v>
      </c>
      <c r="I15" s="97" t="s">
        <v>159</v>
      </c>
      <c r="J15" s="98">
        <v>0.04</v>
      </c>
      <c r="K15" s="95">
        <v>-4.7999999999999996E-3</v>
      </c>
      <c r="L15" s="94">
        <v>204150</v>
      </c>
      <c r="M15" s="96">
        <v>152.55000000000001</v>
      </c>
      <c r="N15" s="84"/>
      <c r="O15" s="94">
        <v>311.43083000000001</v>
      </c>
      <c r="P15" s="95">
        <v>1.313046913947414E-5</v>
      </c>
      <c r="Q15" s="95">
        <v>5.8899686917499396E-2</v>
      </c>
      <c r="R15" s="95">
        <f>O15/'סכום נכסי הקרן'!$C$42</f>
        <v>1.741438274244245E-2</v>
      </c>
    </row>
    <row r="16" spans="2:53" s="136" customFormat="1" ht="20.25">
      <c r="B16" s="86" t="s">
        <v>249</v>
      </c>
      <c r="C16" s="84" t="s">
        <v>250</v>
      </c>
      <c r="D16" s="97" t="s">
        <v>115</v>
      </c>
      <c r="E16" s="84" t="s">
        <v>248</v>
      </c>
      <c r="F16" s="84"/>
      <c r="G16" s="84"/>
      <c r="H16" s="94">
        <v>5.9299999999999988</v>
      </c>
      <c r="I16" s="97" t="s">
        <v>159</v>
      </c>
      <c r="J16" s="98">
        <v>0.04</v>
      </c>
      <c r="K16" s="95">
        <v>-1.3999999999999998E-3</v>
      </c>
      <c r="L16" s="94">
        <v>41000</v>
      </c>
      <c r="M16" s="96">
        <v>158.13999999999999</v>
      </c>
      <c r="N16" s="84"/>
      <c r="O16" s="94">
        <v>64.837410000000006</v>
      </c>
      <c r="P16" s="95">
        <v>3.8780609014467435E-6</v>
      </c>
      <c r="Q16" s="95">
        <v>1.2262444118141883E-2</v>
      </c>
      <c r="R16" s="95">
        <f>O16/'סכום נכסי הקרן'!$C$42</f>
        <v>3.6255353195721357E-3</v>
      </c>
      <c r="AU16" s="140"/>
    </row>
    <row r="17" spans="2:48" s="136" customFormat="1" ht="20.25">
      <c r="B17" s="86" t="s">
        <v>251</v>
      </c>
      <c r="C17" s="84" t="s">
        <v>252</v>
      </c>
      <c r="D17" s="97" t="s">
        <v>115</v>
      </c>
      <c r="E17" s="84" t="s">
        <v>248</v>
      </c>
      <c r="F17" s="84"/>
      <c r="G17" s="84"/>
      <c r="H17" s="94">
        <v>9.1000000000000014</v>
      </c>
      <c r="I17" s="97" t="s">
        <v>159</v>
      </c>
      <c r="J17" s="98">
        <v>7.4999999999999997E-3</v>
      </c>
      <c r="K17" s="95">
        <v>2E-3</v>
      </c>
      <c r="L17" s="94">
        <v>70000</v>
      </c>
      <c r="M17" s="96">
        <v>105.74</v>
      </c>
      <c r="N17" s="84"/>
      <c r="O17" s="94">
        <v>74.018000000000001</v>
      </c>
      <c r="P17" s="95">
        <v>1.400809948312114E-5</v>
      </c>
      <c r="Q17" s="95">
        <v>1.3998732965067942E-2</v>
      </c>
      <c r="R17" s="95">
        <f>O17/'סכום נכסי הקרן'!$C$42</f>
        <v>4.1388894664992071E-3</v>
      </c>
      <c r="AV17" s="140"/>
    </row>
    <row r="18" spans="2:48" s="136" customFormat="1">
      <c r="B18" s="86" t="s">
        <v>253</v>
      </c>
      <c r="C18" s="84" t="s">
        <v>254</v>
      </c>
      <c r="D18" s="97" t="s">
        <v>115</v>
      </c>
      <c r="E18" s="84" t="s">
        <v>248</v>
      </c>
      <c r="F18" s="84"/>
      <c r="G18" s="84"/>
      <c r="H18" s="94">
        <v>14.24</v>
      </c>
      <c r="I18" s="97" t="s">
        <v>159</v>
      </c>
      <c r="J18" s="98">
        <v>0.04</v>
      </c>
      <c r="K18" s="95">
        <v>8.8000000000000005E-3</v>
      </c>
      <c r="L18" s="94">
        <v>204576</v>
      </c>
      <c r="M18" s="96">
        <v>183.07</v>
      </c>
      <c r="N18" s="84"/>
      <c r="O18" s="94">
        <v>374.51729999999998</v>
      </c>
      <c r="P18" s="95">
        <v>1.2611330705109724E-5</v>
      </c>
      <c r="Q18" s="95">
        <v>7.0830982646089322E-2</v>
      </c>
      <c r="R18" s="95">
        <f>O18/'סכום נכסי הקרן'!$C$42</f>
        <v>2.0942010159579066E-2</v>
      </c>
      <c r="AU18" s="141"/>
    </row>
    <row r="19" spans="2:48" s="136" customFormat="1">
      <c r="B19" s="86" t="s">
        <v>255</v>
      </c>
      <c r="C19" s="84" t="s">
        <v>256</v>
      </c>
      <c r="D19" s="97" t="s">
        <v>115</v>
      </c>
      <c r="E19" s="84" t="s">
        <v>248</v>
      </c>
      <c r="F19" s="84"/>
      <c r="G19" s="84"/>
      <c r="H19" s="94">
        <v>18.48</v>
      </c>
      <c r="I19" s="97" t="s">
        <v>159</v>
      </c>
      <c r="J19" s="98">
        <v>2.75E-2</v>
      </c>
      <c r="K19" s="95">
        <v>1.1700000000000002E-2</v>
      </c>
      <c r="L19" s="94">
        <v>40350</v>
      </c>
      <c r="M19" s="96">
        <v>141.55000000000001</v>
      </c>
      <c r="N19" s="84"/>
      <c r="O19" s="94">
        <v>57.115430000000003</v>
      </c>
      <c r="P19" s="95">
        <v>2.2828767777796825E-6</v>
      </c>
      <c r="Q19" s="95">
        <v>1.0802016438636961E-2</v>
      </c>
      <c r="R19" s="95">
        <f>O19/'סכום נכסי הקרן'!$C$42</f>
        <v>3.1937427598904698E-3</v>
      </c>
      <c r="AV19" s="141"/>
    </row>
    <row r="20" spans="2:48" s="136" customFormat="1">
      <c r="B20" s="86" t="s">
        <v>257</v>
      </c>
      <c r="C20" s="84" t="s">
        <v>258</v>
      </c>
      <c r="D20" s="97" t="s">
        <v>115</v>
      </c>
      <c r="E20" s="84" t="s">
        <v>248</v>
      </c>
      <c r="F20" s="84"/>
      <c r="G20" s="84"/>
      <c r="H20" s="94">
        <v>5.51</v>
      </c>
      <c r="I20" s="97" t="s">
        <v>159</v>
      </c>
      <c r="J20" s="98">
        <v>1.7500000000000002E-2</v>
      </c>
      <c r="K20" s="95">
        <v>-2.5999999999999999E-3</v>
      </c>
      <c r="L20" s="94">
        <v>37800</v>
      </c>
      <c r="M20" s="96">
        <v>113.12</v>
      </c>
      <c r="N20" s="84"/>
      <c r="O20" s="94">
        <v>42.759360000000001</v>
      </c>
      <c r="P20" s="95">
        <v>2.7266668013168791E-6</v>
      </c>
      <c r="Q20" s="95">
        <v>8.0869094328029339E-3</v>
      </c>
      <c r="R20" s="95">
        <f>O20/'סכום נכסי הקרן'!$C$42</f>
        <v>2.3909895525175973E-3</v>
      </c>
    </row>
    <row r="21" spans="2:48" s="136" customFormat="1">
      <c r="B21" s="86" t="s">
        <v>259</v>
      </c>
      <c r="C21" s="84" t="s">
        <v>260</v>
      </c>
      <c r="D21" s="97" t="s">
        <v>115</v>
      </c>
      <c r="E21" s="84" t="s">
        <v>248</v>
      </c>
      <c r="F21" s="84"/>
      <c r="G21" s="84"/>
      <c r="H21" s="94">
        <v>1.8000000000000003</v>
      </c>
      <c r="I21" s="97" t="s">
        <v>159</v>
      </c>
      <c r="J21" s="98">
        <v>0.03</v>
      </c>
      <c r="K21" s="95">
        <v>-4.9000000000000007E-3</v>
      </c>
      <c r="L21" s="94">
        <v>253600</v>
      </c>
      <c r="M21" s="96">
        <v>116.8</v>
      </c>
      <c r="N21" s="84"/>
      <c r="O21" s="94">
        <v>296.20481000000001</v>
      </c>
      <c r="P21" s="95">
        <v>1.6542447195445295E-5</v>
      </c>
      <c r="Q21" s="95">
        <v>5.6020049692759685E-2</v>
      </c>
      <c r="R21" s="95">
        <f>O21/'סכום נכסי הקרן'!$C$42</f>
        <v>1.6562984247553283E-2</v>
      </c>
    </row>
    <row r="22" spans="2:48" s="136" customFormat="1">
      <c r="B22" s="86" t="s">
        <v>261</v>
      </c>
      <c r="C22" s="84" t="s">
        <v>262</v>
      </c>
      <c r="D22" s="97" t="s">
        <v>115</v>
      </c>
      <c r="E22" s="84" t="s">
        <v>248</v>
      </c>
      <c r="F22" s="84"/>
      <c r="G22" s="84"/>
      <c r="H22" s="94">
        <v>2.8300000000000005</v>
      </c>
      <c r="I22" s="97" t="s">
        <v>159</v>
      </c>
      <c r="J22" s="98">
        <v>1E-3</v>
      </c>
      <c r="K22" s="95">
        <v>-5.0000000000000001E-3</v>
      </c>
      <c r="L22" s="94">
        <v>763719</v>
      </c>
      <c r="M22" s="96">
        <v>101.73</v>
      </c>
      <c r="N22" s="84"/>
      <c r="O22" s="94">
        <v>776.93131999999991</v>
      </c>
      <c r="P22" s="95">
        <v>5.4688868396091373E-5</v>
      </c>
      <c r="Q22" s="95">
        <v>0.14693796212918139</v>
      </c>
      <c r="R22" s="95">
        <f>O22/'סכום נכסי הקרן'!$C$42</f>
        <v>4.3443930618786299E-2</v>
      </c>
    </row>
    <row r="23" spans="2:48" s="136" customFormat="1">
      <c r="B23" s="86" t="s">
        <v>263</v>
      </c>
      <c r="C23" s="84" t="s">
        <v>264</v>
      </c>
      <c r="D23" s="97" t="s">
        <v>115</v>
      </c>
      <c r="E23" s="84" t="s">
        <v>248</v>
      </c>
      <c r="F23" s="84"/>
      <c r="G23" s="84"/>
      <c r="H23" s="94">
        <v>7.64</v>
      </c>
      <c r="I23" s="97" t="s">
        <v>159</v>
      </c>
      <c r="J23" s="98">
        <v>7.4999999999999997E-3</v>
      </c>
      <c r="K23" s="95">
        <v>9.9999999999999991E-5</v>
      </c>
      <c r="L23" s="94">
        <v>4900</v>
      </c>
      <c r="M23" s="96">
        <v>105.47</v>
      </c>
      <c r="N23" s="84"/>
      <c r="O23" s="94">
        <v>5.1680200000000003</v>
      </c>
      <c r="P23" s="95">
        <v>3.6912221832509512E-7</v>
      </c>
      <c r="Q23" s="95">
        <v>9.7740727847456612E-4</v>
      </c>
      <c r="R23" s="95">
        <f>O23/'סכום נכסי הקרן'!$C$42</f>
        <v>2.8898191711012499E-4</v>
      </c>
    </row>
    <row r="24" spans="2:48" s="136" customFormat="1">
      <c r="B24" s="86" t="s">
        <v>265</v>
      </c>
      <c r="C24" s="84" t="s">
        <v>266</v>
      </c>
      <c r="D24" s="97" t="s">
        <v>115</v>
      </c>
      <c r="E24" s="84" t="s">
        <v>248</v>
      </c>
      <c r="F24" s="84"/>
      <c r="G24" s="84"/>
      <c r="H24" s="94">
        <v>0.33</v>
      </c>
      <c r="I24" s="97" t="s">
        <v>159</v>
      </c>
      <c r="J24" s="98">
        <v>3.5000000000000003E-2</v>
      </c>
      <c r="K24" s="95">
        <v>9.1999999999999998E-3</v>
      </c>
      <c r="L24" s="94">
        <v>37294</v>
      </c>
      <c r="M24" s="96">
        <v>120.2</v>
      </c>
      <c r="N24" s="84"/>
      <c r="O24" s="94">
        <v>44.827379999999998</v>
      </c>
      <c r="P24" s="95">
        <v>2.9179388153037777E-6</v>
      </c>
      <c r="Q24" s="95">
        <v>8.4780259145562885E-3</v>
      </c>
      <c r="R24" s="95">
        <f>O24/'סכום נכסי הקרן'!$C$42</f>
        <v>2.5066277242394713E-3</v>
      </c>
    </row>
    <row r="25" spans="2:48" s="136" customFormat="1">
      <c r="B25" s="86" t="s">
        <v>267</v>
      </c>
      <c r="C25" s="84" t="s">
        <v>268</v>
      </c>
      <c r="D25" s="97" t="s">
        <v>115</v>
      </c>
      <c r="E25" s="84" t="s">
        <v>248</v>
      </c>
      <c r="F25" s="84"/>
      <c r="G25" s="84"/>
      <c r="H25" s="94">
        <v>4.51</v>
      </c>
      <c r="I25" s="97" t="s">
        <v>159</v>
      </c>
      <c r="J25" s="98">
        <v>2.75E-2</v>
      </c>
      <c r="K25" s="95">
        <v>-4.0999999999999995E-3</v>
      </c>
      <c r="L25" s="94">
        <v>463445</v>
      </c>
      <c r="M25" s="96">
        <v>119.08</v>
      </c>
      <c r="N25" s="84"/>
      <c r="O25" s="94">
        <v>551.87031000000002</v>
      </c>
      <c r="P25" s="95">
        <v>2.8253080591372099E-5</v>
      </c>
      <c r="Q25" s="95">
        <v>0.10437305926989739</v>
      </c>
      <c r="R25" s="95">
        <f>O25/'סכום נכסי הקרן'!$C$42</f>
        <v>3.0859118227088707E-2</v>
      </c>
    </row>
    <row r="26" spans="2:48" s="136" customFormat="1">
      <c r="B26" s="87"/>
      <c r="C26" s="84"/>
      <c r="D26" s="84"/>
      <c r="E26" s="84"/>
      <c r="F26" s="84"/>
      <c r="G26" s="84"/>
      <c r="H26" s="84"/>
      <c r="I26" s="84"/>
      <c r="J26" s="84"/>
      <c r="K26" s="95"/>
      <c r="L26" s="94"/>
      <c r="M26" s="96"/>
      <c r="N26" s="84"/>
      <c r="O26" s="84"/>
      <c r="P26" s="84"/>
      <c r="Q26" s="95"/>
      <c r="R26" s="84"/>
    </row>
    <row r="27" spans="2:48" s="133" customFormat="1">
      <c r="B27" s="122" t="s">
        <v>41</v>
      </c>
      <c r="C27" s="118"/>
      <c r="D27" s="118"/>
      <c r="E27" s="118"/>
      <c r="F27" s="118"/>
      <c r="G27" s="118"/>
      <c r="H27" s="119">
        <v>5.2079648201362838</v>
      </c>
      <c r="I27" s="118"/>
      <c r="J27" s="118"/>
      <c r="K27" s="120">
        <v>8.3829287305614668E-3</v>
      </c>
      <c r="L27" s="119"/>
      <c r="M27" s="123"/>
      <c r="N27" s="118"/>
      <c r="O27" s="119">
        <v>2687.7983599999998</v>
      </c>
      <c r="P27" s="118"/>
      <c r="Q27" s="120">
        <v>0.50833272319689193</v>
      </c>
      <c r="R27" s="120">
        <f>O27/'סכום נכסי הקרן'!$C$42</f>
        <v>0.15029452728090251</v>
      </c>
    </row>
    <row r="28" spans="2:48" s="136" customFormat="1">
      <c r="B28" s="85" t="s">
        <v>23</v>
      </c>
      <c r="C28" s="82"/>
      <c r="D28" s="82"/>
      <c r="E28" s="82"/>
      <c r="F28" s="82"/>
      <c r="G28" s="82"/>
      <c r="H28" s="91">
        <v>5.2079648201362838</v>
      </c>
      <c r="I28" s="82"/>
      <c r="J28" s="82"/>
      <c r="K28" s="92">
        <v>8.3829287305614668E-3</v>
      </c>
      <c r="L28" s="91"/>
      <c r="M28" s="93"/>
      <c r="N28" s="82"/>
      <c r="O28" s="91">
        <v>2687.7983599999998</v>
      </c>
      <c r="P28" s="82"/>
      <c r="Q28" s="92">
        <v>0.50833272319689193</v>
      </c>
      <c r="R28" s="92">
        <f>O28/'סכום נכסי הקרן'!$C$42</f>
        <v>0.15029452728090251</v>
      </c>
    </row>
    <row r="29" spans="2:48" s="136" customFormat="1">
      <c r="B29" s="86" t="s">
        <v>269</v>
      </c>
      <c r="C29" s="84" t="s">
        <v>270</v>
      </c>
      <c r="D29" s="97" t="s">
        <v>115</v>
      </c>
      <c r="E29" s="84" t="s">
        <v>248</v>
      </c>
      <c r="F29" s="84"/>
      <c r="G29" s="84"/>
      <c r="H29" s="94">
        <v>1.1100000000000001</v>
      </c>
      <c r="I29" s="97" t="s">
        <v>159</v>
      </c>
      <c r="J29" s="98">
        <v>0.06</v>
      </c>
      <c r="K29" s="95">
        <v>1.1999999999999999E-3</v>
      </c>
      <c r="L29" s="94">
        <v>122047</v>
      </c>
      <c r="M29" s="96">
        <v>111.85</v>
      </c>
      <c r="N29" s="84"/>
      <c r="O29" s="94">
        <v>136.50955999999999</v>
      </c>
      <c r="P29" s="95">
        <v>6.6589383621761989E-6</v>
      </c>
      <c r="Q29" s="95">
        <v>2.5817515707245806E-2</v>
      </c>
      <c r="R29" s="95">
        <f>O29/'סכום נכסי הקרן'!$C$42</f>
        <v>7.6332511005490749E-3</v>
      </c>
    </row>
    <row r="30" spans="2:48" s="136" customFormat="1">
      <c r="B30" s="86" t="s">
        <v>271</v>
      </c>
      <c r="C30" s="84" t="s">
        <v>272</v>
      </c>
      <c r="D30" s="97" t="s">
        <v>115</v>
      </c>
      <c r="E30" s="84" t="s">
        <v>248</v>
      </c>
      <c r="F30" s="84"/>
      <c r="G30" s="84"/>
      <c r="H30" s="94">
        <v>5.6000000000000005</v>
      </c>
      <c r="I30" s="97" t="s">
        <v>159</v>
      </c>
      <c r="J30" s="98">
        <v>3.7499999999999999E-2</v>
      </c>
      <c r="K30" s="95">
        <v>1.0200000000000001E-2</v>
      </c>
      <c r="L30" s="94">
        <v>315</v>
      </c>
      <c r="M30" s="96">
        <v>119.31</v>
      </c>
      <c r="N30" s="84"/>
      <c r="O30" s="94">
        <v>0.37583</v>
      </c>
      <c r="P30" s="95">
        <v>2.0466796294041461E-8</v>
      </c>
      <c r="Q30" s="95">
        <v>7.1079248429591245E-5</v>
      </c>
      <c r="R30" s="95">
        <f>O30/'סכום נכסי הקרן'!$C$42</f>
        <v>2.1015412848150406E-5</v>
      </c>
    </row>
    <row r="31" spans="2:48" s="136" customFormat="1">
      <c r="B31" s="86" t="s">
        <v>273</v>
      </c>
      <c r="C31" s="84" t="s">
        <v>274</v>
      </c>
      <c r="D31" s="97" t="s">
        <v>115</v>
      </c>
      <c r="E31" s="84" t="s">
        <v>248</v>
      </c>
      <c r="F31" s="84"/>
      <c r="G31" s="84"/>
      <c r="H31" s="94">
        <v>18.59</v>
      </c>
      <c r="I31" s="97" t="s">
        <v>159</v>
      </c>
      <c r="J31" s="98">
        <v>3.7499999999999999E-2</v>
      </c>
      <c r="K31" s="95">
        <v>2.9699999999999997E-2</v>
      </c>
      <c r="L31" s="94">
        <v>25000</v>
      </c>
      <c r="M31" s="96">
        <v>117.83</v>
      </c>
      <c r="N31" s="84"/>
      <c r="O31" s="94">
        <v>29.457509999999999</v>
      </c>
      <c r="P31" s="95">
        <v>8.2451922284116127E-6</v>
      </c>
      <c r="Q31" s="95">
        <v>5.5711829055880803E-3</v>
      </c>
      <c r="R31" s="95">
        <f>O31/'סכום נכסי הקרן'!$C$42</f>
        <v>1.647185520390919E-3</v>
      </c>
    </row>
    <row r="32" spans="2:48" s="136" customFormat="1">
      <c r="B32" s="86" t="s">
        <v>275</v>
      </c>
      <c r="C32" s="84" t="s">
        <v>276</v>
      </c>
      <c r="D32" s="97" t="s">
        <v>115</v>
      </c>
      <c r="E32" s="84" t="s">
        <v>248</v>
      </c>
      <c r="F32" s="84"/>
      <c r="G32" s="84"/>
      <c r="H32" s="94">
        <v>1.39</v>
      </c>
      <c r="I32" s="97" t="s">
        <v>159</v>
      </c>
      <c r="J32" s="98">
        <v>2.2499999999999999E-2</v>
      </c>
      <c r="K32" s="95">
        <v>1.1000000000000001E-3</v>
      </c>
      <c r="L32" s="94">
        <v>322141</v>
      </c>
      <c r="M32" s="96">
        <v>104.34</v>
      </c>
      <c r="N32" s="84"/>
      <c r="O32" s="94">
        <v>336.12193000000002</v>
      </c>
      <c r="P32" s="95">
        <v>1.6757483336983341E-5</v>
      </c>
      <c r="Q32" s="95">
        <v>6.3569417462958466E-2</v>
      </c>
      <c r="R32" s="95">
        <f>O32/'סכום נכסי הקרן'!$C$42</f>
        <v>1.8795043307524979E-2</v>
      </c>
    </row>
    <row r="33" spans="2:18" s="136" customFormat="1">
      <c r="B33" s="86" t="s">
        <v>277</v>
      </c>
      <c r="C33" s="84" t="s">
        <v>278</v>
      </c>
      <c r="D33" s="97" t="s">
        <v>115</v>
      </c>
      <c r="E33" s="84" t="s">
        <v>248</v>
      </c>
      <c r="F33" s="84"/>
      <c r="G33" s="84"/>
      <c r="H33" s="94">
        <v>0.83000000000000007</v>
      </c>
      <c r="I33" s="97" t="s">
        <v>159</v>
      </c>
      <c r="J33" s="98">
        <v>5.0000000000000001E-3</v>
      </c>
      <c r="K33" s="95">
        <v>1.1999999999999999E-3</v>
      </c>
      <c r="L33" s="94">
        <v>292900</v>
      </c>
      <c r="M33" s="96">
        <v>100.4</v>
      </c>
      <c r="N33" s="84"/>
      <c r="O33" s="94">
        <v>294.07159999999999</v>
      </c>
      <c r="P33" s="95">
        <v>1.9187432853811284E-5</v>
      </c>
      <c r="Q33" s="95">
        <v>5.5616604082929469E-2</v>
      </c>
      <c r="R33" s="95">
        <f>O33/'סכום נכסי הקרן'!$C$42</f>
        <v>1.6443700824617904E-2</v>
      </c>
    </row>
    <row r="34" spans="2:18" s="136" customFormat="1">
      <c r="B34" s="86" t="s">
        <v>279</v>
      </c>
      <c r="C34" s="84" t="s">
        <v>280</v>
      </c>
      <c r="D34" s="97" t="s">
        <v>115</v>
      </c>
      <c r="E34" s="84" t="s">
        <v>248</v>
      </c>
      <c r="F34" s="84"/>
      <c r="G34" s="84"/>
      <c r="H34" s="94">
        <v>4.79</v>
      </c>
      <c r="I34" s="97" t="s">
        <v>159</v>
      </c>
      <c r="J34" s="98">
        <v>1.2500000000000001E-2</v>
      </c>
      <c r="K34" s="95">
        <v>7.2000000000000007E-3</v>
      </c>
      <c r="L34" s="94">
        <v>14700</v>
      </c>
      <c r="M34" s="96">
        <v>102.64</v>
      </c>
      <c r="N34" s="84"/>
      <c r="O34" s="94">
        <v>15.08808</v>
      </c>
      <c r="P34" s="95">
        <v>3.5033799274919516E-6</v>
      </c>
      <c r="Q34" s="95">
        <v>2.8535491755462498E-3</v>
      </c>
      <c r="R34" s="95">
        <f>O34/'סכום נכסי הקרן'!$C$42</f>
        <v>8.4368525739276059E-4</v>
      </c>
    </row>
    <row r="35" spans="2:18" s="136" customFormat="1">
      <c r="B35" s="86" t="s">
        <v>281</v>
      </c>
      <c r="C35" s="84" t="s">
        <v>282</v>
      </c>
      <c r="D35" s="97" t="s">
        <v>115</v>
      </c>
      <c r="E35" s="84" t="s">
        <v>248</v>
      </c>
      <c r="F35" s="84"/>
      <c r="G35" s="84"/>
      <c r="H35" s="94">
        <v>0.08</v>
      </c>
      <c r="I35" s="97" t="s">
        <v>159</v>
      </c>
      <c r="J35" s="98">
        <v>0.04</v>
      </c>
      <c r="K35" s="95">
        <v>1.2000000000000001E-3</v>
      </c>
      <c r="L35" s="94">
        <v>104282</v>
      </c>
      <c r="M35" s="96">
        <v>103.99</v>
      </c>
      <c r="N35" s="84"/>
      <c r="O35" s="94">
        <v>108.44286</v>
      </c>
      <c r="P35" s="95">
        <v>1.4221317186056517E-5</v>
      </c>
      <c r="Q35" s="95">
        <v>2.050937122197638E-2</v>
      </c>
      <c r="R35" s="95">
        <f>O35/'סכום נכסי הקרן'!$C$42</f>
        <v>6.0638359719399088E-3</v>
      </c>
    </row>
    <row r="36" spans="2:18" s="136" customFormat="1">
      <c r="B36" s="86" t="s">
        <v>283</v>
      </c>
      <c r="C36" s="84" t="s">
        <v>284</v>
      </c>
      <c r="D36" s="97" t="s">
        <v>115</v>
      </c>
      <c r="E36" s="84" t="s">
        <v>248</v>
      </c>
      <c r="F36" s="84"/>
      <c r="G36" s="84"/>
      <c r="H36" s="94">
        <v>3.07</v>
      </c>
      <c r="I36" s="97" t="s">
        <v>159</v>
      </c>
      <c r="J36" s="98">
        <v>5.0000000000000001E-3</v>
      </c>
      <c r="K36" s="95">
        <v>3.4000000000000002E-3</v>
      </c>
      <c r="L36" s="94">
        <v>347</v>
      </c>
      <c r="M36" s="96">
        <v>100.56</v>
      </c>
      <c r="N36" s="84"/>
      <c r="O36" s="94">
        <v>0.34893999999999997</v>
      </c>
      <c r="P36" s="95">
        <v>2.1309312968098668E-7</v>
      </c>
      <c r="Q36" s="95">
        <v>6.5993648583193381E-5</v>
      </c>
      <c r="R36" s="95">
        <f>O36/'סכום נכסי הקרן'!$C$42</f>
        <v>1.9511795650250387E-5</v>
      </c>
    </row>
    <row r="37" spans="2:18" s="136" customFormat="1">
      <c r="B37" s="86" t="s">
        <v>285</v>
      </c>
      <c r="C37" s="84" t="s">
        <v>286</v>
      </c>
      <c r="D37" s="97" t="s">
        <v>115</v>
      </c>
      <c r="E37" s="84" t="s">
        <v>248</v>
      </c>
      <c r="F37" s="84"/>
      <c r="G37" s="84"/>
      <c r="H37" s="94">
        <v>3.6499999999999995</v>
      </c>
      <c r="I37" s="97" t="s">
        <v>159</v>
      </c>
      <c r="J37" s="98">
        <v>5.5E-2</v>
      </c>
      <c r="K37" s="95">
        <v>5.1000000000000012E-3</v>
      </c>
      <c r="L37" s="94">
        <v>177000</v>
      </c>
      <c r="M37" s="96">
        <v>125.16</v>
      </c>
      <c r="N37" s="84"/>
      <c r="O37" s="94">
        <v>221.53318999999999</v>
      </c>
      <c r="P37" s="95">
        <v>9.856713458203788E-6</v>
      </c>
      <c r="Q37" s="95">
        <v>4.1897700150094024E-2</v>
      </c>
      <c r="R37" s="95">
        <f>O37/'סכום נכסי הקרן'!$C$42</f>
        <v>1.2387546091099022E-2</v>
      </c>
    </row>
    <row r="38" spans="2:18" s="136" customFormat="1">
      <c r="B38" s="86" t="s">
        <v>287</v>
      </c>
      <c r="C38" s="84" t="s">
        <v>288</v>
      </c>
      <c r="D38" s="97" t="s">
        <v>115</v>
      </c>
      <c r="E38" s="84" t="s">
        <v>248</v>
      </c>
      <c r="F38" s="84"/>
      <c r="G38" s="84"/>
      <c r="H38" s="94">
        <v>15.280000000000001</v>
      </c>
      <c r="I38" s="97" t="s">
        <v>159</v>
      </c>
      <c r="J38" s="98">
        <v>5.5E-2</v>
      </c>
      <c r="K38" s="95">
        <v>2.7099999999999999E-2</v>
      </c>
      <c r="L38" s="94">
        <v>335421</v>
      </c>
      <c r="M38" s="96">
        <v>153.97</v>
      </c>
      <c r="N38" s="84"/>
      <c r="O38" s="94">
        <v>516.44770000000005</v>
      </c>
      <c r="P38" s="95">
        <v>1.834543104305459E-5</v>
      </c>
      <c r="Q38" s="95">
        <v>9.7673720483173285E-2</v>
      </c>
      <c r="R38" s="95">
        <f>O38/'סכום נכסי הקרן'!$C$42</f>
        <v>2.8878380198434739E-2</v>
      </c>
    </row>
    <row r="39" spans="2:18" s="136" customFormat="1">
      <c r="B39" s="86" t="s">
        <v>289</v>
      </c>
      <c r="C39" s="84" t="s">
        <v>290</v>
      </c>
      <c r="D39" s="97" t="s">
        <v>115</v>
      </c>
      <c r="E39" s="84" t="s">
        <v>248</v>
      </c>
      <c r="F39" s="84"/>
      <c r="G39" s="84"/>
      <c r="H39" s="94">
        <v>4.7300000000000004</v>
      </c>
      <c r="I39" s="97" t="s">
        <v>159</v>
      </c>
      <c r="J39" s="98">
        <v>4.2500000000000003E-2</v>
      </c>
      <c r="K39" s="95">
        <v>7.6999999999999994E-3</v>
      </c>
      <c r="L39" s="94">
        <v>299475</v>
      </c>
      <c r="M39" s="96">
        <v>121.01</v>
      </c>
      <c r="N39" s="84"/>
      <c r="O39" s="94">
        <v>362.3947</v>
      </c>
      <c r="P39" s="95">
        <v>1.6231234016928463E-5</v>
      </c>
      <c r="Q39" s="95">
        <v>6.8538283029207864E-2</v>
      </c>
      <c r="R39" s="95">
        <f>O39/'סכום נכסי הקרן'!$C$42</f>
        <v>2.0264146647371452E-2</v>
      </c>
    </row>
    <row r="40" spans="2:18" s="136" customFormat="1">
      <c r="B40" s="86" t="s">
        <v>291</v>
      </c>
      <c r="C40" s="84" t="s">
        <v>292</v>
      </c>
      <c r="D40" s="97" t="s">
        <v>115</v>
      </c>
      <c r="E40" s="84" t="s">
        <v>248</v>
      </c>
      <c r="F40" s="84"/>
      <c r="G40" s="84"/>
      <c r="H40" s="94">
        <v>3.27</v>
      </c>
      <c r="I40" s="97" t="s">
        <v>159</v>
      </c>
      <c r="J40" s="98">
        <v>0.01</v>
      </c>
      <c r="K40" s="95">
        <v>3.9000000000000003E-3</v>
      </c>
      <c r="L40" s="94">
        <v>401094</v>
      </c>
      <c r="M40" s="96">
        <v>102.7</v>
      </c>
      <c r="N40" s="84"/>
      <c r="O40" s="94">
        <v>411.92354999999998</v>
      </c>
      <c r="P40" s="95">
        <v>2.7540849609811528E-5</v>
      </c>
      <c r="Q40" s="95">
        <v>7.7905479457332172E-2</v>
      </c>
      <c r="R40" s="95">
        <f>O40/'סכום נכסי הקרן'!$C$42</f>
        <v>2.3033668055040115E-2</v>
      </c>
    </row>
    <row r="41" spans="2:18" s="136" customFormat="1">
      <c r="B41" s="86" t="s">
        <v>293</v>
      </c>
      <c r="C41" s="84" t="s">
        <v>294</v>
      </c>
      <c r="D41" s="97" t="s">
        <v>115</v>
      </c>
      <c r="E41" s="84" t="s">
        <v>248</v>
      </c>
      <c r="F41" s="84"/>
      <c r="G41" s="84"/>
      <c r="H41" s="94">
        <v>7.21</v>
      </c>
      <c r="I41" s="97" t="s">
        <v>159</v>
      </c>
      <c r="J41" s="98">
        <v>1.7500000000000002E-2</v>
      </c>
      <c r="K41" s="95">
        <v>1.3500000000000002E-2</v>
      </c>
      <c r="L41" s="94">
        <v>45000</v>
      </c>
      <c r="M41" s="96">
        <v>103.49</v>
      </c>
      <c r="N41" s="84"/>
      <c r="O41" s="94">
        <v>46.570500000000003</v>
      </c>
      <c r="P41" s="95">
        <v>2.828913710965234E-6</v>
      </c>
      <c r="Q41" s="95">
        <v>8.8076953382919907E-3</v>
      </c>
      <c r="R41" s="95">
        <f>O41/'סכום נכסי הקרן'!$C$42</f>
        <v>2.6040983530979129E-3</v>
      </c>
    </row>
    <row r="42" spans="2:18" s="136" customFormat="1">
      <c r="B42" s="86" t="s">
        <v>295</v>
      </c>
      <c r="C42" s="84" t="s">
        <v>296</v>
      </c>
      <c r="D42" s="97" t="s">
        <v>115</v>
      </c>
      <c r="E42" s="84" t="s">
        <v>248</v>
      </c>
      <c r="F42" s="84"/>
      <c r="G42" s="84"/>
      <c r="H42" s="94">
        <v>1.9499999999999997</v>
      </c>
      <c r="I42" s="97" t="s">
        <v>159</v>
      </c>
      <c r="J42" s="98">
        <v>0.05</v>
      </c>
      <c r="K42" s="95">
        <v>1.8E-3</v>
      </c>
      <c r="L42" s="94">
        <v>181948</v>
      </c>
      <c r="M42" s="96">
        <v>114.6</v>
      </c>
      <c r="N42" s="84"/>
      <c r="O42" s="94">
        <v>208.51241000000002</v>
      </c>
      <c r="P42" s="95">
        <v>9.8301544585737768E-6</v>
      </c>
      <c r="Q42" s="95">
        <v>3.9435131285535448E-2</v>
      </c>
      <c r="R42" s="95">
        <f>O42/'סכום נכסי הקרן'!$C$42</f>
        <v>1.1659458744945337E-2</v>
      </c>
    </row>
    <row r="43" spans="2:18" s="136" customFormat="1">
      <c r="B43" s="142"/>
    </row>
    <row r="44" spans="2:18" s="136" customFormat="1">
      <c r="B44" s="142"/>
    </row>
    <row r="45" spans="2:18" s="136" customFormat="1">
      <c r="B45" s="142"/>
    </row>
    <row r="46" spans="2:18" s="136" customFormat="1">
      <c r="B46" s="143" t="s">
        <v>107</v>
      </c>
      <c r="C46" s="133"/>
      <c r="D46" s="133"/>
    </row>
    <row r="47" spans="2:18">
      <c r="B47" s="99" t="s">
        <v>225</v>
      </c>
      <c r="C47" s="100"/>
      <c r="D47" s="100"/>
    </row>
    <row r="48" spans="2:18">
      <c r="B48" s="171" t="s">
        <v>233</v>
      </c>
      <c r="C48" s="171"/>
      <c r="D48" s="17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48:D48"/>
  </mergeCells>
  <phoneticPr fontId="4" type="noConversion"/>
  <dataValidations count="1">
    <dataValidation allowBlank="1" showInputMessage="1" showErrorMessage="1" sqref="N10:Q10 N9 N1:N7 N32:N1048576 C5:C29 O1:Q9 O11:Q1048576 B49:B1048576 J1:M1048576 E1:I30 B46:B48 D1:D29 R1:AF1048576 AJ1:XFD1048576 AG1:AI27 AG31:AI1048576 C46:D47 A1:A1048576 B1:B45 E32:I1048576 C32:D45 C49:D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174</v>
      </c>
      <c r="C1" s="78" t="s" vm="1">
        <v>243</v>
      </c>
    </row>
    <row r="2" spans="2:67">
      <c r="B2" s="57" t="s">
        <v>173</v>
      </c>
      <c r="C2" s="78" t="s">
        <v>244</v>
      </c>
    </row>
    <row r="3" spans="2:67">
      <c r="B3" s="57" t="s">
        <v>175</v>
      </c>
      <c r="C3" s="78" t="s">
        <v>245</v>
      </c>
    </row>
    <row r="4" spans="2:67">
      <c r="B4" s="57" t="s">
        <v>176</v>
      </c>
      <c r="C4" s="78">
        <v>9455</v>
      </c>
    </row>
    <row r="6" spans="2:67" ht="26.25" customHeight="1">
      <c r="B6" s="168" t="s">
        <v>204</v>
      </c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3"/>
      <c r="BO6" s="3"/>
    </row>
    <row r="7" spans="2:67" ht="26.25" customHeight="1">
      <c r="B7" s="168" t="s">
        <v>82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3"/>
      <c r="AZ7" s="44"/>
      <c r="BJ7" s="3"/>
      <c r="BO7" s="3"/>
    </row>
    <row r="8" spans="2:67" s="3" customFormat="1" ht="78.75">
      <c r="B8" s="38" t="s">
        <v>110</v>
      </c>
      <c r="C8" s="14" t="s">
        <v>40</v>
      </c>
      <c r="D8" s="14" t="s">
        <v>114</v>
      </c>
      <c r="E8" s="14" t="s">
        <v>220</v>
      </c>
      <c r="F8" s="14" t="s">
        <v>112</v>
      </c>
      <c r="G8" s="14" t="s">
        <v>56</v>
      </c>
      <c r="H8" s="14" t="s">
        <v>15</v>
      </c>
      <c r="I8" s="14" t="s">
        <v>57</v>
      </c>
      <c r="J8" s="14" t="s">
        <v>97</v>
      </c>
      <c r="K8" s="14" t="s">
        <v>18</v>
      </c>
      <c r="L8" s="14" t="s">
        <v>96</v>
      </c>
      <c r="M8" s="14" t="s">
        <v>17</v>
      </c>
      <c r="N8" s="14" t="s">
        <v>19</v>
      </c>
      <c r="O8" s="14" t="s">
        <v>227</v>
      </c>
      <c r="P8" s="14" t="s">
        <v>226</v>
      </c>
      <c r="Q8" s="14" t="s">
        <v>55</v>
      </c>
      <c r="R8" s="14" t="s">
        <v>52</v>
      </c>
      <c r="S8" s="14" t="s">
        <v>177</v>
      </c>
      <c r="T8" s="39" t="s">
        <v>179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234</v>
      </c>
      <c r="P9" s="17"/>
      <c r="Q9" s="17" t="s">
        <v>230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108</v>
      </c>
      <c r="R10" s="20" t="s">
        <v>109</v>
      </c>
      <c r="S10" s="46" t="s">
        <v>180</v>
      </c>
      <c r="T10" s="73" t="s">
        <v>221</v>
      </c>
      <c r="U10" s="5"/>
      <c r="BJ10" s="1"/>
      <c r="BK10" s="3"/>
      <c r="BL10" s="1"/>
      <c r="BO10" s="1"/>
    </row>
    <row r="11" spans="2:67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5"/>
      <c r="BJ11" s="1"/>
      <c r="BK11" s="3"/>
      <c r="BL11" s="1"/>
      <c r="BO11" s="1"/>
    </row>
    <row r="12" spans="2:67" ht="20.25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BK12" s="4"/>
    </row>
    <row r="13" spans="2:67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</row>
    <row r="14" spans="2:67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</row>
    <row r="15" spans="2:67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</row>
    <row r="16" spans="2:67" ht="20.25"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BJ16" s="4"/>
    </row>
    <row r="17" spans="2:20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</row>
    <row r="18" spans="2:20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1"/>
      <c r="T18" s="101"/>
    </row>
    <row r="19" spans="2:20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</row>
    <row r="20" spans="2:20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  <c r="P20" s="101"/>
      <c r="Q20" s="101"/>
      <c r="R20" s="101"/>
      <c r="S20" s="101"/>
      <c r="T20" s="101"/>
    </row>
    <row r="21" spans="2:20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</row>
    <row r="22" spans="2:20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</row>
    <row r="23" spans="2:20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  <c r="P23" s="101"/>
      <c r="Q23" s="101"/>
      <c r="R23" s="101"/>
      <c r="S23" s="101"/>
      <c r="T23" s="101"/>
    </row>
    <row r="24" spans="2:20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  <c r="P24" s="101"/>
      <c r="Q24" s="101"/>
      <c r="R24" s="101"/>
      <c r="S24" s="101"/>
      <c r="T24" s="101"/>
    </row>
    <row r="25" spans="2:20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</row>
    <row r="26" spans="2:20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</row>
    <row r="27" spans="2:20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</row>
    <row r="28" spans="2:20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</row>
    <row r="29" spans="2:20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</row>
    <row r="30" spans="2:20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</row>
    <row r="31" spans="2:20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</row>
    <row r="32" spans="2:20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</row>
    <row r="33" spans="2:20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  <c r="P33" s="101"/>
      <c r="Q33" s="101"/>
      <c r="R33" s="101"/>
      <c r="S33" s="101"/>
      <c r="T33" s="101"/>
    </row>
    <row r="34" spans="2:20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  <c r="P34" s="101"/>
      <c r="Q34" s="101"/>
      <c r="R34" s="101"/>
      <c r="S34" s="101"/>
      <c r="T34" s="101"/>
    </row>
    <row r="35" spans="2:20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  <c r="P35" s="101"/>
      <c r="Q35" s="101"/>
      <c r="R35" s="101"/>
      <c r="S35" s="101"/>
      <c r="T35" s="101"/>
    </row>
    <row r="36" spans="2:20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01"/>
    </row>
    <row r="37" spans="2:20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101"/>
    </row>
    <row r="38" spans="2:20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101"/>
    </row>
    <row r="39" spans="2:20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  <c r="P39" s="101"/>
      <c r="Q39" s="101"/>
      <c r="R39" s="101"/>
      <c r="S39" s="101"/>
      <c r="T39" s="101"/>
    </row>
    <row r="40" spans="2:20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  <c r="P40" s="101"/>
      <c r="Q40" s="101"/>
      <c r="R40" s="101"/>
      <c r="S40" s="101"/>
      <c r="T40" s="101"/>
    </row>
    <row r="41" spans="2:20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</row>
    <row r="42" spans="2:20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</row>
    <row r="43" spans="2:20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</row>
    <row r="44" spans="2:20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</row>
    <row r="45" spans="2:20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</row>
    <row r="46" spans="2:20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</row>
    <row r="47" spans="2:20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</row>
    <row r="48" spans="2:20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</row>
    <row r="49" spans="2:20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  <c r="P49" s="101"/>
      <c r="Q49" s="101"/>
      <c r="R49" s="101"/>
      <c r="S49" s="101"/>
      <c r="T49" s="101"/>
    </row>
    <row r="50" spans="2:20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  <c r="P50" s="101"/>
      <c r="Q50" s="101"/>
      <c r="R50" s="101"/>
      <c r="S50" s="101"/>
      <c r="T50" s="101"/>
    </row>
    <row r="51" spans="2:20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  <c r="P51" s="101"/>
      <c r="Q51" s="101"/>
      <c r="R51" s="101"/>
      <c r="S51" s="101"/>
      <c r="T51" s="101"/>
    </row>
    <row r="52" spans="2:20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</row>
    <row r="53" spans="2:20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</row>
    <row r="54" spans="2:20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</row>
    <row r="55" spans="2:20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</row>
    <row r="56" spans="2:20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  <c r="P56" s="101"/>
      <c r="Q56" s="101"/>
      <c r="R56" s="101"/>
      <c r="S56" s="101"/>
      <c r="T56" s="101"/>
    </row>
    <row r="57" spans="2:20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</row>
    <row r="58" spans="2:20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</row>
    <row r="59" spans="2:20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</row>
    <row r="60" spans="2:20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</row>
    <row r="61" spans="2:20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</row>
    <row r="62" spans="2:20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</row>
    <row r="63" spans="2:20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</row>
    <row r="64" spans="2:20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</row>
    <row r="65" spans="2:20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  <c r="P65" s="101"/>
      <c r="Q65" s="101"/>
      <c r="R65" s="101"/>
      <c r="S65" s="101"/>
      <c r="T65" s="101"/>
    </row>
    <row r="66" spans="2:20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  <c r="P66" s="101"/>
      <c r="Q66" s="101"/>
      <c r="R66" s="101"/>
      <c r="S66" s="101"/>
      <c r="T66" s="101"/>
    </row>
    <row r="67" spans="2:20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  <c r="P67" s="101"/>
      <c r="Q67" s="101"/>
      <c r="R67" s="101"/>
      <c r="S67" s="101"/>
      <c r="T67" s="101"/>
    </row>
    <row r="68" spans="2:20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  <c r="P68" s="101"/>
      <c r="Q68" s="101"/>
      <c r="R68" s="101"/>
      <c r="S68" s="101"/>
      <c r="T68" s="101"/>
    </row>
    <row r="69" spans="2:20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  <c r="P69" s="101"/>
      <c r="Q69" s="101"/>
      <c r="R69" s="101"/>
      <c r="S69" s="101"/>
      <c r="T69" s="101"/>
    </row>
    <row r="70" spans="2:20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  <c r="P70" s="101"/>
      <c r="Q70" s="101"/>
      <c r="R70" s="101"/>
      <c r="S70" s="101"/>
      <c r="T70" s="101"/>
    </row>
    <row r="71" spans="2:20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  <c r="P71" s="101"/>
      <c r="Q71" s="101"/>
      <c r="R71" s="101"/>
      <c r="S71" s="101"/>
      <c r="T71" s="101"/>
    </row>
    <row r="72" spans="2:20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  <c r="P72" s="101"/>
      <c r="Q72" s="101"/>
      <c r="R72" s="101"/>
      <c r="S72" s="101"/>
      <c r="T72" s="101"/>
    </row>
    <row r="73" spans="2:20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</row>
    <row r="74" spans="2:20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</row>
    <row r="75" spans="2:20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</row>
    <row r="76" spans="2:20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</row>
    <row r="77" spans="2:20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</row>
    <row r="78" spans="2:20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</row>
    <row r="79" spans="2:20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</row>
    <row r="80" spans="2:20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</row>
    <row r="81" spans="2:20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  <c r="P81" s="101"/>
      <c r="Q81" s="101"/>
      <c r="R81" s="101"/>
      <c r="S81" s="101"/>
      <c r="T81" s="101"/>
    </row>
    <row r="82" spans="2:20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  <c r="P82" s="101"/>
      <c r="Q82" s="101"/>
      <c r="R82" s="101"/>
      <c r="S82" s="101"/>
      <c r="T82" s="101"/>
    </row>
    <row r="83" spans="2:20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  <c r="P83" s="101"/>
      <c r="Q83" s="101"/>
      <c r="R83" s="101"/>
      <c r="S83" s="101"/>
      <c r="T83" s="101"/>
    </row>
    <row r="84" spans="2:20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  <c r="P84" s="101"/>
      <c r="Q84" s="101"/>
      <c r="R84" s="101"/>
      <c r="S84" s="101"/>
      <c r="T84" s="101"/>
    </row>
    <row r="85" spans="2:20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</row>
    <row r="86" spans="2:20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  <c r="P86" s="101"/>
      <c r="Q86" s="101"/>
      <c r="R86" s="101"/>
      <c r="S86" s="101"/>
      <c r="T86" s="101"/>
    </row>
    <row r="87" spans="2:20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  <c r="P87" s="101"/>
      <c r="Q87" s="101"/>
      <c r="R87" s="101"/>
      <c r="S87" s="101"/>
      <c r="T87" s="101"/>
    </row>
    <row r="88" spans="2:20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  <c r="P88" s="101"/>
      <c r="Q88" s="101"/>
      <c r="R88" s="101"/>
      <c r="S88" s="101"/>
      <c r="T88" s="101"/>
    </row>
    <row r="89" spans="2:20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</row>
    <row r="90" spans="2:20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</row>
    <row r="91" spans="2:20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</row>
    <row r="92" spans="2:20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</row>
    <row r="93" spans="2:20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</row>
    <row r="94" spans="2:20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</row>
    <row r="95" spans="2:20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</row>
    <row r="96" spans="2:20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</row>
    <row r="97" spans="2:20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  <c r="P97" s="101"/>
      <c r="Q97" s="101"/>
      <c r="R97" s="101"/>
      <c r="S97" s="101"/>
      <c r="T97" s="101"/>
    </row>
    <row r="98" spans="2:20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  <c r="P98" s="101"/>
      <c r="Q98" s="101"/>
      <c r="R98" s="101"/>
      <c r="S98" s="101"/>
      <c r="T98" s="101"/>
    </row>
    <row r="99" spans="2:20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  <c r="P99" s="101"/>
      <c r="Q99" s="101"/>
      <c r="R99" s="101"/>
      <c r="S99" s="101"/>
      <c r="T99" s="101"/>
    </row>
    <row r="100" spans="2:20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  <c r="P100" s="101"/>
      <c r="Q100" s="101"/>
      <c r="R100" s="101"/>
      <c r="S100" s="101"/>
      <c r="T100" s="101"/>
    </row>
    <row r="101" spans="2:20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  <c r="P101" s="101"/>
      <c r="Q101" s="101"/>
      <c r="R101" s="101"/>
      <c r="S101" s="101"/>
      <c r="T101" s="101"/>
    </row>
    <row r="102" spans="2:20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  <c r="P102" s="101"/>
      <c r="Q102" s="101"/>
      <c r="R102" s="101"/>
      <c r="S102" s="101"/>
      <c r="T102" s="101"/>
    </row>
    <row r="103" spans="2:20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  <c r="P103" s="101"/>
      <c r="Q103" s="101"/>
      <c r="R103" s="101"/>
      <c r="S103" s="101"/>
      <c r="T103" s="101"/>
    </row>
    <row r="104" spans="2:20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  <c r="P104" s="101"/>
      <c r="Q104" s="101"/>
      <c r="R104" s="101"/>
      <c r="S104" s="101"/>
      <c r="T104" s="101"/>
    </row>
    <row r="105" spans="2:20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</row>
    <row r="106" spans="2:20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</row>
    <row r="107" spans="2:20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</row>
    <row r="108" spans="2:20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</row>
    <row r="109" spans="2:20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</row>
    <row r="110" spans="2:20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4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J830"/>
  <sheetViews>
    <sheetView rightToLeft="1" zoomScale="90" zoomScaleNormal="90" workbookViewId="0">
      <selection activeCell="E24" sqref="E24"/>
    </sheetView>
  </sheetViews>
  <sheetFormatPr defaultColWidth="9.140625" defaultRowHeight="18"/>
  <cols>
    <col min="1" max="1" width="6.28515625" style="1" customWidth="1"/>
    <col min="2" max="2" width="30.28515625" style="2" bestFit="1" customWidth="1"/>
    <col min="3" max="3" width="46.28515625" style="2" bestFit="1" customWidth="1"/>
    <col min="4" max="4" width="6.42578125" style="2" bestFit="1" customWidth="1"/>
    <col min="5" max="5" width="5.7109375" style="2" bestFit="1" customWidth="1"/>
    <col min="6" max="6" width="11.28515625" style="2" bestFit="1" customWidth="1"/>
    <col min="7" max="7" width="16.42578125" style="1" bestFit="1" customWidth="1"/>
    <col min="8" max="8" width="7" style="1" bestFit="1" customWidth="1"/>
    <col min="9" max="9" width="11.140625" style="1" bestFit="1" customWidth="1"/>
    <col min="10" max="10" width="7.140625" style="1" bestFit="1" customWidth="1"/>
    <col min="11" max="11" width="6.140625" style="1" bestFit="1" customWidth="1"/>
    <col min="12" max="12" width="9" style="1" bestFit="1" customWidth="1"/>
    <col min="13" max="13" width="6.85546875" style="1" bestFit="1" customWidth="1"/>
    <col min="14" max="14" width="7.5703125" style="1" bestFit="1" customWidth="1"/>
    <col min="15" max="15" width="11.28515625" style="1" bestFit="1" customWidth="1"/>
    <col min="16" max="16" width="7.28515625" style="1" bestFit="1" customWidth="1"/>
    <col min="17" max="17" width="8.28515625" style="1" bestFit="1" customWidth="1"/>
    <col min="18" max="18" width="9" style="1" bestFit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2">
      <c r="B1" s="57" t="s">
        <v>174</v>
      </c>
      <c r="C1" s="78" t="s" vm="1">
        <v>243</v>
      </c>
    </row>
    <row r="2" spans="2:62">
      <c r="B2" s="57" t="s">
        <v>173</v>
      </c>
      <c r="C2" s="78" t="s">
        <v>244</v>
      </c>
    </row>
    <row r="3" spans="2:62">
      <c r="B3" s="57" t="s">
        <v>175</v>
      </c>
      <c r="C3" s="78" t="s">
        <v>245</v>
      </c>
    </row>
    <row r="4" spans="2:62">
      <c r="B4" s="57" t="s">
        <v>176</v>
      </c>
      <c r="C4" s="78">
        <v>9455</v>
      </c>
    </row>
    <row r="6" spans="2:62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6"/>
    </row>
    <row r="7" spans="2:62" ht="26.25" customHeight="1">
      <c r="B7" s="174" t="s">
        <v>83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75"/>
      <c r="R7" s="175"/>
      <c r="S7" s="175"/>
      <c r="T7" s="175"/>
      <c r="U7" s="176"/>
      <c r="BJ7" s="3"/>
    </row>
    <row r="8" spans="2:62" s="3" customFormat="1" ht="78.75">
      <c r="B8" s="23" t="s">
        <v>110</v>
      </c>
      <c r="C8" s="31" t="s">
        <v>40</v>
      </c>
      <c r="D8" s="31" t="s">
        <v>114</v>
      </c>
      <c r="E8" s="31" t="s">
        <v>220</v>
      </c>
      <c r="F8" s="31" t="s">
        <v>112</v>
      </c>
      <c r="G8" s="31" t="s">
        <v>56</v>
      </c>
      <c r="H8" s="31" t="s">
        <v>15</v>
      </c>
      <c r="I8" s="31" t="s">
        <v>57</v>
      </c>
      <c r="J8" s="31" t="s">
        <v>97</v>
      </c>
      <c r="K8" s="31" t="s">
        <v>18</v>
      </c>
      <c r="L8" s="31" t="s">
        <v>96</v>
      </c>
      <c r="M8" s="31" t="s">
        <v>17</v>
      </c>
      <c r="N8" s="31" t="s">
        <v>19</v>
      </c>
      <c r="O8" s="14" t="s">
        <v>227</v>
      </c>
      <c r="P8" s="31" t="s">
        <v>226</v>
      </c>
      <c r="Q8" s="31" t="s">
        <v>241</v>
      </c>
      <c r="R8" s="31" t="s">
        <v>55</v>
      </c>
      <c r="S8" s="14" t="s">
        <v>52</v>
      </c>
      <c r="T8" s="31" t="s">
        <v>177</v>
      </c>
      <c r="U8" s="15" t="s">
        <v>179</v>
      </c>
      <c r="V8" s="1"/>
      <c r="BF8" s="1"/>
      <c r="BG8" s="1"/>
    </row>
    <row r="9" spans="2:62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234</v>
      </c>
      <c r="P9" s="33"/>
      <c r="Q9" s="17" t="s">
        <v>230</v>
      </c>
      <c r="R9" s="33" t="s">
        <v>230</v>
      </c>
      <c r="S9" s="17" t="s">
        <v>20</v>
      </c>
      <c r="T9" s="33" t="s">
        <v>230</v>
      </c>
      <c r="U9" s="18" t="s">
        <v>20</v>
      </c>
      <c r="BE9" s="1"/>
      <c r="BF9" s="1"/>
      <c r="BG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108</v>
      </c>
      <c r="R10" s="20" t="s">
        <v>109</v>
      </c>
      <c r="S10" s="20" t="s">
        <v>180</v>
      </c>
      <c r="T10" s="21" t="s">
        <v>221</v>
      </c>
      <c r="U10" s="21" t="s">
        <v>236</v>
      </c>
      <c r="V10" s="5"/>
      <c r="BE10" s="1"/>
      <c r="BF10" s="3"/>
      <c r="BG10" s="1"/>
    </row>
    <row r="11" spans="2:62" s="140" customFormat="1" ht="18" customHeight="1">
      <c r="B11" s="79" t="s">
        <v>31</v>
      </c>
      <c r="C11" s="80"/>
      <c r="D11" s="80"/>
      <c r="E11" s="80"/>
      <c r="F11" s="80"/>
      <c r="G11" s="80"/>
      <c r="H11" s="80"/>
      <c r="I11" s="80"/>
      <c r="J11" s="80"/>
      <c r="K11" s="88">
        <v>4.8499937702120226</v>
      </c>
      <c r="L11" s="80"/>
      <c r="M11" s="80"/>
      <c r="N11" s="103">
        <v>7.5638408307722969E-3</v>
      </c>
      <c r="O11" s="88"/>
      <c r="P11" s="90"/>
      <c r="Q11" s="88">
        <v>4.8682299999999996</v>
      </c>
      <c r="R11" s="88">
        <v>3401.4961800000005</v>
      </c>
      <c r="S11" s="80"/>
      <c r="T11" s="89">
        <v>1</v>
      </c>
      <c r="U11" s="89">
        <f>R11/'סכום נכסי הקרן'!$C$42</f>
        <v>0.19020260895646049</v>
      </c>
      <c r="V11" s="139"/>
      <c r="BE11" s="136"/>
      <c r="BF11" s="141"/>
      <c r="BG11" s="136"/>
      <c r="BJ11" s="136"/>
    </row>
    <row r="12" spans="2:62" s="136" customFormat="1">
      <c r="B12" s="81" t="s">
        <v>224</v>
      </c>
      <c r="C12" s="82"/>
      <c r="D12" s="82"/>
      <c r="E12" s="82"/>
      <c r="F12" s="82"/>
      <c r="G12" s="82"/>
      <c r="H12" s="82"/>
      <c r="I12" s="82"/>
      <c r="J12" s="82"/>
      <c r="K12" s="91">
        <v>4.8499937702120262</v>
      </c>
      <c r="L12" s="82"/>
      <c r="M12" s="82"/>
      <c r="N12" s="104">
        <v>7.5638408307722969E-3</v>
      </c>
      <c r="O12" s="91"/>
      <c r="P12" s="93"/>
      <c r="Q12" s="91">
        <v>4.8682299999999996</v>
      </c>
      <c r="R12" s="91">
        <v>3401.4961800000001</v>
      </c>
      <c r="S12" s="82"/>
      <c r="T12" s="92">
        <v>0.99999999999999989</v>
      </c>
      <c r="U12" s="92">
        <f>R12/'סכום נכסי הקרן'!$C$42</f>
        <v>0.19020260895646046</v>
      </c>
      <c r="BF12" s="141"/>
    </row>
    <row r="13" spans="2:62" s="136" customFormat="1" ht="20.25">
      <c r="B13" s="102" t="s">
        <v>30</v>
      </c>
      <c r="C13" s="82"/>
      <c r="D13" s="82"/>
      <c r="E13" s="82"/>
      <c r="F13" s="82"/>
      <c r="G13" s="82"/>
      <c r="H13" s="82"/>
      <c r="I13" s="82"/>
      <c r="J13" s="82"/>
      <c r="K13" s="91">
        <v>4.8171105249543347</v>
      </c>
      <c r="L13" s="82"/>
      <c r="M13" s="82"/>
      <c r="N13" s="104">
        <v>6.6889154373790801E-3</v>
      </c>
      <c r="O13" s="91"/>
      <c r="P13" s="93"/>
      <c r="Q13" s="91">
        <v>4.3152299999999997</v>
      </c>
      <c r="R13" s="91">
        <v>3193.9502000000002</v>
      </c>
      <c r="S13" s="82"/>
      <c r="T13" s="92">
        <v>0.93898391501353962</v>
      </c>
      <c r="U13" s="92">
        <f>R13/'סכום נכסי הקרן'!$C$42</f>
        <v>0.1785971904037266</v>
      </c>
      <c r="BF13" s="140"/>
    </row>
    <row r="14" spans="2:62" s="136" customFormat="1">
      <c r="B14" s="87" t="s">
        <v>297</v>
      </c>
      <c r="C14" s="84" t="s">
        <v>298</v>
      </c>
      <c r="D14" s="97" t="s">
        <v>115</v>
      </c>
      <c r="E14" s="97" t="s">
        <v>299</v>
      </c>
      <c r="F14" s="84" t="s">
        <v>300</v>
      </c>
      <c r="G14" s="97" t="s">
        <v>301</v>
      </c>
      <c r="H14" s="84" t="s">
        <v>302</v>
      </c>
      <c r="I14" s="84" t="s">
        <v>303</v>
      </c>
      <c r="J14" s="84"/>
      <c r="K14" s="94">
        <v>4.7699999999999996</v>
      </c>
      <c r="L14" s="97" t="s">
        <v>159</v>
      </c>
      <c r="M14" s="98">
        <v>6.1999999999999998E-3</v>
      </c>
      <c r="N14" s="98">
        <v>3.2000000000000002E-3</v>
      </c>
      <c r="O14" s="94">
        <v>178139</v>
      </c>
      <c r="P14" s="96">
        <v>101.56</v>
      </c>
      <c r="Q14" s="84"/>
      <c r="R14" s="94">
        <v>180.91797</v>
      </c>
      <c r="S14" s="95">
        <v>6.4176079919734422E-5</v>
      </c>
      <c r="T14" s="95">
        <v>5.3187762215861127E-2</v>
      </c>
      <c r="U14" s="95">
        <f>R14/'סכום נכסי הקרן'!$C$42</f>
        <v>1.0116451138012638E-2</v>
      </c>
    </row>
    <row r="15" spans="2:62" s="136" customFormat="1">
      <c r="B15" s="87" t="s">
        <v>304</v>
      </c>
      <c r="C15" s="84" t="s">
        <v>305</v>
      </c>
      <c r="D15" s="97" t="s">
        <v>115</v>
      </c>
      <c r="E15" s="97" t="s">
        <v>299</v>
      </c>
      <c r="F15" s="84" t="s">
        <v>306</v>
      </c>
      <c r="G15" s="97" t="s">
        <v>307</v>
      </c>
      <c r="H15" s="84" t="s">
        <v>302</v>
      </c>
      <c r="I15" s="84" t="s">
        <v>155</v>
      </c>
      <c r="J15" s="84"/>
      <c r="K15" s="94">
        <v>2.4800000000000004</v>
      </c>
      <c r="L15" s="97" t="s">
        <v>159</v>
      </c>
      <c r="M15" s="98">
        <v>5.8999999999999999E-3</v>
      </c>
      <c r="N15" s="98">
        <v>2.0000000000000001E-4</v>
      </c>
      <c r="O15" s="94">
        <v>31842</v>
      </c>
      <c r="P15" s="96">
        <v>100.7</v>
      </c>
      <c r="Q15" s="84"/>
      <c r="R15" s="94">
        <v>32.064889999999998</v>
      </c>
      <c r="S15" s="95">
        <v>5.9649867529037679E-6</v>
      </c>
      <c r="T15" s="95">
        <v>9.4267017521683632E-3</v>
      </c>
      <c r="U15" s="95">
        <f>R15/'סכום נכסי הקרן'!$C$42</f>
        <v>1.79298326711686E-3</v>
      </c>
    </row>
    <row r="16" spans="2:62" s="136" customFormat="1">
      <c r="B16" s="87" t="s">
        <v>308</v>
      </c>
      <c r="C16" s="84" t="s">
        <v>309</v>
      </c>
      <c r="D16" s="97" t="s">
        <v>115</v>
      </c>
      <c r="E16" s="97" t="s">
        <v>299</v>
      </c>
      <c r="F16" s="84" t="s">
        <v>310</v>
      </c>
      <c r="G16" s="97" t="s">
        <v>307</v>
      </c>
      <c r="H16" s="84" t="s">
        <v>302</v>
      </c>
      <c r="I16" s="84" t="s">
        <v>155</v>
      </c>
      <c r="J16" s="84"/>
      <c r="K16" s="94">
        <v>4.6399999999999997</v>
      </c>
      <c r="L16" s="97" t="s">
        <v>159</v>
      </c>
      <c r="M16" s="98">
        <v>9.8999999999999991E-3</v>
      </c>
      <c r="N16" s="98">
        <v>2.5999999999999999E-3</v>
      </c>
      <c r="O16" s="94">
        <v>279496</v>
      </c>
      <c r="P16" s="96">
        <v>103.7</v>
      </c>
      <c r="Q16" s="84"/>
      <c r="R16" s="94">
        <v>289.83737000000002</v>
      </c>
      <c r="S16" s="95">
        <v>9.2736458126650291E-5</v>
      </c>
      <c r="T16" s="95">
        <v>8.5208788915941094E-2</v>
      </c>
      <c r="U16" s="95">
        <f>R16/'סכום נכסי הקרן'!$C$42</f>
        <v>1.6206933957832327E-2</v>
      </c>
    </row>
    <row r="17" spans="2:57" s="136" customFormat="1" ht="20.25">
      <c r="B17" s="87" t="s">
        <v>311</v>
      </c>
      <c r="C17" s="84" t="s">
        <v>312</v>
      </c>
      <c r="D17" s="97" t="s">
        <v>115</v>
      </c>
      <c r="E17" s="97" t="s">
        <v>299</v>
      </c>
      <c r="F17" s="84" t="s">
        <v>310</v>
      </c>
      <c r="G17" s="97" t="s">
        <v>307</v>
      </c>
      <c r="H17" s="84" t="s">
        <v>302</v>
      </c>
      <c r="I17" s="84" t="s">
        <v>155</v>
      </c>
      <c r="J17" s="84"/>
      <c r="K17" s="94">
        <v>6.57</v>
      </c>
      <c r="L17" s="97" t="s">
        <v>159</v>
      </c>
      <c r="M17" s="98">
        <v>8.6E-3</v>
      </c>
      <c r="N17" s="98">
        <v>5.7000000000000002E-3</v>
      </c>
      <c r="O17" s="94">
        <v>131000</v>
      </c>
      <c r="P17" s="96">
        <v>102.2</v>
      </c>
      <c r="Q17" s="84"/>
      <c r="R17" s="94">
        <v>133.88200000000001</v>
      </c>
      <c r="S17" s="95">
        <v>5.2371698334220187E-5</v>
      </c>
      <c r="T17" s="95">
        <v>3.9359738454858413E-2</v>
      </c>
      <c r="U17" s="95">
        <f>R17/'סכום נכסי הקרן'!$C$42</f>
        <v>7.4863249419579942E-3</v>
      </c>
      <c r="BE17" s="140"/>
    </row>
    <row r="18" spans="2:57" s="136" customFormat="1">
      <c r="B18" s="87" t="s">
        <v>313</v>
      </c>
      <c r="C18" s="84" t="s">
        <v>314</v>
      </c>
      <c r="D18" s="97" t="s">
        <v>115</v>
      </c>
      <c r="E18" s="97" t="s">
        <v>299</v>
      </c>
      <c r="F18" s="84" t="s">
        <v>310</v>
      </c>
      <c r="G18" s="97" t="s">
        <v>307</v>
      </c>
      <c r="H18" s="84" t="s">
        <v>302</v>
      </c>
      <c r="I18" s="84" t="s">
        <v>155</v>
      </c>
      <c r="J18" s="84"/>
      <c r="K18" s="94">
        <v>11.98</v>
      </c>
      <c r="L18" s="97" t="s">
        <v>159</v>
      </c>
      <c r="M18" s="98">
        <v>7.0999999999999995E-3</v>
      </c>
      <c r="N18" s="98">
        <v>6.1000000000000013E-3</v>
      </c>
      <c r="O18" s="94">
        <v>34759</v>
      </c>
      <c r="P18" s="96">
        <v>100.72</v>
      </c>
      <c r="Q18" s="84"/>
      <c r="R18" s="94">
        <v>35.009250000000002</v>
      </c>
      <c r="S18" s="95">
        <v>4.951939446694599E-5</v>
      </c>
      <c r="T18" s="95">
        <v>1.0292309074414424E-2</v>
      </c>
      <c r="U18" s="95">
        <f>R18/'סכום נכסי הקרן'!$C$42</f>
        <v>1.9576240381398761E-3</v>
      </c>
    </row>
    <row r="19" spans="2:57" s="136" customFormat="1">
      <c r="B19" s="87" t="s">
        <v>315</v>
      </c>
      <c r="C19" s="84" t="s">
        <v>316</v>
      </c>
      <c r="D19" s="97" t="s">
        <v>115</v>
      </c>
      <c r="E19" s="97" t="s">
        <v>299</v>
      </c>
      <c r="F19" s="84" t="s">
        <v>310</v>
      </c>
      <c r="G19" s="97" t="s">
        <v>307</v>
      </c>
      <c r="H19" s="84" t="s">
        <v>302</v>
      </c>
      <c r="I19" s="84" t="s">
        <v>155</v>
      </c>
      <c r="J19" s="84"/>
      <c r="K19" s="94">
        <v>2.0700000000000003</v>
      </c>
      <c r="L19" s="97" t="s">
        <v>159</v>
      </c>
      <c r="M19" s="98">
        <v>6.4000000000000003E-3</v>
      </c>
      <c r="N19" s="98">
        <v>1.2999999999999999E-3</v>
      </c>
      <c r="O19" s="94">
        <v>50000</v>
      </c>
      <c r="P19" s="96">
        <v>100.74</v>
      </c>
      <c r="Q19" s="84"/>
      <c r="R19" s="94">
        <v>50.369990000000001</v>
      </c>
      <c r="S19" s="95">
        <v>1.5872537177450203E-5</v>
      </c>
      <c r="T19" s="95">
        <v>1.4808186555129395E-2</v>
      </c>
      <c r="U19" s="95">
        <f>R19/'סכום נכסי הקרן'!$C$42</f>
        <v>2.8165557166995917E-3</v>
      </c>
      <c r="BE19" s="141"/>
    </row>
    <row r="20" spans="2:57" s="136" customFormat="1">
      <c r="B20" s="87" t="s">
        <v>317</v>
      </c>
      <c r="C20" s="84" t="s">
        <v>318</v>
      </c>
      <c r="D20" s="97" t="s">
        <v>115</v>
      </c>
      <c r="E20" s="97" t="s">
        <v>299</v>
      </c>
      <c r="F20" s="84" t="s">
        <v>319</v>
      </c>
      <c r="G20" s="97" t="s">
        <v>307</v>
      </c>
      <c r="H20" s="84" t="s">
        <v>302</v>
      </c>
      <c r="I20" s="84" t="s">
        <v>155</v>
      </c>
      <c r="J20" s="84"/>
      <c r="K20" s="94">
        <v>4.16</v>
      </c>
      <c r="L20" s="97" t="s">
        <v>159</v>
      </c>
      <c r="M20" s="98">
        <v>0.05</v>
      </c>
      <c r="N20" s="98">
        <v>2.0999999999999999E-3</v>
      </c>
      <c r="O20" s="94">
        <v>86874</v>
      </c>
      <c r="P20" s="96">
        <v>126.84</v>
      </c>
      <c r="Q20" s="84"/>
      <c r="R20" s="94">
        <v>110.19097000000001</v>
      </c>
      <c r="S20" s="95">
        <v>2.756498510125152E-5</v>
      </c>
      <c r="T20" s="95">
        <v>3.2394853373023627E-2</v>
      </c>
      <c r="U20" s="95">
        <f>R20/'סכום נכסי הקרן'!$C$42</f>
        <v>6.1615856283110879E-3</v>
      </c>
    </row>
    <row r="21" spans="2:57" s="136" customFormat="1">
      <c r="B21" s="87" t="s">
        <v>320</v>
      </c>
      <c r="C21" s="84" t="s">
        <v>321</v>
      </c>
      <c r="D21" s="97" t="s">
        <v>115</v>
      </c>
      <c r="E21" s="97" t="s">
        <v>299</v>
      </c>
      <c r="F21" s="84" t="s">
        <v>306</v>
      </c>
      <c r="G21" s="97" t="s">
        <v>307</v>
      </c>
      <c r="H21" s="84" t="s">
        <v>322</v>
      </c>
      <c r="I21" s="84" t="s">
        <v>155</v>
      </c>
      <c r="J21" s="84"/>
      <c r="K21" s="94">
        <v>2.77</v>
      </c>
      <c r="L21" s="97" t="s">
        <v>159</v>
      </c>
      <c r="M21" s="98">
        <v>3.4000000000000002E-2</v>
      </c>
      <c r="N21" s="98">
        <v>1.0999999999999998E-3</v>
      </c>
      <c r="O21" s="94">
        <v>65449</v>
      </c>
      <c r="P21" s="96">
        <v>112.43</v>
      </c>
      <c r="Q21" s="84"/>
      <c r="R21" s="94">
        <v>73.584310000000002</v>
      </c>
      <c r="S21" s="95">
        <v>3.4985527156293347E-5</v>
      </c>
      <c r="T21" s="95">
        <v>2.1632924485600918E-2</v>
      </c>
      <c r="U21" s="95">
        <f>R21/'סכום נכסי הקרן'!$C$42</f>
        <v>4.1146386765193903E-3</v>
      </c>
    </row>
    <row r="22" spans="2:57" s="136" customFormat="1">
      <c r="B22" s="87" t="s">
        <v>323</v>
      </c>
      <c r="C22" s="84" t="s">
        <v>324</v>
      </c>
      <c r="D22" s="97" t="s">
        <v>115</v>
      </c>
      <c r="E22" s="97" t="s">
        <v>299</v>
      </c>
      <c r="F22" s="84" t="s">
        <v>325</v>
      </c>
      <c r="G22" s="97" t="s">
        <v>326</v>
      </c>
      <c r="H22" s="84" t="s">
        <v>322</v>
      </c>
      <c r="I22" s="84" t="s">
        <v>303</v>
      </c>
      <c r="J22" s="84"/>
      <c r="K22" s="94">
        <v>3.7000000000000006</v>
      </c>
      <c r="L22" s="97" t="s">
        <v>159</v>
      </c>
      <c r="M22" s="98">
        <v>6.5000000000000006E-3</v>
      </c>
      <c r="N22" s="98">
        <v>3.700000000000001E-3</v>
      </c>
      <c r="O22" s="94">
        <v>85201</v>
      </c>
      <c r="P22" s="96">
        <v>100.31</v>
      </c>
      <c r="Q22" s="84"/>
      <c r="R22" s="94">
        <v>85.465119999999999</v>
      </c>
      <c r="S22" s="95">
        <v>7.0547611958242924E-5</v>
      </c>
      <c r="T22" s="95">
        <v>2.5125743342742778E-2</v>
      </c>
      <c r="U22" s="95">
        <f>R22/'סכום נכסי הקרן'!$C$42</f>
        <v>4.7789819357600943E-3</v>
      </c>
    </row>
    <row r="23" spans="2:57" s="136" customFormat="1">
      <c r="B23" s="87" t="s">
        <v>327</v>
      </c>
      <c r="C23" s="84" t="s">
        <v>328</v>
      </c>
      <c r="D23" s="97" t="s">
        <v>115</v>
      </c>
      <c r="E23" s="97" t="s">
        <v>299</v>
      </c>
      <c r="F23" s="84" t="s">
        <v>325</v>
      </c>
      <c r="G23" s="97" t="s">
        <v>326</v>
      </c>
      <c r="H23" s="84" t="s">
        <v>322</v>
      </c>
      <c r="I23" s="84" t="s">
        <v>155</v>
      </c>
      <c r="J23" s="84"/>
      <c r="K23" s="94">
        <v>6.2299999999999995</v>
      </c>
      <c r="L23" s="97" t="s">
        <v>159</v>
      </c>
      <c r="M23" s="98">
        <v>1.34E-2</v>
      </c>
      <c r="N23" s="98">
        <v>9.6999999999999986E-3</v>
      </c>
      <c r="O23" s="94">
        <v>147783</v>
      </c>
      <c r="P23" s="96">
        <v>102.74</v>
      </c>
      <c r="Q23" s="94">
        <v>0.99412999999999996</v>
      </c>
      <c r="R23" s="94">
        <v>152.82638</v>
      </c>
      <c r="S23" s="95">
        <v>4.6505736629557451E-5</v>
      </c>
      <c r="T23" s="95">
        <v>4.4929164083318172E-2</v>
      </c>
      <c r="U23" s="95">
        <f>R23/'סכום נכסי הקרן'!$C$42</f>
        <v>8.5456442268800163E-3</v>
      </c>
    </row>
    <row r="24" spans="2:57" s="136" customFormat="1">
      <c r="B24" s="87" t="s">
        <v>329</v>
      </c>
      <c r="C24" s="84" t="s">
        <v>330</v>
      </c>
      <c r="D24" s="97" t="s">
        <v>115</v>
      </c>
      <c r="E24" s="97" t="s">
        <v>299</v>
      </c>
      <c r="F24" s="84" t="s">
        <v>319</v>
      </c>
      <c r="G24" s="97" t="s">
        <v>307</v>
      </c>
      <c r="H24" s="84" t="s">
        <v>322</v>
      </c>
      <c r="I24" s="84" t="s">
        <v>155</v>
      </c>
      <c r="J24" s="84"/>
      <c r="K24" s="94">
        <v>1.6900000000000002</v>
      </c>
      <c r="L24" s="97" t="s">
        <v>159</v>
      </c>
      <c r="M24" s="98">
        <v>4.0999999999999995E-2</v>
      </c>
      <c r="N24" s="98">
        <v>2.5999999999999999E-3</v>
      </c>
      <c r="O24" s="94">
        <v>221057</v>
      </c>
      <c r="P24" s="96">
        <v>132</v>
      </c>
      <c r="Q24" s="84"/>
      <c r="R24" s="94">
        <v>291.79523999999998</v>
      </c>
      <c r="S24" s="95">
        <v>7.0932410949191605E-5</v>
      </c>
      <c r="T24" s="95">
        <v>8.5784379743151715E-2</v>
      </c>
      <c r="U24" s="95">
        <f>R24/'סכום נכסי הקרן'!$C$42</f>
        <v>1.6316412834859195E-2</v>
      </c>
    </row>
    <row r="25" spans="2:57" s="136" customFormat="1">
      <c r="B25" s="87" t="s">
        <v>331</v>
      </c>
      <c r="C25" s="84" t="s">
        <v>332</v>
      </c>
      <c r="D25" s="97" t="s">
        <v>115</v>
      </c>
      <c r="E25" s="97" t="s">
        <v>299</v>
      </c>
      <c r="F25" s="84" t="s">
        <v>319</v>
      </c>
      <c r="G25" s="97" t="s">
        <v>307</v>
      </c>
      <c r="H25" s="84" t="s">
        <v>322</v>
      </c>
      <c r="I25" s="84" t="s">
        <v>155</v>
      </c>
      <c r="J25" s="84"/>
      <c r="K25" s="94">
        <v>3.2699999999999996</v>
      </c>
      <c r="L25" s="97" t="s">
        <v>159</v>
      </c>
      <c r="M25" s="98">
        <v>0.04</v>
      </c>
      <c r="N25" s="98">
        <v>1.8E-3</v>
      </c>
      <c r="O25" s="94">
        <v>118035</v>
      </c>
      <c r="P25" s="96">
        <v>119.05</v>
      </c>
      <c r="Q25" s="84"/>
      <c r="R25" s="94">
        <v>140.52067000000002</v>
      </c>
      <c r="S25" s="95">
        <v>4.0636355655471459E-5</v>
      </c>
      <c r="T25" s="95">
        <v>4.131142960742646E-2</v>
      </c>
      <c r="U25" s="95">
        <f>R25/'סכום נכסי הקרן'!$C$42</f>
        <v>7.8575416910536787E-3</v>
      </c>
    </row>
    <row r="26" spans="2:57" s="136" customFormat="1">
      <c r="B26" s="87" t="s">
        <v>333</v>
      </c>
      <c r="C26" s="84" t="s">
        <v>334</v>
      </c>
      <c r="D26" s="97" t="s">
        <v>115</v>
      </c>
      <c r="E26" s="97" t="s">
        <v>299</v>
      </c>
      <c r="F26" s="84" t="s">
        <v>335</v>
      </c>
      <c r="G26" s="97" t="s">
        <v>326</v>
      </c>
      <c r="H26" s="84" t="s">
        <v>336</v>
      </c>
      <c r="I26" s="84" t="s">
        <v>303</v>
      </c>
      <c r="J26" s="84"/>
      <c r="K26" s="94">
        <v>6.07</v>
      </c>
      <c r="L26" s="97" t="s">
        <v>159</v>
      </c>
      <c r="M26" s="98">
        <v>2.3399999999999997E-2</v>
      </c>
      <c r="N26" s="98">
        <v>1.0499999999999999E-2</v>
      </c>
      <c r="O26" s="94">
        <v>55975.72</v>
      </c>
      <c r="P26" s="96">
        <v>108.87</v>
      </c>
      <c r="Q26" s="84"/>
      <c r="R26" s="94">
        <v>60.940760000000004</v>
      </c>
      <c r="S26" s="95">
        <v>3.255815245287479E-5</v>
      </c>
      <c r="T26" s="95">
        <v>1.7915869010324742E-2</v>
      </c>
      <c r="U26" s="95">
        <f>R26/'סכום נכסי הקרן'!$C$42</f>
        <v>3.4076450274859657E-3</v>
      </c>
    </row>
    <row r="27" spans="2:57" s="136" customFormat="1">
      <c r="B27" s="87" t="s">
        <v>337</v>
      </c>
      <c r="C27" s="84" t="s">
        <v>338</v>
      </c>
      <c r="D27" s="97" t="s">
        <v>115</v>
      </c>
      <c r="E27" s="97" t="s">
        <v>299</v>
      </c>
      <c r="F27" s="84" t="s">
        <v>339</v>
      </c>
      <c r="G27" s="97" t="s">
        <v>326</v>
      </c>
      <c r="H27" s="84" t="s">
        <v>336</v>
      </c>
      <c r="I27" s="84" t="s">
        <v>155</v>
      </c>
      <c r="J27" s="84"/>
      <c r="K27" s="94">
        <v>3.1</v>
      </c>
      <c r="L27" s="97" t="s">
        <v>159</v>
      </c>
      <c r="M27" s="98">
        <v>4.8000000000000001E-2</v>
      </c>
      <c r="N27" s="98">
        <v>2.5000000000000001E-3</v>
      </c>
      <c r="O27" s="94">
        <v>44597</v>
      </c>
      <c r="P27" s="96">
        <v>118.6</v>
      </c>
      <c r="Q27" s="84"/>
      <c r="R27" s="94">
        <v>52.892050000000005</v>
      </c>
      <c r="S27" s="95">
        <v>3.2802862131917569E-5</v>
      </c>
      <c r="T27" s="95">
        <v>1.5549642628144887E-2</v>
      </c>
      <c r="U27" s="95">
        <f>R27/'סכום נכסי הקרן'!$C$42</f>
        <v>2.9575825962137505E-3</v>
      </c>
    </row>
    <row r="28" spans="2:57" s="136" customFormat="1">
      <c r="B28" s="87" t="s">
        <v>340</v>
      </c>
      <c r="C28" s="84" t="s">
        <v>341</v>
      </c>
      <c r="D28" s="97" t="s">
        <v>115</v>
      </c>
      <c r="E28" s="97" t="s">
        <v>299</v>
      </c>
      <c r="F28" s="84" t="s">
        <v>339</v>
      </c>
      <c r="G28" s="97" t="s">
        <v>326</v>
      </c>
      <c r="H28" s="84" t="s">
        <v>336</v>
      </c>
      <c r="I28" s="84" t="s">
        <v>155</v>
      </c>
      <c r="J28" s="84"/>
      <c r="K28" s="94">
        <v>7</v>
      </c>
      <c r="L28" s="97" t="s">
        <v>159</v>
      </c>
      <c r="M28" s="98">
        <v>3.2000000000000001E-2</v>
      </c>
      <c r="N28" s="98">
        <v>1.24E-2</v>
      </c>
      <c r="O28" s="94">
        <v>77851</v>
      </c>
      <c r="P28" s="96">
        <v>114.75</v>
      </c>
      <c r="Q28" s="84"/>
      <c r="R28" s="94">
        <v>89.334029999999998</v>
      </c>
      <c r="S28" s="95">
        <v>6.2299938541119829E-5</v>
      </c>
      <c r="T28" s="95">
        <v>2.6263157526168378E-2</v>
      </c>
      <c r="U28" s="95">
        <f>R28/'סכום נכסי הקרן'!$C$42</f>
        <v>4.9953210809117257E-3</v>
      </c>
    </row>
    <row r="29" spans="2:57" s="136" customFormat="1">
      <c r="B29" s="87" t="s">
        <v>342</v>
      </c>
      <c r="C29" s="84" t="s">
        <v>343</v>
      </c>
      <c r="D29" s="97" t="s">
        <v>115</v>
      </c>
      <c r="E29" s="97" t="s">
        <v>299</v>
      </c>
      <c r="F29" s="84" t="s">
        <v>339</v>
      </c>
      <c r="G29" s="97" t="s">
        <v>326</v>
      </c>
      <c r="H29" s="84" t="s">
        <v>336</v>
      </c>
      <c r="I29" s="84" t="s">
        <v>155</v>
      </c>
      <c r="J29" s="84"/>
      <c r="K29" s="94">
        <v>1.96</v>
      </c>
      <c r="L29" s="97" t="s">
        <v>159</v>
      </c>
      <c r="M29" s="98">
        <v>4.9000000000000002E-2</v>
      </c>
      <c r="N29" s="98">
        <v>3.3000000000000008E-3</v>
      </c>
      <c r="O29" s="94">
        <v>8075.25</v>
      </c>
      <c r="P29" s="96">
        <v>117.11</v>
      </c>
      <c r="Q29" s="84"/>
      <c r="R29" s="94">
        <v>9.4569200000000002</v>
      </c>
      <c r="S29" s="95">
        <v>2.7175156810691625E-5</v>
      </c>
      <c r="T29" s="95">
        <v>2.780223613245392E-3</v>
      </c>
      <c r="U29" s="95">
        <f>R29/'סכום נכסי הקרן'!$C$42</f>
        <v>5.2880578472163091E-4</v>
      </c>
    </row>
    <row r="30" spans="2:57" s="136" customFormat="1">
      <c r="B30" s="87" t="s">
        <v>344</v>
      </c>
      <c r="C30" s="84" t="s">
        <v>345</v>
      </c>
      <c r="D30" s="97" t="s">
        <v>115</v>
      </c>
      <c r="E30" s="97" t="s">
        <v>299</v>
      </c>
      <c r="F30" s="84" t="s">
        <v>346</v>
      </c>
      <c r="G30" s="97" t="s">
        <v>347</v>
      </c>
      <c r="H30" s="84" t="s">
        <v>336</v>
      </c>
      <c r="I30" s="84" t="s">
        <v>155</v>
      </c>
      <c r="J30" s="84"/>
      <c r="K30" s="94">
        <v>2.8199999999999994</v>
      </c>
      <c r="L30" s="97" t="s">
        <v>159</v>
      </c>
      <c r="M30" s="98">
        <v>3.7000000000000005E-2</v>
      </c>
      <c r="N30" s="98">
        <v>3.3999999999999989E-3</v>
      </c>
      <c r="O30" s="94">
        <v>76572</v>
      </c>
      <c r="P30" s="96">
        <v>113.07</v>
      </c>
      <c r="Q30" s="84"/>
      <c r="R30" s="94">
        <v>86.57996</v>
      </c>
      <c r="S30" s="95">
        <v>2.5524156471587221E-5</v>
      </c>
      <c r="T30" s="95">
        <v>2.545349323308662E-2</v>
      </c>
      <c r="U30" s="95">
        <f>R30/'סכום נכסי הקרן'!$C$42</f>
        <v>4.8413208199886868E-3</v>
      </c>
    </row>
    <row r="31" spans="2:57" s="136" customFormat="1">
      <c r="B31" s="87" t="s">
        <v>348</v>
      </c>
      <c r="C31" s="84" t="s">
        <v>349</v>
      </c>
      <c r="D31" s="97" t="s">
        <v>115</v>
      </c>
      <c r="E31" s="97" t="s">
        <v>299</v>
      </c>
      <c r="F31" s="84" t="s">
        <v>346</v>
      </c>
      <c r="G31" s="97" t="s">
        <v>347</v>
      </c>
      <c r="H31" s="84" t="s">
        <v>336</v>
      </c>
      <c r="I31" s="84" t="s">
        <v>155</v>
      </c>
      <c r="J31" s="84"/>
      <c r="K31" s="94">
        <v>6.2900000000000009</v>
      </c>
      <c r="L31" s="97" t="s">
        <v>159</v>
      </c>
      <c r="M31" s="98">
        <v>2.2000000000000002E-2</v>
      </c>
      <c r="N31" s="98">
        <v>9.9000000000000008E-3</v>
      </c>
      <c r="O31" s="94">
        <v>98491</v>
      </c>
      <c r="P31" s="96">
        <v>107.26</v>
      </c>
      <c r="Q31" s="84"/>
      <c r="R31" s="94">
        <v>105.64144999999999</v>
      </c>
      <c r="S31" s="95">
        <v>1.1170784708342971E-4</v>
      </c>
      <c r="T31" s="95">
        <v>3.105734782862522E-2</v>
      </c>
      <c r="U31" s="95">
        <f>R31/'סכום נכסי הקרן'!$C$42</f>
        <v>5.9071885842727793E-3</v>
      </c>
    </row>
    <row r="32" spans="2:57" s="136" customFormat="1">
      <c r="B32" s="87" t="s">
        <v>350</v>
      </c>
      <c r="C32" s="84" t="s">
        <v>351</v>
      </c>
      <c r="D32" s="97" t="s">
        <v>115</v>
      </c>
      <c r="E32" s="97" t="s">
        <v>299</v>
      </c>
      <c r="F32" s="84" t="s">
        <v>306</v>
      </c>
      <c r="G32" s="97" t="s">
        <v>307</v>
      </c>
      <c r="H32" s="84" t="s">
        <v>336</v>
      </c>
      <c r="I32" s="84" t="s">
        <v>155</v>
      </c>
      <c r="J32" s="84"/>
      <c r="K32" s="94">
        <v>2.9199999999999995</v>
      </c>
      <c r="L32" s="97" t="s">
        <v>159</v>
      </c>
      <c r="M32" s="98">
        <v>0.04</v>
      </c>
      <c r="N32" s="98">
        <v>3.3E-3</v>
      </c>
      <c r="O32" s="94">
        <v>116681</v>
      </c>
      <c r="P32" s="96">
        <v>120.13</v>
      </c>
      <c r="Q32" s="84"/>
      <c r="R32" s="94">
        <v>140.16889</v>
      </c>
      <c r="S32" s="95">
        <v>8.6430498415553212E-5</v>
      </c>
      <c r="T32" s="95">
        <v>4.1208010411465455E-2</v>
      </c>
      <c r="U32" s="95">
        <f>R32/'סכום נכסי הקרן'!$C$42</f>
        <v>7.8378710901657166E-3</v>
      </c>
    </row>
    <row r="33" spans="2:21" s="136" customFormat="1">
      <c r="B33" s="87" t="s">
        <v>352</v>
      </c>
      <c r="C33" s="84" t="s">
        <v>353</v>
      </c>
      <c r="D33" s="97" t="s">
        <v>115</v>
      </c>
      <c r="E33" s="97" t="s">
        <v>299</v>
      </c>
      <c r="F33" s="84" t="s">
        <v>354</v>
      </c>
      <c r="G33" s="97" t="s">
        <v>307</v>
      </c>
      <c r="H33" s="84" t="s">
        <v>336</v>
      </c>
      <c r="I33" s="84" t="s">
        <v>303</v>
      </c>
      <c r="J33" s="84"/>
      <c r="K33" s="94">
        <v>1.9100000000000001</v>
      </c>
      <c r="L33" s="97" t="s">
        <v>159</v>
      </c>
      <c r="M33" s="98">
        <v>4.6500000000000007E-2</v>
      </c>
      <c r="N33" s="98">
        <v>-5.0000000000000001E-4</v>
      </c>
      <c r="O33" s="94">
        <v>29181.37</v>
      </c>
      <c r="P33" s="96">
        <v>130.47999999999999</v>
      </c>
      <c r="Q33" s="84"/>
      <c r="R33" s="94">
        <v>38.075849999999996</v>
      </c>
      <c r="S33" s="95">
        <v>8.6123819697180671E-5</v>
      </c>
      <c r="T33" s="95">
        <v>1.1193853523598545E-2</v>
      </c>
      <c r="U33" s="95">
        <f>R33/'סכום נכסי הקרן'!$C$42</f>
        <v>2.129100144464911E-3</v>
      </c>
    </row>
    <row r="34" spans="2:21" s="136" customFormat="1">
      <c r="B34" s="87" t="s">
        <v>355</v>
      </c>
      <c r="C34" s="84" t="s">
        <v>356</v>
      </c>
      <c r="D34" s="97" t="s">
        <v>115</v>
      </c>
      <c r="E34" s="97" t="s">
        <v>299</v>
      </c>
      <c r="F34" s="84" t="s">
        <v>354</v>
      </c>
      <c r="G34" s="97" t="s">
        <v>307</v>
      </c>
      <c r="H34" s="84" t="s">
        <v>336</v>
      </c>
      <c r="I34" s="84" t="s">
        <v>303</v>
      </c>
      <c r="J34" s="84"/>
      <c r="K34" s="94">
        <v>5.82</v>
      </c>
      <c r="L34" s="97" t="s">
        <v>159</v>
      </c>
      <c r="M34" s="98">
        <v>1.4999999999999999E-2</v>
      </c>
      <c r="N34" s="98">
        <v>5.4000000000000003E-3</v>
      </c>
      <c r="O34" s="94">
        <v>1430</v>
      </c>
      <c r="P34" s="96">
        <v>106.09</v>
      </c>
      <c r="Q34" s="84"/>
      <c r="R34" s="94">
        <v>1.5170899999999998</v>
      </c>
      <c r="S34" s="95">
        <v>2.367586617336846E-6</v>
      </c>
      <c r="T34" s="95">
        <v>4.4600667462751627E-4</v>
      </c>
      <c r="U34" s="95">
        <f>R34/'סכום נכסי הקרן'!$C$42</f>
        <v>8.4831633126148786E-5</v>
      </c>
    </row>
    <row r="35" spans="2:21" s="136" customFormat="1">
      <c r="B35" s="87" t="s">
        <v>357</v>
      </c>
      <c r="C35" s="84" t="s">
        <v>358</v>
      </c>
      <c r="D35" s="97" t="s">
        <v>115</v>
      </c>
      <c r="E35" s="97" t="s">
        <v>299</v>
      </c>
      <c r="F35" s="84" t="s">
        <v>359</v>
      </c>
      <c r="G35" s="97" t="s">
        <v>360</v>
      </c>
      <c r="H35" s="84" t="s">
        <v>336</v>
      </c>
      <c r="I35" s="84" t="s">
        <v>155</v>
      </c>
      <c r="J35" s="84"/>
      <c r="K35" s="94">
        <v>8.4499999999999993</v>
      </c>
      <c r="L35" s="97" t="s">
        <v>159</v>
      </c>
      <c r="M35" s="98">
        <v>3.85E-2</v>
      </c>
      <c r="N35" s="98">
        <v>1.4499999999999999E-2</v>
      </c>
      <c r="O35" s="94">
        <v>6241.95</v>
      </c>
      <c r="P35" s="96">
        <v>122.62</v>
      </c>
      <c r="Q35" s="84"/>
      <c r="R35" s="94">
        <v>7.65388</v>
      </c>
      <c r="S35" s="95">
        <v>2.2704169176848733E-6</v>
      </c>
      <c r="T35" s="95">
        <v>2.2501509909089472E-3</v>
      </c>
      <c r="U35" s="95">
        <f>R35/'סכום נכסי הקרן'!$C$42</f>
        <v>4.2798458901684654E-4</v>
      </c>
    </row>
    <row r="36" spans="2:21" s="136" customFormat="1">
      <c r="B36" s="87" t="s">
        <v>361</v>
      </c>
      <c r="C36" s="84" t="s">
        <v>362</v>
      </c>
      <c r="D36" s="97" t="s">
        <v>115</v>
      </c>
      <c r="E36" s="97" t="s">
        <v>299</v>
      </c>
      <c r="F36" s="84" t="s">
        <v>359</v>
      </c>
      <c r="G36" s="97" t="s">
        <v>360</v>
      </c>
      <c r="H36" s="84" t="s">
        <v>336</v>
      </c>
      <c r="I36" s="84" t="s">
        <v>155</v>
      </c>
      <c r="J36" s="84"/>
      <c r="K36" s="94">
        <v>6.6300000000000008</v>
      </c>
      <c r="L36" s="97" t="s">
        <v>159</v>
      </c>
      <c r="M36" s="98">
        <v>4.4999999999999998E-2</v>
      </c>
      <c r="N36" s="98">
        <v>1.0999999999999999E-2</v>
      </c>
      <c r="O36" s="94">
        <v>164000</v>
      </c>
      <c r="P36" s="96">
        <v>127.09</v>
      </c>
      <c r="Q36" s="84"/>
      <c r="R36" s="94">
        <v>208.42759000000001</v>
      </c>
      <c r="S36" s="95">
        <v>5.5754170343948835E-5</v>
      </c>
      <c r="T36" s="95">
        <v>6.1275267991040334E-2</v>
      </c>
      <c r="U36" s="95">
        <f>R36/'סכום נכסי הקרן'!$C$42</f>
        <v>1.1654715836402164E-2</v>
      </c>
    </row>
    <row r="37" spans="2:21" s="136" customFormat="1">
      <c r="B37" s="87" t="s">
        <v>363</v>
      </c>
      <c r="C37" s="84" t="s">
        <v>364</v>
      </c>
      <c r="D37" s="97" t="s">
        <v>115</v>
      </c>
      <c r="E37" s="97" t="s">
        <v>299</v>
      </c>
      <c r="F37" s="84" t="s">
        <v>319</v>
      </c>
      <c r="G37" s="97" t="s">
        <v>307</v>
      </c>
      <c r="H37" s="84" t="s">
        <v>336</v>
      </c>
      <c r="I37" s="84" t="s">
        <v>303</v>
      </c>
      <c r="J37" s="84"/>
      <c r="K37" s="94">
        <v>2.34</v>
      </c>
      <c r="L37" s="97" t="s">
        <v>159</v>
      </c>
      <c r="M37" s="98">
        <v>6.5000000000000002E-2</v>
      </c>
      <c r="N37" s="98">
        <v>3.2000000000000002E-3</v>
      </c>
      <c r="O37" s="94">
        <v>18000</v>
      </c>
      <c r="P37" s="96">
        <v>127.13</v>
      </c>
      <c r="Q37" s="94">
        <v>0.32227999999999996</v>
      </c>
      <c r="R37" s="94">
        <v>23.205680000000001</v>
      </c>
      <c r="S37" s="95">
        <v>1.1428571428571429E-5</v>
      </c>
      <c r="T37" s="95">
        <v>6.8221978717612425E-3</v>
      </c>
      <c r="U37" s="95">
        <f>R37/'סכום נכסי הקרן'!$C$42</f>
        <v>1.2975998340262005E-3</v>
      </c>
    </row>
    <row r="38" spans="2:21" s="136" customFormat="1">
      <c r="B38" s="87" t="s">
        <v>365</v>
      </c>
      <c r="C38" s="84" t="s">
        <v>366</v>
      </c>
      <c r="D38" s="97" t="s">
        <v>115</v>
      </c>
      <c r="E38" s="97" t="s">
        <v>299</v>
      </c>
      <c r="F38" s="84" t="s">
        <v>367</v>
      </c>
      <c r="G38" s="97" t="s">
        <v>326</v>
      </c>
      <c r="H38" s="84" t="s">
        <v>336</v>
      </c>
      <c r="I38" s="84" t="s">
        <v>303</v>
      </c>
      <c r="J38" s="84"/>
      <c r="K38" s="94">
        <v>8.6999999999999993</v>
      </c>
      <c r="L38" s="97" t="s">
        <v>159</v>
      </c>
      <c r="M38" s="98">
        <v>3.5000000000000003E-2</v>
      </c>
      <c r="N38" s="98">
        <v>1.61E-2</v>
      </c>
      <c r="O38" s="94">
        <v>29682</v>
      </c>
      <c r="P38" s="96">
        <v>119.43</v>
      </c>
      <c r="Q38" s="84"/>
      <c r="R38" s="94">
        <v>35.449220000000004</v>
      </c>
      <c r="S38" s="95">
        <v>1.4234872031464236E-4</v>
      </c>
      <c r="T38" s="95">
        <v>1.0421655096493449E-2</v>
      </c>
      <c r="U38" s="95">
        <f>R38/'סכום נכסי הקרן'!$C$42</f>
        <v>1.9822259889974471E-3</v>
      </c>
    </row>
    <row r="39" spans="2:21" s="136" customFormat="1">
      <c r="B39" s="87" t="s">
        <v>368</v>
      </c>
      <c r="C39" s="84" t="s">
        <v>369</v>
      </c>
      <c r="D39" s="97" t="s">
        <v>115</v>
      </c>
      <c r="E39" s="97" t="s">
        <v>299</v>
      </c>
      <c r="F39" s="84" t="s">
        <v>367</v>
      </c>
      <c r="G39" s="97" t="s">
        <v>326</v>
      </c>
      <c r="H39" s="84" t="s">
        <v>336</v>
      </c>
      <c r="I39" s="84" t="s">
        <v>303</v>
      </c>
      <c r="J39" s="84"/>
      <c r="K39" s="94">
        <v>7.33</v>
      </c>
      <c r="L39" s="97" t="s">
        <v>159</v>
      </c>
      <c r="M39" s="98">
        <v>0.04</v>
      </c>
      <c r="N39" s="98">
        <v>1.2699999999999999E-2</v>
      </c>
      <c r="O39" s="94">
        <v>2735.3</v>
      </c>
      <c r="P39" s="96">
        <v>122.56</v>
      </c>
      <c r="Q39" s="84"/>
      <c r="R39" s="94">
        <v>3.3523800000000001</v>
      </c>
      <c r="S39" s="95">
        <v>5.8926939251360269E-6</v>
      </c>
      <c r="T39" s="95">
        <v>9.8556041888602083E-4</v>
      </c>
      <c r="U39" s="95">
        <f>R39/'סכום נכסי הקרן'!$C$42</f>
        <v>1.8745616295634321E-4</v>
      </c>
    </row>
    <row r="40" spans="2:21" s="136" customFormat="1">
      <c r="B40" s="87" t="s">
        <v>370</v>
      </c>
      <c r="C40" s="84" t="s">
        <v>371</v>
      </c>
      <c r="D40" s="97" t="s">
        <v>115</v>
      </c>
      <c r="E40" s="97" t="s">
        <v>299</v>
      </c>
      <c r="F40" s="84" t="s">
        <v>372</v>
      </c>
      <c r="G40" s="97" t="s">
        <v>373</v>
      </c>
      <c r="H40" s="84" t="s">
        <v>374</v>
      </c>
      <c r="I40" s="84" t="s">
        <v>303</v>
      </c>
      <c r="J40" s="84"/>
      <c r="K40" s="94">
        <v>8.84</v>
      </c>
      <c r="L40" s="97" t="s">
        <v>159</v>
      </c>
      <c r="M40" s="98">
        <v>5.1500000000000004E-2</v>
      </c>
      <c r="N40" s="98">
        <v>2.1899999999999999E-2</v>
      </c>
      <c r="O40" s="94">
        <v>94230</v>
      </c>
      <c r="P40" s="96">
        <v>153.66999999999999</v>
      </c>
      <c r="Q40" s="84"/>
      <c r="R40" s="94">
        <v>144.80323000000001</v>
      </c>
      <c r="S40" s="95">
        <v>2.6536022587300219E-5</v>
      </c>
      <c r="T40" s="95">
        <v>4.2570452041489577E-2</v>
      </c>
      <c r="U40" s="95">
        <f>R40/'סכום נכסי הקרן'!$C$42</f>
        <v>8.0970110427471959E-3</v>
      </c>
    </row>
    <row r="41" spans="2:21" s="136" customFormat="1">
      <c r="B41" s="87" t="s">
        <v>375</v>
      </c>
      <c r="C41" s="84" t="s">
        <v>376</v>
      </c>
      <c r="D41" s="97" t="s">
        <v>115</v>
      </c>
      <c r="E41" s="97" t="s">
        <v>299</v>
      </c>
      <c r="F41" s="84" t="s">
        <v>377</v>
      </c>
      <c r="G41" s="97" t="s">
        <v>326</v>
      </c>
      <c r="H41" s="84" t="s">
        <v>374</v>
      </c>
      <c r="I41" s="84" t="s">
        <v>155</v>
      </c>
      <c r="J41" s="84"/>
      <c r="K41" s="94">
        <v>5.1599999999999993</v>
      </c>
      <c r="L41" s="97" t="s">
        <v>159</v>
      </c>
      <c r="M41" s="98">
        <v>4.7500000000000001E-2</v>
      </c>
      <c r="N41" s="98">
        <v>7.8000000000000005E-3</v>
      </c>
      <c r="O41" s="94">
        <v>105000</v>
      </c>
      <c r="P41" s="96">
        <v>148.43</v>
      </c>
      <c r="Q41" s="84"/>
      <c r="R41" s="94">
        <v>155.85151000000002</v>
      </c>
      <c r="S41" s="95">
        <v>5.5635034175806708E-5</v>
      </c>
      <c r="T41" s="95">
        <v>4.5818516838669505E-2</v>
      </c>
      <c r="U41" s="95">
        <f>R41/'סכום נכסי הקרן'!$C$42</f>
        <v>8.7148014412304561E-3</v>
      </c>
    </row>
    <row r="42" spans="2:21" s="136" customFormat="1">
      <c r="B42" s="87" t="s">
        <v>378</v>
      </c>
      <c r="C42" s="84" t="s">
        <v>379</v>
      </c>
      <c r="D42" s="97" t="s">
        <v>115</v>
      </c>
      <c r="E42" s="97" t="s">
        <v>299</v>
      </c>
      <c r="F42" s="84" t="s">
        <v>380</v>
      </c>
      <c r="G42" s="97" t="s">
        <v>326</v>
      </c>
      <c r="H42" s="84" t="s">
        <v>374</v>
      </c>
      <c r="I42" s="84" t="s">
        <v>155</v>
      </c>
      <c r="J42" s="84"/>
      <c r="K42" s="94">
        <v>0.5</v>
      </c>
      <c r="L42" s="97" t="s">
        <v>159</v>
      </c>
      <c r="M42" s="98">
        <v>5.2999999999999999E-2</v>
      </c>
      <c r="N42" s="98">
        <v>6.5999999999999991E-3</v>
      </c>
      <c r="O42" s="94">
        <v>186</v>
      </c>
      <c r="P42" s="96">
        <v>119.18</v>
      </c>
      <c r="Q42" s="84"/>
      <c r="R42" s="94">
        <v>0.22168000000000002</v>
      </c>
      <c r="S42" s="95">
        <v>4.06527682312377E-7</v>
      </c>
      <c r="T42" s="95">
        <v>6.5171321168439462E-5</v>
      </c>
      <c r="U42" s="95">
        <f>R42/'סכום נכסי הקרן'!$C$42</f>
        <v>1.2395755315376586E-5</v>
      </c>
    </row>
    <row r="43" spans="2:21" s="136" customFormat="1">
      <c r="B43" s="87" t="s">
        <v>381</v>
      </c>
      <c r="C43" s="84" t="s">
        <v>382</v>
      </c>
      <c r="D43" s="97" t="s">
        <v>115</v>
      </c>
      <c r="E43" s="97" t="s">
        <v>299</v>
      </c>
      <c r="F43" s="84" t="s">
        <v>383</v>
      </c>
      <c r="G43" s="97" t="s">
        <v>326</v>
      </c>
      <c r="H43" s="84" t="s">
        <v>374</v>
      </c>
      <c r="I43" s="84" t="s">
        <v>303</v>
      </c>
      <c r="J43" s="84"/>
      <c r="K43" s="94">
        <v>2.3600000000000003</v>
      </c>
      <c r="L43" s="97" t="s">
        <v>159</v>
      </c>
      <c r="M43" s="98">
        <v>5.0999999999999997E-2</v>
      </c>
      <c r="N43" s="98">
        <v>8.9999999999999998E-4</v>
      </c>
      <c r="O43" s="94">
        <v>39523.81</v>
      </c>
      <c r="P43" s="96">
        <v>123.61</v>
      </c>
      <c r="Q43" s="94">
        <v>1.6485099999999997</v>
      </c>
      <c r="R43" s="94">
        <v>50.567839999999997</v>
      </c>
      <c r="S43" s="95">
        <v>8.468024886197299E-5</v>
      </c>
      <c r="T43" s="95">
        <v>1.486635213566519E-2</v>
      </c>
      <c r="U43" s="95">
        <f>R43/'סכום נכסי הקרן'!$C$42</f>
        <v>2.8276189618689673E-3</v>
      </c>
    </row>
    <row r="44" spans="2:21" s="136" customFormat="1">
      <c r="B44" s="87" t="s">
        <v>384</v>
      </c>
      <c r="C44" s="84" t="s">
        <v>385</v>
      </c>
      <c r="D44" s="97" t="s">
        <v>115</v>
      </c>
      <c r="E44" s="97" t="s">
        <v>299</v>
      </c>
      <c r="F44" s="84" t="s">
        <v>383</v>
      </c>
      <c r="G44" s="97" t="s">
        <v>326</v>
      </c>
      <c r="H44" s="84" t="s">
        <v>374</v>
      </c>
      <c r="I44" s="84" t="s">
        <v>303</v>
      </c>
      <c r="J44" s="84"/>
      <c r="K44" s="94">
        <v>7.6300000000000017</v>
      </c>
      <c r="L44" s="97" t="s">
        <v>159</v>
      </c>
      <c r="M44" s="98">
        <v>2.35E-2</v>
      </c>
      <c r="N44" s="98">
        <v>1.4400000000000001E-2</v>
      </c>
      <c r="O44" s="94">
        <v>10780</v>
      </c>
      <c r="P44" s="96">
        <v>108.04</v>
      </c>
      <c r="Q44" s="84"/>
      <c r="R44" s="94">
        <v>11.646709999999999</v>
      </c>
      <c r="S44" s="95">
        <v>4.2974625437071476E-5</v>
      </c>
      <c r="T44" s="95">
        <v>3.4239962015773884E-3</v>
      </c>
      <c r="U44" s="95">
        <f>R44/'סכום נכסי הקרן'!$C$42</f>
        <v>6.5125301059703006E-4</v>
      </c>
    </row>
    <row r="45" spans="2:21" s="136" customFormat="1">
      <c r="B45" s="87" t="s">
        <v>386</v>
      </c>
      <c r="C45" s="84" t="s">
        <v>387</v>
      </c>
      <c r="D45" s="97" t="s">
        <v>115</v>
      </c>
      <c r="E45" s="97" t="s">
        <v>299</v>
      </c>
      <c r="F45" s="84" t="s">
        <v>383</v>
      </c>
      <c r="G45" s="97" t="s">
        <v>326</v>
      </c>
      <c r="H45" s="84" t="s">
        <v>374</v>
      </c>
      <c r="I45" s="84" t="s">
        <v>303</v>
      </c>
      <c r="J45" s="84"/>
      <c r="K45" s="94">
        <v>6.49</v>
      </c>
      <c r="L45" s="97" t="s">
        <v>159</v>
      </c>
      <c r="M45" s="98">
        <v>2.3E-2</v>
      </c>
      <c r="N45" s="98">
        <v>1.5900000000000001E-2</v>
      </c>
      <c r="O45" s="94">
        <v>8.07</v>
      </c>
      <c r="P45" s="96">
        <v>105.41</v>
      </c>
      <c r="Q45" s="94">
        <v>1.7999999999999998E-4</v>
      </c>
      <c r="R45" s="94">
        <v>8.6999999999999994E-3</v>
      </c>
      <c r="S45" s="95">
        <v>5.6616676564014751E-9</v>
      </c>
      <c r="T45" s="95">
        <v>2.5576980068811949E-6</v>
      </c>
      <c r="U45" s="95">
        <f>R45/'סכום נכסי הקרן'!$C$42</f>
        <v>4.8648083383154225E-7</v>
      </c>
    </row>
    <row r="46" spans="2:21" s="136" customFormat="1">
      <c r="B46" s="87" t="s">
        <v>388</v>
      </c>
      <c r="C46" s="84" t="s">
        <v>389</v>
      </c>
      <c r="D46" s="97" t="s">
        <v>115</v>
      </c>
      <c r="E46" s="97" t="s">
        <v>299</v>
      </c>
      <c r="F46" s="84" t="s">
        <v>383</v>
      </c>
      <c r="G46" s="97" t="s">
        <v>326</v>
      </c>
      <c r="H46" s="84" t="s">
        <v>374</v>
      </c>
      <c r="I46" s="84" t="s">
        <v>303</v>
      </c>
      <c r="J46" s="84"/>
      <c r="K46" s="94">
        <v>7.0499999999999989</v>
      </c>
      <c r="L46" s="97" t="s">
        <v>159</v>
      </c>
      <c r="M46" s="98">
        <v>2.1499999999999998E-2</v>
      </c>
      <c r="N46" s="98">
        <v>1.4299999999999997E-2</v>
      </c>
      <c r="O46" s="94">
        <v>16804.759999999998</v>
      </c>
      <c r="P46" s="96">
        <v>106.57</v>
      </c>
      <c r="Q46" s="84"/>
      <c r="R46" s="94">
        <v>17.908830000000002</v>
      </c>
      <c r="S46" s="95">
        <v>3.1811353349260879E-5</v>
      </c>
      <c r="T46" s="95">
        <v>5.2649860685717422E-3</v>
      </c>
      <c r="U46" s="95">
        <f>R46/'סכום נכסי הקרן'!$C$42</f>
        <v>1.0014140863617634E-3</v>
      </c>
    </row>
    <row r="47" spans="2:21" s="136" customFormat="1">
      <c r="B47" s="87" t="s">
        <v>390</v>
      </c>
      <c r="C47" s="84" t="s">
        <v>391</v>
      </c>
      <c r="D47" s="97" t="s">
        <v>115</v>
      </c>
      <c r="E47" s="97" t="s">
        <v>299</v>
      </c>
      <c r="F47" s="84" t="s">
        <v>392</v>
      </c>
      <c r="G47" s="97" t="s">
        <v>393</v>
      </c>
      <c r="H47" s="84" t="s">
        <v>374</v>
      </c>
      <c r="I47" s="84" t="s">
        <v>303</v>
      </c>
      <c r="J47" s="84"/>
      <c r="K47" s="94">
        <v>5.6400000000000006</v>
      </c>
      <c r="L47" s="97" t="s">
        <v>159</v>
      </c>
      <c r="M47" s="98">
        <v>1.9400000000000001E-2</v>
      </c>
      <c r="N47" s="98">
        <v>7.7000000000000002E-3</v>
      </c>
      <c r="O47" s="94">
        <v>11799.76</v>
      </c>
      <c r="P47" s="96">
        <v>106.77</v>
      </c>
      <c r="Q47" s="84"/>
      <c r="R47" s="94">
        <v>12.598600000000001</v>
      </c>
      <c r="S47" s="95">
        <v>1.7813349216803418E-5</v>
      </c>
      <c r="T47" s="95">
        <v>3.7038407022406236E-3</v>
      </c>
      <c r="U47" s="95">
        <f>R47/'סכום נכסי הקרן'!$C$42</f>
        <v>7.0448016472529531E-4</v>
      </c>
    </row>
    <row r="48" spans="2:21" s="136" customFormat="1">
      <c r="B48" s="87" t="s">
        <v>394</v>
      </c>
      <c r="C48" s="84" t="s">
        <v>395</v>
      </c>
      <c r="D48" s="97" t="s">
        <v>115</v>
      </c>
      <c r="E48" s="97" t="s">
        <v>299</v>
      </c>
      <c r="F48" s="84" t="s">
        <v>396</v>
      </c>
      <c r="G48" s="97" t="s">
        <v>397</v>
      </c>
      <c r="H48" s="84" t="s">
        <v>374</v>
      </c>
      <c r="I48" s="84" t="s">
        <v>155</v>
      </c>
      <c r="J48" s="84"/>
      <c r="K48" s="94">
        <v>1.7</v>
      </c>
      <c r="L48" s="97" t="s">
        <v>159</v>
      </c>
      <c r="M48" s="98">
        <v>3.6000000000000004E-2</v>
      </c>
      <c r="N48" s="98">
        <v>1.8000000000000002E-3</v>
      </c>
      <c r="O48" s="94">
        <v>6361</v>
      </c>
      <c r="P48" s="96">
        <v>112.9</v>
      </c>
      <c r="Q48" s="84"/>
      <c r="R48" s="94">
        <v>7.1815699999999998</v>
      </c>
      <c r="S48" s="95">
        <v>1.5375430250995863E-5</v>
      </c>
      <c r="T48" s="95">
        <v>2.1112973879629637E-3</v>
      </c>
      <c r="U48" s="95">
        <f>R48/'סכום נכסי הקרן'!$C$42</f>
        <v>4.01574271473516E-4</v>
      </c>
    </row>
    <row r="49" spans="2:21" s="136" customFormat="1">
      <c r="B49" s="87" t="s">
        <v>398</v>
      </c>
      <c r="C49" s="84" t="s">
        <v>399</v>
      </c>
      <c r="D49" s="97" t="s">
        <v>115</v>
      </c>
      <c r="E49" s="97" t="s">
        <v>299</v>
      </c>
      <c r="F49" s="84" t="s">
        <v>396</v>
      </c>
      <c r="G49" s="97" t="s">
        <v>397</v>
      </c>
      <c r="H49" s="84" t="s">
        <v>374</v>
      </c>
      <c r="I49" s="84" t="s">
        <v>155</v>
      </c>
      <c r="J49" s="84"/>
      <c r="K49" s="94">
        <v>8.08</v>
      </c>
      <c r="L49" s="97" t="s">
        <v>159</v>
      </c>
      <c r="M49" s="98">
        <v>2.2499999999999999E-2</v>
      </c>
      <c r="N49" s="98">
        <v>1.1800000000000001E-2</v>
      </c>
      <c r="O49" s="94">
        <v>3604</v>
      </c>
      <c r="P49" s="96">
        <v>109.75</v>
      </c>
      <c r="Q49" s="84"/>
      <c r="R49" s="94">
        <v>3.95539</v>
      </c>
      <c r="S49" s="95">
        <v>8.8092345710100141E-6</v>
      </c>
      <c r="T49" s="95">
        <v>1.1628382895905529E-3</v>
      </c>
      <c r="U49" s="95">
        <f>R49/'סכום נכסי הקרן'!$C$42</f>
        <v>2.2117487647459126E-4</v>
      </c>
    </row>
    <row r="50" spans="2:21" s="136" customFormat="1">
      <c r="B50" s="87" t="s">
        <v>400</v>
      </c>
      <c r="C50" s="84" t="s">
        <v>401</v>
      </c>
      <c r="D50" s="97" t="s">
        <v>115</v>
      </c>
      <c r="E50" s="97" t="s">
        <v>299</v>
      </c>
      <c r="F50" s="84" t="s">
        <v>402</v>
      </c>
      <c r="G50" s="97" t="s">
        <v>326</v>
      </c>
      <c r="H50" s="84" t="s">
        <v>403</v>
      </c>
      <c r="I50" s="84" t="s">
        <v>155</v>
      </c>
      <c r="J50" s="84"/>
      <c r="K50" s="94">
        <v>5.37</v>
      </c>
      <c r="L50" s="97" t="s">
        <v>159</v>
      </c>
      <c r="M50" s="98">
        <v>2.5000000000000001E-2</v>
      </c>
      <c r="N50" s="98">
        <v>1.11E-2</v>
      </c>
      <c r="O50" s="94">
        <v>1549.08</v>
      </c>
      <c r="P50" s="96">
        <v>107.27</v>
      </c>
      <c r="Q50" s="84"/>
      <c r="R50" s="94">
        <v>1.6617</v>
      </c>
      <c r="S50" s="95">
        <v>3.2040355012047923E-6</v>
      </c>
      <c r="T50" s="95">
        <v>4.8852031931430828E-4</v>
      </c>
      <c r="U50" s="95">
        <f>R50/'סכום נכסי הקרן'!$C$42</f>
        <v>9.2917839261824579E-5</v>
      </c>
    </row>
    <row r="51" spans="2:21" s="136" customFormat="1">
      <c r="B51" s="87" t="s">
        <v>404</v>
      </c>
      <c r="C51" s="84" t="s">
        <v>405</v>
      </c>
      <c r="D51" s="97" t="s">
        <v>115</v>
      </c>
      <c r="E51" s="97" t="s">
        <v>299</v>
      </c>
      <c r="F51" s="84" t="s">
        <v>402</v>
      </c>
      <c r="G51" s="97" t="s">
        <v>326</v>
      </c>
      <c r="H51" s="84" t="s">
        <v>403</v>
      </c>
      <c r="I51" s="84" t="s">
        <v>155</v>
      </c>
      <c r="J51" s="84"/>
      <c r="K51" s="94">
        <v>6.09</v>
      </c>
      <c r="L51" s="97" t="s">
        <v>159</v>
      </c>
      <c r="M51" s="98">
        <v>1.34E-2</v>
      </c>
      <c r="N51" s="98">
        <v>1.15E-2</v>
      </c>
      <c r="O51" s="94">
        <v>50603.25</v>
      </c>
      <c r="P51" s="96">
        <v>101.56</v>
      </c>
      <c r="Q51" s="84"/>
      <c r="R51" s="94">
        <v>51.392660000000006</v>
      </c>
      <c r="S51" s="95">
        <v>1.4002596955184192E-4</v>
      </c>
      <c r="T51" s="95">
        <v>1.510883954601413E-2</v>
      </c>
      <c r="U51" s="95">
        <f>R51/'סכום נכסי הקרן'!$C$42</f>
        <v>2.8737406999564314E-3</v>
      </c>
    </row>
    <row r="52" spans="2:21" s="136" customFormat="1">
      <c r="B52" s="87" t="s">
        <v>406</v>
      </c>
      <c r="C52" s="84" t="s">
        <v>407</v>
      </c>
      <c r="D52" s="97" t="s">
        <v>115</v>
      </c>
      <c r="E52" s="97" t="s">
        <v>299</v>
      </c>
      <c r="F52" s="84" t="s">
        <v>408</v>
      </c>
      <c r="G52" s="97" t="s">
        <v>307</v>
      </c>
      <c r="H52" s="84" t="s">
        <v>403</v>
      </c>
      <c r="I52" s="84" t="s">
        <v>303</v>
      </c>
      <c r="J52" s="84"/>
      <c r="K52" s="94">
        <v>2.1500000000000004</v>
      </c>
      <c r="L52" s="97" t="s">
        <v>159</v>
      </c>
      <c r="M52" s="98">
        <v>6.4000000000000001E-2</v>
      </c>
      <c r="N52" s="98">
        <v>2.8999999999999998E-3</v>
      </c>
      <c r="O52" s="94">
        <v>60000</v>
      </c>
      <c r="P52" s="96">
        <v>129.43</v>
      </c>
      <c r="Q52" s="84"/>
      <c r="R52" s="94">
        <v>77.658000000000001</v>
      </c>
      <c r="S52" s="95">
        <v>4.792406910491018E-5</v>
      </c>
      <c r="T52" s="95">
        <v>2.2830541588319521E-2</v>
      </c>
      <c r="U52" s="95">
        <f>R52/'סכום נכסי הקרן'!$C$42</f>
        <v>4.3424285739873461E-3</v>
      </c>
    </row>
    <row r="53" spans="2:21" s="136" customFormat="1">
      <c r="B53" s="87" t="s">
        <v>409</v>
      </c>
      <c r="C53" s="84" t="s">
        <v>410</v>
      </c>
      <c r="D53" s="97" t="s">
        <v>115</v>
      </c>
      <c r="E53" s="97" t="s">
        <v>299</v>
      </c>
      <c r="F53" s="84" t="s">
        <v>411</v>
      </c>
      <c r="G53" s="97" t="s">
        <v>326</v>
      </c>
      <c r="H53" s="84" t="s">
        <v>403</v>
      </c>
      <c r="I53" s="84" t="s">
        <v>155</v>
      </c>
      <c r="J53" s="84"/>
      <c r="K53" s="94">
        <v>6.62</v>
      </c>
      <c r="L53" s="97" t="s">
        <v>159</v>
      </c>
      <c r="M53" s="98">
        <v>1.5800000000000002E-2</v>
      </c>
      <c r="N53" s="98">
        <v>1.1299999999999999E-2</v>
      </c>
      <c r="O53" s="94">
        <v>12085.9</v>
      </c>
      <c r="P53" s="96">
        <v>103.3</v>
      </c>
      <c r="Q53" s="84"/>
      <c r="R53" s="94">
        <v>12.48474</v>
      </c>
      <c r="S53" s="95">
        <v>2.8323982545195476E-5</v>
      </c>
      <c r="T53" s="95">
        <v>3.6703671970609118E-3</v>
      </c>
      <c r="U53" s="95">
        <f>R53/'סכום נכסי הקרן'!$C$42</f>
        <v>6.9811341670919654E-4</v>
      </c>
    </row>
    <row r="54" spans="2:21" s="136" customFormat="1">
      <c r="B54" s="87" t="s">
        <v>412</v>
      </c>
      <c r="C54" s="84" t="s">
        <v>413</v>
      </c>
      <c r="D54" s="97" t="s">
        <v>115</v>
      </c>
      <c r="E54" s="97" t="s">
        <v>299</v>
      </c>
      <c r="F54" s="84" t="s">
        <v>414</v>
      </c>
      <c r="G54" s="97" t="s">
        <v>326</v>
      </c>
      <c r="H54" s="84" t="s">
        <v>403</v>
      </c>
      <c r="I54" s="84" t="s">
        <v>155</v>
      </c>
      <c r="J54" s="84"/>
      <c r="K54" s="94">
        <v>6.11</v>
      </c>
      <c r="L54" s="97" t="s">
        <v>159</v>
      </c>
      <c r="M54" s="98">
        <v>1.6E-2</v>
      </c>
      <c r="N54" s="98">
        <v>1.4499999999999999E-2</v>
      </c>
      <c r="O54" s="94">
        <v>3940</v>
      </c>
      <c r="P54" s="96">
        <v>101.57</v>
      </c>
      <c r="Q54" s="84"/>
      <c r="R54" s="94">
        <v>4.0018500000000001</v>
      </c>
      <c r="S54" s="95">
        <v>2.9056041840700251E-5</v>
      </c>
      <c r="T54" s="95">
        <v>1.1764969849238519E-3</v>
      </c>
      <c r="U54" s="95">
        <f>R54/'סכום נכסי הקרן'!$C$42</f>
        <v>2.2377279596192616E-4</v>
      </c>
    </row>
    <row r="55" spans="2:21" s="136" customFormat="1">
      <c r="B55" s="87" t="s">
        <v>415</v>
      </c>
      <c r="C55" s="84" t="s">
        <v>416</v>
      </c>
      <c r="D55" s="97" t="s">
        <v>115</v>
      </c>
      <c r="E55" s="97" t="s">
        <v>299</v>
      </c>
      <c r="F55" s="84" t="s">
        <v>417</v>
      </c>
      <c r="G55" s="97" t="s">
        <v>326</v>
      </c>
      <c r="H55" s="84" t="s">
        <v>418</v>
      </c>
      <c r="I55" s="84" t="s">
        <v>303</v>
      </c>
      <c r="J55" s="84"/>
      <c r="K55" s="94">
        <v>2.56</v>
      </c>
      <c r="L55" s="97" t="s">
        <v>159</v>
      </c>
      <c r="M55" s="98">
        <v>4.5999999999999999E-2</v>
      </c>
      <c r="N55" s="98">
        <v>7.4999999999999997E-3</v>
      </c>
      <c r="O55" s="94">
        <v>7061.66</v>
      </c>
      <c r="P55" s="96">
        <v>110.98</v>
      </c>
      <c r="Q55" s="84"/>
      <c r="R55" s="94">
        <v>7.8370299999999995</v>
      </c>
      <c r="S55" s="95">
        <v>1.8000304403830248E-5</v>
      </c>
      <c r="T55" s="95">
        <v>2.3039949437779462E-3</v>
      </c>
      <c r="U55" s="95">
        <f>R55/'סכום נכסי הקרן'!$C$42</f>
        <v>4.3822584932905884E-4</v>
      </c>
    </row>
    <row r="56" spans="2:21" s="136" customFormat="1">
      <c r="B56" s="87" t="s">
        <v>419</v>
      </c>
      <c r="C56" s="84" t="s">
        <v>420</v>
      </c>
      <c r="D56" s="97" t="s">
        <v>115</v>
      </c>
      <c r="E56" s="97" t="s">
        <v>299</v>
      </c>
      <c r="F56" s="84" t="s">
        <v>421</v>
      </c>
      <c r="G56" s="97" t="s">
        <v>326</v>
      </c>
      <c r="H56" s="84" t="s">
        <v>418</v>
      </c>
      <c r="I56" s="84" t="s">
        <v>155</v>
      </c>
      <c r="J56" s="84"/>
      <c r="K56" s="94">
        <v>7.94</v>
      </c>
      <c r="L56" s="97" t="s">
        <v>159</v>
      </c>
      <c r="M56" s="98">
        <v>1.9E-2</v>
      </c>
      <c r="N56" s="98">
        <v>2.0099999999999996E-2</v>
      </c>
      <c r="O56" s="94">
        <v>14000</v>
      </c>
      <c r="P56" s="96">
        <v>98.95</v>
      </c>
      <c r="Q56" s="84"/>
      <c r="R56" s="94">
        <v>13.853</v>
      </c>
      <c r="S56" s="95">
        <v>5.3118834421004706E-5</v>
      </c>
      <c r="T56" s="95">
        <v>4.0726195964741604E-3</v>
      </c>
      <c r="U56" s="95">
        <f>R56/'סכום נכסי הקרן'!$C$42</f>
        <v>7.7462287253659255E-4</v>
      </c>
    </row>
    <row r="57" spans="2:21" s="136" customFormat="1">
      <c r="B57" s="87" t="s">
        <v>422</v>
      </c>
      <c r="C57" s="84" t="s">
        <v>423</v>
      </c>
      <c r="D57" s="97" t="s">
        <v>115</v>
      </c>
      <c r="E57" s="97" t="s">
        <v>299</v>
      </c>
      <c r="F57" s="84" t="s">
        <v>424</v>
      </c>
      <c r="G57" s="97" t="s">
        <v>326</v>
      </c>
      <c r="H57" s="84" t="s">
        <v>418</v>
      </c>
      <c r="I57" s="84" t="s">
        <v>303</v>
      </c>
      <c r="J57" s="84"/>
      <c r="K57" s="94">
        <v>7.7399999999999993</v>
      </c>
      <c r="L57" s="97" t="s">
        <v>159</v>
      </c>
      <c r="M57" s="98">
        <v>2.81E-2</v>
      </c>
      <c r="N57" s="98">
        <v>2.2200000000000001E-2</v>
      </c>
      <c r="O57" s="94">
        <v>405</v>
      </c>
      <c r="P57" s="96">
        <v>105.01</v>
      </c>
      <c r="Q57" s="84"/>
      <c r="R57" s="94">
        <v>0.42529</v>
      </c>
      <c r="S57" s="95">
        <v>7.7360793549828945E-7</v>
      </c>
      <c r="T57" s="95">
        <v>1.2503027417775902E-4</v>
      </c>
      <c r="U57" s="95">
        <f>R57/'סכום נכסי הקרן'!$C$42</f>
        <v>2.3781084347151335E-5</v>
      </c>
    </row>
    <row r="58" spans="2:21" s="136" customFormat="1">
      <c r="B58" s="87" t="s">
        <v>425</v>
      </c>
      <c r="C58" s="84" t="s">
        <v>426</v>
      </c>
      <c r="D58" s="97" t="s">
        <v>115</v>
      </c>
      <c r="E58" s="97" t="s">
        <v>299</v>
      </c>
      <c r="F58" s="84" t="s">
        <v>424</v>
      </c>
      <c r="G58" s="97" t="s">
        <v>326</v>
      </c>
      <c r="H58" s="84" t="s">
        <v>418</v>
      </c>
      <c r="I58" s="84" t="s">
        <v>303</v>
      </c>
      <c r="J58" s="84"/>
      <c r="K58" s="94">
        <v>5.62</v>
      </c>
      <c r="L58" s="97" t="s">
        <v>159</v>
      </c>
      <c r="M58" s="98">
        <v>3.7000000000000005E-2</v>
      </c>
      <c r="N58" s="98">
        <v>1.37E-2</v>
      </c>
      <c r="O58" s="94">
        <v>24767.85</v>
      </c>
      <c r="P58" s="96">
        <v>112.64</v>
      </c>
      <c r="Q58" s="84"/>
      <c r="R58" s="94">
        <v>27.898509999999998</v>
      </c>
      <c r="S58" s="95">
        <v>3.4675811123207394E-5</v>
      </c>
      <c r="T58" s="95">
        <v>8.2018348760867915E-3</v>
      </c>
      <c r="U58" s="95">
        <f>R58/'סכום נכסי הקרן'!$C$42</f>
        <v>1.5600103916617954E-3</v>
      </c>
    </row>
    <row r="59" spans="2:21" s="136" customFormat="1">
      <c r="B59" s="87" t="s">
        <v>427</v>
      </c>
      <c r="C59" s="84" t="s">
        <v>428</v>
      </c>
      <c r="D59" s="97" t="s">
        <v>115</v>
      </c>
      <c r="E59" s="97" t="s">
        <v>299</v>
      </c>
      <c r="F59" s="84" t="s">
        <v>424</v>
      </c>
      <c r="G59" s="97" t="s">
        <v>326</v>
      </c>
      <c r="H59" s="84" t="s">
        <v>418</v>
      </c>
      <c r="I59" s="84" t="s">
        <v>303</v>
      </c>
      <c r="J59" s="84"/>
      <c r="K59" s="94">
        <v>5.57</v>
      </c>
      <c r="L59" s="97" t="s">
        <v>159</v>
      </c>
      <c r="M59" s="98">
        <v>2.8500000000000001E-2</v>
      </c>
      <c r="N59" s="98">
        <v>9.8000000000000014E-3</v>
      </c>
      <c r="O59" s="94">
        <v>70000</v>
      </c>
      <c r="P59" s="96">
        <v>112.62</v>
      </c>
      <c r="Q59" s="84"/>
      <c r="R59" s="94">
        <v>78.834000000000003</v>
      </c>
      <c r="S59" s="95">
        <v>1.0248901903367496E-4</v>
      </c>
      <c r="T59" s="95">
        <v>2.3176271801663463E-2</v>
      </c>
      <c r="U59" s="95">
        <f>R59/'סכום נכסי הקרן'!$C$42</f>
        <v>4.4081873625604374E-3</v>
      </c>
    </row>
    <row r="60" spans="2:21" s="136" customFormat="1">
      <c r="B60" s="87" t="s">
        <v>429</v>
      </c>
      <c r="C60" s="84" t="s">
        <v>430</v>
      </c>
      <c r="D60" s="97" t="s">
        <v>115</v>
      </c>
      <c r="E60" s="97" t="s">
        <v>299</v>
      </c>
      <c r="F60" s="84" t="s">
        <v>431</v>
      </c>
      <c r="G60" s="97" t="s">
        <v>326</v>
      </c>
      <c r="H60" s="84" t="s">
        <v>418</v>
      </c>
      <c r="I60" s="84" t="s">
        <v>303</v>
      </c>
      <c r="J60" s="84"/>
      <c r="K60" s="94">
        <v>1.9399999999999997</v>
      </c>
      <c r="L60" s="97" t="s">
        <v>159</v>
      </c>
      <c r="M60" s="98">
        <v>4.7500000000000001E-2</v>
      </c>
      <c r="N60" s="98">
        <v>5.4999999999999997E-3</v>
      </c>
      <c r="O60" s="94">
        <v>566.38</v>
      </c>
      <c r="P60" s="96">
        <v>108.8</v>
      </c>
      <c r="Q60" s="84"/>
      <c r="R60" s="94">
        <v>0.61621999999999999</v>
      </c>
      <c r="S60" s="95">
        <v>3.310258891959247E-6</v>
      </c>
      <c r="T60" s="95">
        <v>1.811614558391184E-4</v>
      </c>
      <c r="U60" s="95">
        <f>R60/'סכום נכסי הקרן'!$C$42</f>
        <v>3.4457381542950919E-5</v>
      </c>
    </row>
    <row r="61" spans="2:21" s="136" customFormat="1">
      <c r="B61" s="87" t="s">
        <v>432</v>
      </c>
      <c r="C61" s="84" t="s">
        <v>433</v>
      </c>
      <c r="D61" s="97" t="s">
        <v>115</v>
      </c>
      <c r="E61" s="97" t="s">
        <v>299</v>
      </c>
      <c r="F61" s="84" t="s">
        <v>434</v>
      </c>
      <c r="G61" s="97" t="s">
        <v>326</v>
      </c>
      <c r="H61" s="84" t="s">
        <v>435</v>
      </c>
      <c r="I61" s="84" t="s">
        <v>155</v>
      </c>
      <c r="J61" s="84"/>
      <c r="K61" s="94">
        <v>1.46</v>
      </c>
      <c r="L61" s="97" t="s">
        <v>159</v>
      </c>
      <c r="M61" s="98">
        <v>5.5999999999999994E-2</v>
      </c>
      <c r="N61" s="98">
        <v>1.0800000000000001E-2</v>
      </c>
      <c r="O61" s="94">
        <v>2373.33</v>
      </c>
      <c r="P61" s="96">
        <v>112</v>
      </c>
      <c r="Q61" s="94">
        <v>1.3501300000000001</v>
      </c>
      <c r="R61" s="94">
        <v>4.0918299999999999</v>
      </c>
      <c r="S61" s="95">
        <v>1.8744313514879634E-5</v>
      </c>
      <c r="T61" s="95">
        <v>1.2029500500570897E-3</v>
      </c>
      <c r="U61" s="95">
        <f>R61/'סכום נכסי הקרן'!$C$42</f>
        <v>2.2880423796516319E-4</v>
      </c>
    </row>
    <row r="62" spans="2:21" s="136" customFormat="1">
      <c r="B62" s="87" t="s">
        <v>436</v>
      </c>
      <c r="C62" s="84" t="s">
        <v>437</v>
      </c>
      <c r="D62" s="97" t="s">
        <v>115</v>
      </c>
      <c r="E62" s="97" t="s">
        <v>299</v>
      </c>
      <c r="F62" s="84" t="s">
        <v>438</v>
      </c>
      <c r="G62" s="97" t="s">
        <v>326</v>
      </c>
      <c r="H62" s="84" t="s">
        <v>435</v>
      </c>
      <c r="I62" s="84" t="s">
        <v>155</v>
      </c>
      <c r="J62" s="84"/>
      <c r="K62" s="94">
        <v>7.7100000000000009</v>
      </c>
      <c r="L62" s="97" t="s">
        <v>159</v>
      </c>
      <c r="M62" s="98">
        <v>2.6000000000000002E-2</v>
      </c>
      <c r="N62" s="98">
        <v>2.1200000000000007E-2</v>
      </c>
      <c r="O62" s="94">
        <v>67000</v>
      </c>
      <c r="P62" s="96">
        <v>103.42</v>
      </c>
      <c r="Q62" s="84"/>
      <c r="R62" s="94">
        <v>69.291399999999996</v>
      </c>
      <c r="S62" s="95">
        <v>1.0933241951012549E-4</v>
      </c>
      <c r="T62" s="95">
        <v>2.037085927287444E-2</v>
      </c>
      <c r="U62" s="95">
        <f>R62/'סכום נכסי הקרן'!$C$42</f>
        <v>3.8745905803856239E-3</v>
      </c>
    </row>
    <row r="63" spans="2:21" s="136" customFormat="1">
      <c r="B63" s="83"/>
      <c r="C63" s="84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94"/>
      <c r="P63" s="96"/>
      <c r="Q63" s="84"/>
      <c r="R63" s="84"/>
      <c r="S63" s="84"/>
      <c r="T63" s="95"/>
      <c r="U63" s="84"/>
    </row>
    <row r="64" spans="2:21" s="136" customFormat="1">
      <c r="B64" s="102" t="s">
        <v>41</v>
      </c>
      <c r="C64" s="82"/>
      <c r="D64" s="82"/>
      <c r="E64" s="82"/>
      <c r="F64" s="82"/>
      <c r="G64" s="82"/>
      <c r="H64" s="82"/>
      <c r="I64" s="82"/>
      <c r="J64" s="82"/>
      <c r="K64" s="91">
        <v>5.5034089202262537</v>
      </c>
      <c r="L64" s="82"/>
      <c r="M64" s="82"/>
      <c r="N64" s="104">
        <v>1.933244954996613E-2</v>
      </c>
      <c r="O64" s="91"/>
      <c r="P64" s="93"/>
      <c r="Q64" s="91">
        <v>0.55300000000000005</v>
      </c>
      <c r="R64" s="91">
        <v>183.71395000000001</v>
      </c>
      <c r="S64" s="82"/>
      <c r="T64" s="92">
        <v>5.4009747557617421E-2</v>
      </c>
      <c r="U64" s="92">
        <f>R64/'סכום נכסי הקרן'!$C$42</f>
        <v>1.0272794894538653E-2</v>
      </c>
    </row>
    <row r="65" spans="2:21" s="136" customFormat="1">
      <c r="B65" s="87" t="s">
        <v>439</v>
      </c>
      <c r="C65" s="84" t="s">
        <v>440</v>
      </c>
      <c r="D65" s="97" t="s">
        <v>115</v>
      </c>
      <c r="E65" s="97" t="s">
        <v>299</v>
      </c>
      <c r="F65" s="84" t="s">
        <v>310</v>
      </c>
      <c r="G65" s="97" t="s">
        <v>307</v>
      </c>
      <c r="H65" s="84" t="s">
        <v>302</v>
      </c>
      <c r="I65" s="84" t="s">
        <v>155</v>
      </c>
      <c r="J65" s="84"/>
      <c r="K65" s="94">
        <v>6.71</v>
      </c>
      <c r="L65" s="97" t="s">
        <v>159</v>
      </c>
      <c r="M65" s="98">
        <v>2.98E-2</v>
      </c>
      <c r="N65" s="98">
        <v>1.9199999999999998E-2</v>
      </c>
      <c r="O65" s="94">
        <v>15000</v>
      </c>
      <c r="P65" s="96">
        <v>108.92</v>
      </c>
      <c r="Q65" s="84"/>
      <c r="R65" s="94">
        <v>16.338000000000001</v>
      </c>
      <c r="S65" s="95">
        <v>5.9006078019409855E-6</v>
      </c>
      <c r="T65" s="95">
        <v>4.8031804639568926E-3</v>
      </c>
      <c r="U65" s="95">
        <f>R65/'סכום נכסי הקרן'!$C$42</f>
        <v>9.135774555333033E-4</v>
      </c>
    </row>
    <row r="66" spans="2:21" s="136" customFormat="1">
      <c r="B66" s="87" t="s">
        <v>441</v>
      </c>
      <c r="C66" s="84" t="s">
        <v>442</v>
      </c>
      <c r="D66" s="97" t="s">
        <v>115</v>
      </c>
      <c r="E66" s="97" t="s">
        <v>299</v>
      </c>
      <c r="F66" s="84" t="s">
        <v>310</v>
      </c>
      <c r="G66" s="97" t="s">
        <v>307</v>
      </c>
      <c r="H66" s="84" t="s">
        <v>302</v>
      </c>
      <c r="I66" s="84" t="s">
        <v>155</v>
      </c>
      <c r="J66" s="84"/>
      <c r="K66" s="94">
        <v>4.21</v>
      </c>
      <c r="L66" s="97" t="s">
        <v>159</v>
      </c>
      <c r="M66" s="98">
        <v>2.4700000000000003E-2</v>
      </c>
      <c r="N66" s="98">
        <v>1.2199999999999999E-2</v>
      </c>
      <c r="O66" s="94">
        <v>20000</v>
      </c>
      <c r="P66" s="96">
        <v>106.75</v>
      </c>
      <c r="Q66" s="84"/>
      <c r="R66" s="94">
        <v>21.35</v>
      </c>
      <c r="S66" s="95">
        <v>6.0037883904743897E-6</v>
      </c>
      <c r="T66" s="95">
        <v>6.2766497065417839E-3</v>
      </c>
      <c r="U66" s="95">
        <f>R66/'סכום נכסי הקרן'!$C$42</f>
        <v>1.1938351496900493E-3</v>
      </c>
    </row>
    <row r="67" spans="2:21" s="136" customFormat="1">
      <c r="B67" s="87" t="s">
        <v>443</v>
      </c>
      <c r="C67" s="84" t="s">
        <v>444</v>
      </c>
      <c r="D67" s="97" t="s">
        <v>115</v>
      </c>
      <c r="E67" s="97" t="s">
        <v>299</v>
      </c>
      <c r="F67" s="84" t="s">
        <v>339</v>
      </c>
      <c r="G67" s="97" t="s">
        <v>326</v>
      </c>
      <c r="H67" s="84" t="s">
        <v>336</v>
      </c>
      <c r="I67" s="84" t="s">
        <v>155</v>
      </c>
      <c r="J67" s="84"/>
      <c r="K67" s="94">
        <v>5.4700000000000006</v>
      </c>
      <c r="L67" s="97" t="s">
        <v>159</v>
      </c>
      <c r="M67" s="98">
        <v>3.39E-2</v>
      </c>
      <c r="N67" s="98">
        <v>1.9800000000000005E-2</v>
      </c>
      <c r="O67" s="94">
        <v>625</v>
      </c>
      <c r="P67" s="96">
        <v>107.75</v>
      </c>
      <c r="Q67" s="94">
        <v>2.1250000000000002E-2</v>
      </c>
      <c r="R67" s="94">
        <v>0.69467999999999996</v>
      </c>
      <c r="S67" s="95">
        <v>7.1005548771212059E-7</v>
      </c>
      <c r="T67" s="95">
        <v>2.0422777602531361E-4</v>
      </c>
      <c r="U67" s="95">
        <f>R67/'סכום נכסי הקרן'!$C$42</f>
        <v>3.884465582139032E-5</v>
      </c>
    </row>
    <row r="68" spans="2:21" s="136" customFormat="1">
      <c r="B68" s="87" t="s">
        <v>445</v>
      </c>
      <c r="C68" s="84" t="s">
        <v>446</v>
      </c>
      <c r="D68" s="97" t="s">
        <v>115</v>
      </c>
      <c r="E68" s="97" t="s">
        <v>299</v>
      </c>
      <c r="F68" s="84" t="s">
        <v>377</v>
      </c>
      <c r="G68" s="97" t="s">
        <v>326</v>
      </c>
      <c r="H68" s="84" t="s">
        <v>336</v>
      </c>
      <c r="I68" s="84" t="s">
        <v>303</v>
      </c>
      <c r="J68" s="84"/>
      <c r="K68" s="94">
        <v>6.84</v>
      </c>
      <c r="L68" s="97" t="s">
        <v>159</v>
      </c>
      <c r="M68" s="98">
        <v>2.5499999999999998E-2</v>
      </c>
      <c r="N68" s="98">
        <v>2.3099999999999999E-2</v>
      </c>
      <c r="O68" s="94">
        <v>24000</v>
      </c>
      <c r="P68" s="96">
        <v>101.73</v>
      </c>
      <c r="Q68" s="84"/>
      <c r="R68" s="94">
        <v>24.415200000000002</v>
      </c>
      <c r="S68" s="95">
        <v>5.6628882617764479E-5</v>
      </c>
      <c r="T68" s="95">
        <v>7.1777825721385932E-3</v>
      </c>
      <c r="U68" s="95">
        <f>R68/'סכום נכסי הקרן'!$C$42</f>
        <v>1.3652329717429739E-3</v>
      </c>
    </row>
    <row r="69" spans="2:21" s="136" customFormat="1">
      <c r="B69" s="87" t="s">
        <v>447</v>
      </c>
      <c r="C69" s="84" t="s">
        <v>448</v>
      </c>
      <c r="D69" s="97" t="s">
        <v>115</v>
      </c>
      <c r="E69" s="97" t="s">
        <v>299</v>
      </c>
      <c r="F69" s="84" t="s">
        <v>359</v>
      </c>
      <c r="G69" s="97" t="s">
        <v>360</v>
      </c>
      <c r="H69" s="84" t="s">
        <v>336</v>
      </c>
      <c r="I69" s="84" t="s">
        <v>155</v>
      </c>
      <c r="J69" s="84"/>
      <c r="K69" s="94">
        <v>4.1500000000000004</v>
      </c>
      <c r="L69" s="97" t="s">
        <v>159</v>
      </c>
      <c r="M69" s="98">
        <v>4.8000000000000001E-2</v>
      </c>
      <c r="N69" s="98">
        <v>1.3899999999999999E-2</v>
      </c>
      <c r="O69" s="94">
        <v>351.77</v>
      </c>
      <c r="P69" s="96">
        <v>116.02</v>
      </c>
      <c r="Q69" s="84"/>
      <c r="R69" s="94">
        <v>0.40811999999999998</v>
      </c>
      <c r="S69" s="95">
        <v>1.6562969616478334E-7</v>
      </c>
      <c r="T69" s="95">
        <v>1.1998249546762681E-4</v>
      </c>
      <c r="U69" s="95">
        <f>R69/'סכום נכסי הקרן'!$C$42</f>
        <v>2.2820983667049316E-5</v>
      </c>
    </row>
    <row r="70" spans="2:21" s="136" customFormat="1">
      <c r="B70" s="87" t="s">
        <v>449</v>
      </c>
      <c r="C70" s="84" t="s">
        <v>450</v>
      </c>
      <c r="D70" s="97" t="s">
        <v>115</v>
      </c>
      <c r="E70" s="97" t="s">
        <v>299</v>
      </c>
      <c r="F70" s="84" t="s">
        <v>451</v>
      </c>
      <c r="G70" s="97" t="s">
        <v>452</v>
      </c>
      <c r="H70" s="84" t="s">
        <v>336</v>
      </c>
      <c r="I70" s="84" t="s">
        <v>155</v>
      </c>
      <c r="J70" s="84"/>
      <c r="K70" s="94">
        <v>6.61</v>
      </c>
      <c r="L70" s="97" t="s">
        <v>159</v>
      </c>
      <c r="M70" s="98">
        <v>2.6099999999999998E-2</v>
      </c>
      <c r="N70" s="98">
        <v>1.8699999999999998E-2</v>
      </c>
      <c r="O70" s="94">
        <v>13000</v>
      </c>
      <c r="P70" s="96">
        <v>104.99</v>
      </c>
      <c r="Q70" s="84"/>
      <c r="R70" s="94">
        <v>13.648700000000002</v>
      </c>
      <c r="S70" s="95">
        <v>3.224910198654468E-5</v>
      </c>
      <c r="T70" s="95">
        <v>4.0125577915539508E-3</v>
      </c>
      <c r="U70" s="95">
        <f>R70/'סכום נכסי הקרן'!$C$42</f>
        <v>7.6319896054213474E-4</v>
      </c>
    </row>
    <row r="71" spans="2:21" s="136" customFormat="1">
      <c r="B71" s="87" t="s">
        <v>453</v>
      </c>
      <c r="C71" s="84" t="s">
        <v>454</v>
      </c>
      <c r="D71" s="97" t="s">
        <v>115</v>
      </c>
      <c r="E71" s="97" t="s">
        <v>299</v>
      </c>
      <c r="F71" s="84" t="s">
        <v>455</v>
      </c>
      <c r="G71" s="97" t="s">
        <v>456</v>
      </c>
      <c r="H71" s="84" t="s">
        <v>336</v>
      </c>
      <c r="I71" s="84" t="s">
        <v>303</v>
      </c>
      <c r="J71" s="84"/>
      <c r="K71" s="94">
        <v>4.8000000000000007</v>
      </c>
      <c r="L71" s="97" t="s">
        <v>159</v>
      </c>
      <c r="M71" s="98">
        <v>1.0500000000000001E-2</v>
      </c>
      <c r="N71" s="98">
        <v>9.6000000000000009E-3</v>
      </c>
      <c r="O71" s="94">
        <v>20229</v>
      </c>
      <c r="P71" s="96">
        <v>100.55</v>
      </c>
      <c r="Q71" s="84"/>
      <c r="R71" s="94">
        <v>20.340259999999997</v>
      </c>
      <c r="S71" s="95">
        <v>4.365889558900337E-5</v>
      </c>
      <c r="T71" s="95">
        <v>5.9797979840741713E-3</v>
      </c>
      <c r="U71" s="95">
        <f>R71/'סכום נכסי הקרן'!$C$42</f>
        <v>1.1373731776034902E-3</v>
      </c>
    </row>
    <row r="72" spans="2:21" s="136" customFormat="1">
      <c r="B72" s="87" t="s">
        <v>457</v>
      </c>
      <c r="C72" s="84" t="s">
        <v>458</v>
      </c>
      <c r="D72" s="97" t="s">
        <v>115</v>
      </c>
      <c r="E72" s="97" t="s">
        <v>299</v>
      </c>
      <c r="F72" s="84" t="s">
        <v>459</v>
      </c>
      <c r="G72" s="97" t="s">
        <v>326</v>
      </c>
      <c r="H72" s="84" t="s">
        <v>374</v>
      </c>
      <c r="I72" s="84" t="s">
        <v>155</v>
      </c>
      <c r="J72" s="84"/>
      <c r="K72" s="94">
        <v>5.01</v>
      </c>
      <c r="L72" s="97" t="s">
        <v>159</v>
      </c>
      <c r="M72" s="98">
        <v>4.3499999999999997E-2</v>
      </c>
      <c r="N72" s="98">
        <v>2.81E-2</v>
      </c>
      <c r="O72" s="94">
        <v>5000</v>
      </c>
      <c r="P72" s="96">
        <v>108.46</v>
      </c>
      <c r="Q72" s="84"/>
      <c r="R72" s="94">
        <v>5.423</v>
      </c>
      <c r="S72" s="95">
        <v>2.6650008634602796E-6</v>
      </c>
      <c r="T72" s="95">
        <v>1.5942984242892783E-3</v>
      </c>
      <c r="U72" s="95">
        <f>R72/'סכום נכסי הקרן'!$C$42</f>
        <v>3.0323971975499471E-4</v>
      </c>
    </row>
    <row r="73" spans="2:21" s="136" customFormat="1">
      <c r="B73" s="87" t="s">
        <v>460</v>
      </c>
      <c r="C73" s="84" t="s">
        <v>461</v>
      </c>
      <c r="D73" s="97" t="s">
        <v>115</v>
      </c>
      <c r="E73" s="97" t="s">
        <v>299</v>
      </c>
      <c r="F73" s="84" t="s">
        <v>396</v>
      </c>
      <c r="G73" s="97" t="s">
        <v>397</v>
      </c>
      <c r="H73" s="84" t="s">
        <v>374</v>
      </c>
      <c r="I73" s="84" t="s">
        <v>155</v>
      </c>
      <c r="J73" s="84"/>
      <c r="K73" s="94">
        <v>6.660000000000001</v>
      </c>
      <c r="L73" s="97" t="s">
        <v>159</v>
      </c>
      <c r="M73" s="98">
        <v>3.61E-2</v>
      </c>
      <c r="N73" s="98">
        <v>2.2500000000000006E-2</v>
      </c>
      <c r="O73" s="94">
        <v>29460</v>
      </c>
      <c r="P73" s="96">
        <v>111</v>
      </c>
      <c r="Q73" s="94">
        <v>0.53174999999999994</v>
      </c>
      <c r="R73" s="94">
        <v>32.700600000000001</v>
      </c>
      <c r="S73" s="95">
        <v>3.8384364820846903E-5</v>
      </c>
      <c r="T73" s="95">
        <v>9.6135930395194486E-3</v>
      </c>
      <c r="U73" s="95">
        <f>R73/'סכום נכסי הקרן'!$C$42</f>
        <v>1.8285304775622682E-3</v>
      </c>
    </row>
    <row r="74" spans="2:21" s="136" customFormat="1">
      <c r="B74" s="87" t="s">
        <v>462</v>
      </c>
      <c r="C74" s="84" t="s">
        <v>463</v>
      </c>
      <c r="D74" s="97" t="s">
        <v>115</v>
      </c>
      <c r="E74" s="97" t="s">
        <v>299</v>
      </c>
      <c r="F74" s="84" t="s">
        <v>464</v>
      </c>
      <c r="G74" s="97" t="s">
        <v>326</v>
      </c>
      <c r="H74" s="84" t="s">
        <v>374</v>
      </c>
      <c r="I74" s="84" t="s">
        <v>155</v>
      </c>
      <c r="J74" s="84"/>
      <c r="K74" s="94">
        <v>3.8200000000000003</v>
      </c>
      <c r="L74" s="97" t="s">
        <v>159</v>
      </c>
      <c r="M74" s="98">
        <v>3.9E-2</v>
      </c>
      <c r="N74" s="98">
        <v>3.1199999999999992E-2</v>
      </c>
      <c r="O74" s="94">
        <v>14000</v>
      </c>
      <c r="P74" s="96">
        <v>103.48</v>
      </c>
      <c r="Q74" s="84"/>
      <c r="R74" s="94">
        <v>14.487200000000001</v>
      </c>
      <c r="S74" s="95">
        <v>1.5587683503220526E-5</v>
      </c>
      <c r="T74" s="95">
        <v>4.2590669615275006E-3</v>
      </c>
      <c r="U74" s="95">
        <f>R74/'סכום נכסי הקרן'!$C$42</f>
        <v>8.1008564780279545E-4</v>
      </c>
    </row>
    <row r="75" spans="2:21" s="136" customFormat="1">
      <c r="B75" s="87" t="s">
        <v>465</v>
      </c>
      <c r="C75" s="84" t="s">
        <v>466</v>
      </c>
      <c r="D75" s="97" t="s">
        <v>115</v>
      </c>
      <c r="E75" s="97" t="s">
        <v>299</v>
      </c>
      <c r="F75" s="84" t="s">
        <v>392</v>
      </c>
      <c r="G75" s="97" t="s">
        <v>393</v>
      </c>
      <c r="H75" s="84" t="s">
        <v>374</v>
      </c>
      <c r="I75" s="84" t="s">
        <v>303</v>
      </c>
      <c r="J75" s="84"/>
      <c r="K75" s="94">
        <v>6.08</v>
      </c>
      <c r="L75" s="97" t="s">
        <v>159</v>
      </c>
      <c r="M75" s="98">
        <v>1.7500000000000002E-2</v>
      </c>
      <c r="N75" s="98">
        <v>1.2600000000000002E-2</v>
      </c>
      <c r="O75" s="94">
        <v>285</v>
      </c>
      <c r="P75" s="96">
        <v>103.19</v>
      </c>
      <c r="Q75" s="84"/>
      <c r="R75" s="94">
        <v>0.29408999999999996</v>
      </c>
      <c r="S75" s="95">
        <v>1.9728671921184995E-7</v>
      </c>
      <c r="T75" s="95">
        <v>8.6459012280883972E-5</v>
      </c>
      <c r="U75" s="95">
        <f>R75/'סכום נכסי הקרן'!$C$42</f>
        <v>1.644472970362279E-5</v>
      </c>
    </row>
    <row r="76" spans="2:21" s="136" customFormat="1">
      <c r="B76" s="87" t="s">
        <v>467</v>
      </c>
      <c r="C76" s="84" t="s">
        <v>468</v>
      </c>
      <c r="D76" s="97" t="s">
        <v>115</v>
      </c>
      <c r="E76" s="97" t="s">
        <v>299</v>
      </c>
      <c r="F76" s="84" t="s">
        <v>392</v>
      </c>
      <c r="G76" s="97" t="s">
        <v>393</v>
      </c>
      <c r="H76" s="84" t="s">
        <v>374</v>
      </c>
      <c r="I76" s="84" t="s">
        <v>303</v>
      </c>
      <c r="J76" s="84"/>
      <c r="K76" s="94">
        <v>4.6100000000000003</v>
      </c>
      <c r="L76" s="97" t="s">
        <v>159</v>
      </c>
      <c r="M76" s="98">
        <v>2.9600000000000001E-2</v>
      </c>
      <c r="N76" s="98">
        <v>1.6199999999999999E-2</v>
      </c>
      <c r="O76" s="94">
        <v>12000</v>
      </c>
      <c r="P76" s="96">
        <v>106.61</v>
      </c>
      <c r="Q76" s="84"/>
      <c r="R76" s="94">
        <v>12.793200000000001</v>
      </c>
      <c r="S76" s="95">
        <v>2.9383389569876148E-5</v>
      </c>
      <c r="T76" s="95">
        <v>3.7610508208772995E-3</v>
      </c>
      <c r="U76" s="95">
        <f>R76/'סכום נכסי הקרן'!$C$42</f>
        <v>7.1536167854869973E-4</v>
      </c>
    </row>
    <row r="77" spans="2:21" s="136" customFormat="1">
      <c r="B77" s="87" t="s">
        <v>469</v>
      </c>
      <c r="C77" s="84" t="s">
        <v>470</v>
      </c>
      <c r="D77" s="97" t="s">
        <v>115</v>
      </c>
      <c r="E77" s="97" t="s">
        <v>299</v>
      </c>
      <c r="F77" s="84" t="s">
        <v>471</v>
      </c>
      <c r="G77" s="97" t="s">
        <v>472</v>
      </c>
      <c r="H77" s="84" t="s">
        <v>403</v>
      </c>
      <c r="I77" s="84" t="s">
        <v>155</v>
      </c>
      <c r="J77" s="84"/>
      <c r="K77" s="94">
        <v>2.7500000000000004</v>
      </c>
      <c r="L77" s="97" t="s">
        <v>159</v>
      </c>
      <c r="M77" s="98">
        <v>4.4500000000000005E-2</v>
      </c>
      <c r="N77" s="98">
        <v>2.7200000000000002E-2</v>
      </c>
      <c r="O77" s="94">
        <v>200</v>
      </c>
      <c r="P77" s="96">
        <v>104.83</v>
      </c>
      <c r="Q77" s="84"/>
      <c r="R77" s="94">
        <v>0.20965999999999999</v>
      </c>
      <c r="S77" s="95">
        <v>1.4285714285714285E-7</v>
      </c>
      <c r="T77" s="95">
        <v>6.1637582083070268E-5</v>
      </c>
      <c r="U77" s="95">
        <f>R77/'סכום נכסי הקרן'!$C$42</f>
        <v>1.1723628921967949E-5</v>
      </c>
    </row>
    <row r="78" spans="2:21" s="136" customFormat="1">
      <c r="B78" s="87" t="s">
        <v>473</v>
      </c>
      <c r="C78" s="84" t="s">
        <v>474</v>
      </c>
      <c r="D78" s="97" t="s">
        <v>115</v>
      </c>
      <c r="E78" s="97" t="s">
        <v>299</v>
      </c>
      <c r="F78" s="84" t="s">
        <v>475</v>
      </c>
      <c r="G78" s="97" t="s">
        <v>360</v>
      </c>
      <c r="H78" s="84" t="s">
        <v>403</v>
      </c>
      <c r="I78" s="84" t="s">
        <v>303</v>
      </c>
      <c r="J78" s="84"/>
      <c r="K78" s="94">
        <v>3.5799999999999996</v>
      </c>
      <c r="L78" s="97" t="s">
        <v>159</v>
      </c>
      <c r="M78" s="98">
        <v>2.9500000000000002E-2</v>
      </c>
      <c r="N78" s="98">
        <v>1.52E-2</v>
      </c>
      <c r="O78" s="94">
        <v>8235.2900000000009</v>
      </c>
      <c r="P78" s="96">
        <v>105.16</v>
      </c>
      <c r="Q78" s="84"/>
      <c r="R78" s="94">
        <v>8.6602300000000003</v>
      </c>
      <c r="S78" s="95">
        <v>3.2899196548415352E-5</v>
      </c>
      <c r="T78" s="95">
        <v>2.546006093118705E-3</v>
      </c>
      <c r="U78" s="95">
        <f>R78/'סכום נכסי הקרן'!$C$42</f>
        <v>4.8425700133022275E-4</v>
      </c>
    </row>
    <row r="79" spans="2:21" s="136" customFormat="1">
      <c r="B79" s="87" t="s">
        <v>476</v>
      </c>
      <c r="C79" s="84" t="s">
        <v>477</v>
      </c>
      <c r="D79" s="97" t="s">
        <v>115</v>
      </c>
      <c r="E79" s="97" t="s">
        <v>299</v>
      </c>
      <c r="F79" s="84" t="s">
        <v>478</v>
      </c>
      <c r="G79" s="97" t="s">
        <v>146</v>
      </c>
      <c r="H79" s="84" t="s">
        <v>403</v>
      </c>
      <c r="I79" s="84" t="s">
        <v>155</v>
      </c>
      <c r="J79" s="84"/>
      <c r="K79" s="94">
        <v>3.17</v>
      </c>
      <c r="L79" s="97" t="s">
        <v>159</v>
      </c>
      <c r="M79" s="98">
        <v>2.4E-2</v>
      </c>
      <c r="N79" s="98">
        <v>1.3500000000000002E-2</v>
      </c>
      <c r="O79" s="94">
        <v>4334</v>
      </c>
      <c r="P79" s="96">
        <v>103.58</v>
      </c>
      <c r="Q79" s="84"/>
      <c r="R79" s="94">
        <v>4.48916</v>
      </c>
      <c r="S79" s="95">
        <v>1.0714710869831403E-5</v>
      </c>
      <c r="T79" s="95">
        <v>1.3197604120196306E-3</v>
      </c>
      <c r="U79" s="95">
        <f>R79/'סכום נכסי הקרן'!$C$42</f>
        <v>2.5102187356358695E-4</v>
      </c>
    </row>
    <row r="80" spans="2:21" s="136" customFormat="1">
      <c r="B80" s="87" t="s">
        <v>479</v>
      </c>
      <c r="C80" s="84" t="s">
        <v>480</v>
      </c>
      <c r="D80" s="97" t="s">
        <v>115</v>
      </c>
      <c r="E80" s="97" t="s">
        <v>299</v>
      </c>
      <c r="F80" s="84" t="s">
        <v>481</v>
      </c>
      <c r="G80" s="97" t="s">
        <v>482</v>
      </c>
      <c r="H80" s="84" t="s">
        <v>435</v>
      </c>
      <c r="I80" s="84" t="s">
        <v>155</v>
      </c>
      <c r="J80" s="84"/>
      <c r="K80" s="94">
        <v>6.2</v>
      </c>
      <c r="L80" s="97" t="s">
        <v>159</v>
      </c>
      <c r="M80" s="98">
        <v>4.4500000000000005E-2</v>
      </c>
      <c r="N80" s="98">
        <v>2.69E-2</v>
      </c>
      <c r="O80" s="94">
        <v>6000</v>
      </c>
      <c r="P80" s="96">
        <v>114.29</v>
      </c>
      <c r="Q80" s="84"/>
      <c r="R80" s="94">
        <v>6.8573999999999993</v>
      </c>
      <c r="S80" s="95">
        <v>1.8749999999999998E-5</v>
      </c>
      <c r="T80" s="95">
        <v>2.0159952083203571E-3</v>
      </c>
      <c r="U80" s="95">
        <f>R80/'סכום נכסי הקרן'!$C$42</f>
        <v>3.8344754826625491E-4</v>
      </c>
    </row>
    <row r="81" spans="2:21" s="136" customFormat="1">
      <c r="B81" s="87" t="s">
        <v>483</v>
      </c>
      <c r="C81" s="84" t="s">
        <v>484</v>
      </c>
      <c r="D81" s="97" t="s">
        <v>115</v>
      </c>
      <c r="E81" s="97" t="s">
        <v>299</v>
      </c>
      <c r="F81" s="84" t="s">
        <v>485</v>
      </c>
      <c r="G81" s="97" t="s">
        <v>373</v>
      </c>
      <c r="H81" s="84" t="s">
        <v>435</v>
      </c>
      <c r="I81" s="84" t="s">
        <v>303</v>
      </c>
      <c r="J81" s="84"/>
      <c r="K81" s="94">
        <v>2.3800000000000003</v>
      </c>
      <c r="L81" s="97" t="s">
        <v>159</v>
      </c>
      <c r="M81" s="98">
        <v>0.06</v>
      </c>
      <c r="N81" s="98">
        <v>1.3600000000000001E-2</v>
      </c>
      <c r="O81" s="94">
        <v>369.6</v>
      </c>
      <c r="P81" s="96">
        <v>111.34</v>
      </c>
      <c r="Q81" s="84"/>
      <c r="R81" s="94">
        <v>0.41150999999999999</v>
      </c>
      <c r="S81" s="95">
        <v>6.7556442530377741E-7</v>
      </c>
      <c r="T81" s="95">
        <v>1.2097911572548052E-4</v>
      </c>
      <c r="U81" s="95">
        <f>R81/'סכום נכסי הקרן'!$C$42</f>
        <v>2.3010543440231951E-5</v>
      </c>
    </row>
    <row r="82" spans="2:21" s="136" customFormat="1">
      <c r="B82" s="87" t="s">
        <v>486</v>
      </c>
      <c r="C82" s="84" t="s">
        <v>487</v>
      </c>
      <c r="D82" s="97" t="s">
        <v>115</v>
      </c>
      <c r="E82" s="97" t="s">
        <v>299</v>
      </c>
      <c r="F82" s="84" t="s">
        <v>485</v>
      </c>
      <c r="G82" s="97" t="s">
        <v>373</v>
      </c>
      <c r="H82" s="84" t="s">
        <v>435</v>
      </c>
      <c r="I82" s="84" t="s">
        <v>303</v>
      </c>
      <c r="J82" s="84"/>
      <c r="K82" s="94">
        <v>4.3000000000000007</v>
      </c>
      <c r="L82" s="97" t="s">
        <v>159</v>
      </c>
      <c r="M82" s="98">
        <v>5.9000000000000004E-2</v>
      </c>
      <c r="N82" s="98">
        <v>2.3099999999999999E-2</v>
      </c>
      <c r="O82" s="94">
        <v>166</v>
      </c>
      <c r="P82" s="96">
        <v>116.23</v>
      </c>
      <c r="Q82" s="84"/>
      <c r="R82" s="94">
        <v>0.19294</v>
      </c>
      <c r="S82" s="95">
        <v>2.3270875798008797E-7</v>
      </c>
      <c r="T82" s="95">
        <v>5.6722098097431928E-5</v>
      </c>
      <c r="U82" s="95">
        <f>R82/'סכום נכסי הקרן'!$C$42</f>
        <v>1.0788691043615837E-5</v>
      </c>
    </row>
    <row r="83" spans="2:21" s="136" customFormat="1">
      <c r="B83" s="83"/>
      <c r="C83" s="84"/>
      <c r="D83" s="84"/>
      <c r="E83" s="84"/>
      <c r="F83" s="84"/>
      <c r="G83" s="84"/>
      <c r="H83" s="84"/>
      <c r="I83" s="84"/>
      <c r="J83" s="84"/>
      <c r="K83" s="84"/>
      <c r="L83" s="84"/>
      <c r="M83" s="84"/>
      <c r="N83" s="84"/>
      <c r="O83" s="94"/>
      <c r="P83" s="96"/>
      <c r="Q83" s="84"/>
      <c r="R83" s="84"/>
      <c r="S83" s="84"/>
      <c r="T83" s="95"/>
      <c r="U83" s="84"/>
    </row>
    <row r="84" spans="2:21" s="136" customFormat="1">
      <c r="B84" s="102" t="s">
        <v>42</v>
      </c>
      <c r="C84" s="82"/>
      <c r="D84" s="82"/>
      <c r="E84" s="82"/>
      <c r="F84" s="82"/>
      <c r="G84" s="82"/>
      <c r="H84" s="82"/>
      <c r="I84" s="82"/>
      <c r="J84" s="82"/>
      <c r="K84" s="91">
        <v>4.22</v>
      </c>
      <c r="L84" s="82"/>
      <c r="M84" s="82"/>
      <c r="N84" s="104">
        <v>3.4099999999999998E-2</v>
      </c>
      <c r="O84" s="91"/>
      <c r="P84" s="93"/>
      <c r="Q84" s="82"/>
      <c r="R84" s="91">
        <v>23.83203</v>
      </c>
      <c r="S84" s="82"/>
      <c r="T84" s="92">
        <v>7.0063374288428558E-3</v>
      </c>
      <c r="U84" s="92">
        <f>R84/'סכום נכסי הקרן'!$C$42</f>
        <v>1.3326236581952104E-3</v>
      </c>
    </row>
    <row r="85" spans="2:21" s="136" customFormat="1">
      <c r="B85" s="87" t="s">
        <v>488</v>
      </c>
      <c r="C85" s="84" t="s">
        <v>489</v>
      </c>
      <c r="D85" s="97" t="s">
        <v>115</v>
      </c>
      <c r="E85" s="97" t="s">
        <v>299</v>
      </c>
      <c r="F85" s="84" t="s">
        <v>490</v>
      </c>
      <c r="G85" s="97" t="s">
        <v>491</v>
      </c>
      <c r="H85" s="84" t="s">
        <v>336</v>
      </c>
      <c r="I85" s="84" t="s">
        <v>303</v>
      </c>
      <c r="J85" s="84"/>
      <c r="K85" s="94">
        <v>4.22</v>
      </c>
      <c r="L85" s="97" t="s">
        <v>159</v>
      </c>
      <c r="M85" s="98">
        <v>3.49E-2</v>
      </c>
      <c r="N85" s="98">
        <v>3.4099999999999998E-2</v>
      </c>
      <c r="O85" s="94">
        <v>24511</v>
      </c>
      <c r="P85" s="96">
        <v>97.23</v>
      </c>
      <c r="Q85" s="84"/>
      <c r="R85" s="94">
        <v>23.83203</v>
      </c>
      <c r="S85" s="95">
        <v>1.5554372402554341E-5</v>
      </c>
      <c r="T85" s="95">
        <v>7.0063374288428558E-3</v>
      </c>
      <c r="U85" s="95">
        <f>R85/'סכום נכסי הקרן'!$C$42</f>
        <v>1.3326236581952104E-3</v>
      </c>
    </row>
    <row r="86" spans="2:21" s="136" customFormat="1">
      <c r="B86" s="142"/>
    </row>
    <row r="87" spans="2:21" s="136" customFormat="1">
      <c r="B87" s="142"/>
    </row>
    <row r="88" spans="2:21" s="136" customFormat="1">
      <c r="B88" s="142"/>
    </row>
    <row r="89" spans="2:21" s="136" customFormat="1">
      <c r="B89" s="143" t="s">
        <v>242</v>
      </c>
      <c r="C89" s="133"/>
      <c r="D89" s="133"/>
      <c r="E89" s="133"/>
      <c r="F89" s="133"/>
      <c r="G89" s="133"/>
      <c r="H89" s="133"/>
      <c r="I89" s="133"/>
      <c r="J89" s="133"/>
      <c r="K89" s="133"/>
    </row>
    <row r="90" spans="2:21" s="136" customFormat="1">
      <c r="B90" s="143" t="s">
        <v>107</v>
      </c>
      <c r="C90" s="133"/>
      <c r="D90" s="133"/>
      <c r="E90" s="133"/>
      <c r="F90" s="133"/>
      <c r="G90" s="133"/>
      <c r="H90" s="133"/>
      <c r="I90" s="133"/>
      <c r="J90" s="133"/>
      <c r="K90" s="133"/>
    </row>
    <row r="91" spans="2:21" s="136" customFormat="1">
      <c r="B91" s="143" t="s">
        <v>225</v>
      </c>
      <c r="C91" s="133"/>
      <c r="D91" s="133"/>
      <c r="E91" s="133"/>
      <c r="F91" s="133"/>
      <c r="G91" s="133"/>
      <c r="H91" s="133"/>
      <c r="I91" s="133"/>
      <c r="J91" s="133"/>
      <c r="K91" s="133"/>
    </row>
    <row r="92" spans="2:21" s="136" customFormat="1">
      <c r="B92" s="143" t="s">
        <v>233</v>
      </c>
      <c r="C92" s="133"/>
      <c r="D92" s="133"/>
      <c r="E92" s="133"/>
      <c r="F92" s="133"/>
      <c r="G92" s="133"/>
      <c r="H92" s="133"/>
      <c r="I92" s="133"/>
      <c r="J92" s="133"/>
      <c r="K92" s="133"/>
    </row>
    <row r="93" spans="2:21" s="136" customFormat="1">
      <c r="B93" s="177" t="s">
        <v>238</v>
      </c>
      <c r="C93" s="177"/>
      <c r="D93" s="177"/>
      <c r="E93" s="177"/>
      <c r="F93" s="177"/>
      <c r="G93" s="177"/>
      <c r="H93" s="177"/>
      <c r="I93" s="177"/>
      <c r="J93" s="177"/>
      <c r="K93" s="177"/>
    </row>
    <row r="94" spans="2:21" s="136" customFormat="1">
      <c r="B94" s="142"/>
    </row>
    <row r="95" spans="2:21" s="136" customFormat="1">
      <c r="B95" s="142"/>
    </row>
    <row r="96" spans="2:21" s="136" customFormat="1">
      <c r="B96" s="142"/>
    </row>
    <row r="97" spans="2:6" s="136" customFormat="1">
      <c r="B97" s="142"/>
    </row>
    <row r="98" spans="2:6" s="136" customFormat="1">
      <c r="B98" s="142"/>
    </row>
    <row r="99" spans="2:6" s="136" customFormat="1">
      <c r="B99" s="142"/>
    </row>
    <row r="100" spans="2:6" s="136" customFormat="1">
      <c r="B100" s="142"/>
    </row>
    <row r="101" spans="2:6" s="136" customFormat="1">
      <c r="B101" s="142"/>
    </row>
    <row r="102" spans="2:6" s="136" customFormat="1">
      <c r="B102" s="142"/>
    </row>
    <row r="103" spans="2:6">
      <c r="C103" s="1"/>
      <c r="D103" s="1"/>
      <c r="E103" s="1"/>
      <c r="F103" s="1"/>
    </row>
    <row r="104" spans="2:6">
      <c r="C104" s="1"/>
      <c r="D104" s="1"/>
      <c r="E104" s="1"/>
      <c r="F104" s="1"/>
    </row>
    <row r="105" spans="2:6">
      <c r="C105" s="1"/>
      <c r="D105" s="1"/>
      <c r="E105" s="1"/>
      <c r="F105" s="1"/>
    </row>
    <row r="106" spans="2:6">
      <c r="C106" s="1"/>
      <c r="D106" s="1"/>
      <c r="E106" s="1"/>
      <c r="F106" s="1"/>
    </row>
    <row r="107" spans="2:6">
      <c r="C107" s="1"/>
      <c r="D107" s="1"/>
      <c r="E107" s="1"/>
      <c r="F107" s="1"/>
    </row>
    <row r="108" spans="2:6">
      <c r="C108" s="1"/>
      <c r="D108" s="1"/>
      <c r="E108" s="1"/>
      <c r="F108" s="1"/>
    </row>
    <row r="109" spans="2:6">
      <c r="C109" s="1"/>
      <c r="D109" s="1"/>
      <c r="E109" s="1"/>
      <c r="F109" s="1"/>
    </row>
    <row r="110" spans="2:6">
      <c r="C110" s="1"/>
      <c r="D110" s="1"/>
      <c r="E110" s="1"/>
      <c r="F110" s="1"/>
    </row>
    <row r="111" spans="2:6">
      <c r="C111" s="1"/>
      <c r="D111" s="1"/>
      <c r="E111" s="1"/>
      <c r="F111" s="1"/>
    </row>
    <row r="112" spans="2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93:K93"/>
  </mergeCells>
  <phoneticPr fontId="4" type="noConversion"/>
  <conditionalFormatting sqref="B12:B85">
    <cfRule type="cellIs" dxfId="22" priority="2" operator="equal">
      <formula>"NR3"</formula>
    </cfRule>
  </conditionalFormatting>
  <conditionalFormatting sqref="B12:B85">
    <cfRule type="containsText" dxfId="21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$BG$7:$BG$24</formula1>
    </dataValidation>
    <dataValidation allowBlank="1" showInputMessage="1" showErrorMessage="1" sqref="H2 B34 Q9 B36 B91 B93"/>
    <dataValidation type="list" allowBlank="1" showInputMessage="1" showErrorMessage="1" sqref="I12:I35 I94:I828 I37:I92">
      <formula1>$BI$7:$BI$10</formula1>
    </dataValidation>
    <dataValidation type="list" allowBlank="1" showInputMessage="1" showErrorMessage="1" sqref="E12:E35 E94:E822 E37:E92">
      <formula1>$BE$7:$BE$24</formula1>
    </dataValidation>
    <dataValidation type="list" allowBlank="1" showInputMessage="1" showErrorMessage="1" sqref="L12:L828">
      <formula1>$BJ$7:$BJ$20</formula1>
    </dataValidation>
    <dataValidation type="list" allowBlank="1" showInputMessage="1" showErrorMessage="1" sqref="G12:G35 G94:G555 G37:G92">
      <formula1>$BG$7:$BG$29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BJ36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6.2851562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8" style="1" bestFit="1" customWidth="1"/>
    <col min="9" max="9" width="7" style="1" bestFit="1" customWidth="1"/>
    <col min="10" max="10" width="6.42578125" style="1" bestFit="1" customWidth="1"/>
    <col min="11" max="11" width="8.28515625" style="1" bestFit="1" customWidth="1"/>
    <col min="12" max="12" width="8" style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57" t="s">
        <v>174</v>
      </c>
      <c r="C1" s="78" t="s" vm="1">
        <v>243</v>
      </c>
    </row>
    <row r="2" spans="2:62">
      <c r="B2" s="57" t="s">
        <v>173</v>
      </c>
      <c r="C2" s="78" t="s">
        <v>244</v>
      </c>
    </row>
    <row r="3" spans="2:62">
      <c r="B3" s="57" t="s">
        <v>175</v>
      </c>
      <c r="C3" s="78" t="s">
        <v>245</v>
      </c>
    </row>
    <row r="4" spans="2:62">
      <c r="B4" s="57" t="s">
        <v>176</v>
      </c>
      <c r="C4" s="78">
        <v>9455</v>
      </c>
    </row>
    <row r="6" spans="2:62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  <c r="BJ6" s="3"/>
    </row>
    <row r="7" spans="2:62" ht="26.25" customHeight="1">
      <c r="B7" s="174" t="s">
        <v>84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6"/>
      <c r="BF7" s="3"/>
      <c r="BJ7" s="3"/>
    </row>
    <row r="8" spans="2:62" s="3" customFormat="1" ht="78.75">
      <c r="B8" s="23" t="s">
        <v>110</v>
      </c>
      <c r="C8" s="31" t="s">
        <v>40</v>
      </c>
      <c r="D8" s="31" t="s">
        <v>114</v>
      </c>
      <c r="E8" s="31" t="s">
        <v>220</v>
      </c>
      <c r="F8" s="31" t="s">
        <v>112</v>
      </c>
      <c r="G8" s="31" t="s">
        <v>56</v>
      </c>
      <c r="H8" s="31" t="s">
        <v>96</v>
      </c>
      <c r="I8" s="14" t="s">
        <v>227</v>
      </c>
      <c r="J8" s="14" t="s">
        <v>226</v>
      </c>
      <c r="K8" s="31" t="s">
        <v>241</v>
      </c>
      <c r="L8" s="14" t="s">
        <v>55</v>
      </c>
      <c r="M8" s="14" t="s">
        <v>52</v>
      </c>
      <c r="N8" s="14" t="s">
        <v>177</v>
      </c>
      <c r="O8" s="15" t="s">
        <v>179</v>
      </c>
      <c r="BF8" s="1"/>
      <c r="BG8" s="1"/>
      <c r="BH8" s="1"/>
      <c r="BJ8" s="4"/>
    </row>
    <row r="9" spans="2:62" s="3" customFormat="1" ht="24" customHeight="1">
      <c r="B9" s="16"/>
      <c r="C9" s="17"/>
      <c r="D9" s="17"/>
      <c r="E9" s="17"/>
      <c r="F9" s="17"/>
      <c r="G9" s="17"/>
      <c r="H9" s="17"/>
      <c r="I9" s="17" t="s">
        <v>234</v>
      </c>
      <c r="J9" s="17"/>
      <c r="K9" s="17" t="s">
        <v>230</v>
      </c>
      <c r="L9" s="17" t="s">
        <v>230</v>
      </c>
      <c r="M9" s="17" t="s">
        <v>20</v>
      </c>
      <c r="N9" s="17" t="s">
        <v>20</v>
      </c>
      <c r="O9" s="18" t="s">
        <v>20</v>
      </c>
      <c r="BF9" s="1"/>
      <c r="BH9" s="1"/>
      <c r="BJ9" s="4"/>
    </row>
    <row r="10" spans="2:6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BF10" s="1"/>
      <c r="BG10" s="3"/>
      <c r="BH10" s="1"/>
      <c r="BJ10" s="1"/>
    </row>
    <row r="11" spans="2:62" s="4" customFormat="1" ht="18" customHeight="1"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BF11" s="1"/>
      <c r="BG11" s="3"/>
      <c r="BH11" s="1"/>
      <c r="BJ11" s="1"/>
    </row>
    <row r="12" spans="2:62" ht="20.25">
      <c r="B12" s="99" t="s">
        <v>242</v>
      </c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BG12" s="4"/>
    </row>
    <row r="13" spans="2:62">
      <c r="B13" s="99" t="s">
        <v>107</v>
      </c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</row>
    <row r="14" spans="2:62">
      <c r="B14" s="99" t="s">
        <v>225</v>
      </c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</row>
    <row r="15" spans="2:62">
      <c r="B15" s="99" t="s">
        <v>233</v>
      </c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</row>
    <row r="16" spans="2:62" ht="20.25">
      <c r="B16" s="99" t="s">
        <v>239</v>
      </c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BF16" s="4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101"/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101"/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101"/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15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15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15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15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1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</row>
    <row r="38" spans="2:15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</row>
    <row r="39" spans="2:15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15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15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15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15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15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15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15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15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15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E111" s="1"/>
      <c r="F111" s="1"/>
      <c r="G111" s="1"/>
    </row>
    <row r="112" spans="2:15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4" type="noConversion"/>
  <dataValidations count="4">
    <dataValidation allowBlank="1" showInputMessage="1" showErrorMessage="1" sqref="A1 B34 K9 B36:I36 B14 B16"/>
    <dataValidation type="list" allowBlank="1" showInputMessage="1" showErrorMessage="1" sqref="E12:E35 E37:E357">
      <formula1>$BF$6:$BF$23</formula1>
    </dataValidation>
    <dataValidation type="list" allowBlank="1" showInputMessage="1" showErrorMessage="1" sqref="H12:H35 H37:H357">
      <formula1>$BJ$6:$BJ$19</formula1>
    </dataValidation>
    <dataValidation type="list" allowBlank="1" showInputMessage="1" showErrorMessage="1" sqref="G12:G35 G37:G363">
      <formula1>$BH$6:$BH$29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F255"/>
  <sheetViews>
    <sheetView rightToLeft="1" zoomScale="90" zoomScaleNormal="90" workbookViewId="0">
      <selection activeCell="C22" sqref="C22"/>
    </sheetView>
  </sheetViews>
  <sheetFormatPr defaultColWidth="9.140625" defaultRowHeight="18"/>
  <cols>
    <col min="1" max="1" width="6.28515625" style="1" customWidth="1"/>
    <col min="2" max="2" width="47" style="2" bestFit="1" customWidth="1"/>
    <col min="3" max="3" width="46.28515625" style="2" bestFit="1" customWidth="1"/>
    <col min="4" max="4" width="6.5703125" style="2" bestFit="1" customWidth="1"/>
    <col min="5" max="5" width="11.28515625" style="2" bestFit="1" customWidth="1"/>
    <col min="6" max="6" width="5.28515625" style="2" bestFit="1" customWidth="1"/>
    <col min="7" max="7" width="12" style="2" bestFit="1" customWidth="1"/>
    <col min="8" max="8" width="11.28515625" style="1" bestFit="1" customWidth="1"/>
    <col min="9" max="9" width="11.85546875" style="1" bestFit="1" customWidth="1"/>
    <col min="10" max="10" width="8.28515625" style="1" bestFit="1" customWidth="1"/>
    <col min="11" max="11" width="9" style="1" bestFit="1" customWidth="1"/>
    <col min="12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.140625" style="1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2:58">
      <c r="B1" s="57" t="s">
        <v>174</v>
      </c>
      <c r="C1" s="78" t="s" vm="1">
        <v>243</v>
      </c>
    </row>
    <row r="2" spans="2:58">
      <c r="B2" s="57" t="s">
        <v>173</v>
      </c>
      <c r="C2" s="78" t="s">
        <v>244</v>
      </c>
    </row>
    <row r="3" spans="2:58">
      <c r="B3" s="57" t="s">
        <v>175</v>
      </c>
      <c r="C3" s="78" t="s">
        <v>245</v>
      </c>
    </row>
    <row r="4" spans="2:58">
      <c r="B4" s="57" t="s">
        <v>176</v>
      </c>
      <c r="C4" s="78">
        <v>9455</v>
      </c>
    </row>
    <row r="6" spans="2:58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6"/>
      <c r="BF6" s="3"/>
    </row>
    <row r="7" spans="2:58" ht="26.25" customHeight="1">
      <c r="B7" s="174" t="s">
        <v>85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6"/>
      <c r="BC7" s="3"/>
      <c r="BF7" s="3"/>
    </row>
    <row r="8" spans="2:58" s="3" customFormat="1" ht="74.25" customHeight="1">
      <c r="B8" s="23" t="s">
        <v>110</v>
      </c>
      <c r="C8" s="31" t="s">
        <v>40</v>
      </c>
      <c r="D8" s="31" t="s">
        <v>114</v>
      </c>
      <c r="E8" s="31" t="s">
        <v>112</v>
      </c>
      <c r="F8" s="31" t="s">
        <v>56</v>
      </c>
      <c r="G8" s="31" t="s">
        <v>96</v>
      </c>
      <c r="H8" s="31" t="s">
        <v>227</v>
      </c>
      <c r="I8" s="31" t="s">
        <v>226</v>
      </c>
      <c r="J8" s="31" t="s">
        <v>241</v>
      </c>
      <c r="K8" s="31" t="s">
        <v>55</v>
      </c>
      <c r="L8" s="31" t="s">
        <v>52</v>
      </c>
      <c r="M8" s="31" t="s">
        <v>177</v>
      </c>
      <c r="N8" s="15" t="s">
        <v>179</v>
      </c>
      <c r="O8" s="1"/>
      <c r="BC8" s="1"/>
      <c r="BD8" s="1"/>
      <c r="BF8" s="4"/>
    </row>
    <row r="9" spans="2:58" s="3" customFormat="1" ht="26.25" customHeight="1">
      <c r="B9" s="16"/>
      <c r="C9" s="17"/>
      <c r="D9" s="17"/>
      <c r="E9" s="17"/>
      <c r="F9" s="17"/>
      <c r="G9" s="17"/>
      <c r="H9" s="33" t="s">
        <v>234</v>
      </c>
      <c r="I9" s="33"/>
      <c r="J9" s="17" t="s">
        <v>230</v>
      </c>
      <c r="K9" s="33" t="s">
        <v>230</v>
      </c>
      <c r="L9" s="33" t="s">
        <v>20</v>
      </c>
      <c r="M9" s="18" t="s">
        <v>20</v>
      </c>
      <c r="N9" s="18" t="s">
        <v>20</v>
      </c>
      <c r="BC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C10" s="1"/>
      <c r="BD10" s="3"/>
      <c r="BF10" s="1"/>
    </row>
    <row r="11" spans="2:58" s="140" customFormat="1" ht="18" customHeight="1">
      <c r="B11" s="79" t="s">
        <v>28</v>
      </c>
      <c r="C11" s="80"/>
      <c r="D11" s="80"/>
      <c r="E11" s="80"/>
      <c r="F11" s="80"/>
      <c r="G11" s="80"/>
      <c r="H11" s="88"/>
      <c r="I11" s="90"/>
      <c r="J11" s="88">
        <v>2.5664099999999999</v>
      </c>
      <c r="K11" s="88">
        <v>7875.3136900000018</v>
      </c>
      <c r="L11" s="80"/>
      <c r="M11" s="89">
        <v>1</v>
      </c>
      <c r="N11" s="89">
        <f>K11/'סכום נכסי הקרן'!$C$42</f>
        <v>0.44036657133289209</v>
      </c>
      <c r="O11" s="139"/>
      <c r="BC11" s="136"/>
      <c r="BD11" s="141"/>
      <c r="BF11" s="136"/>
    </row>
    <row r="12" spans="2:58" s="136" customFormat="1" ht="20.25">
      <c r="B12" s="81" t="s">
        <v>224</v>
      </c>
      <c r="C12" s="82"/>
      <c r="D12" s="82"/>
      <c r="E12" s="82"/>
      <c r="F12" s="82"/>
      <c r="G12" s="82"/>
      <c r="H12" s="91"/>
      <c r="I12" s="93"/>
      <c r="J12" s="82"/>
      <c r="K12" s="91">
        <v>4705.5025800000012</v>
      </c>
      <c r="L12" s="82"/>
      <c r="M12" s="92">
        <v>0.59750033652310297</v>
      </c>
      <c r="N12" s="92">
        <f>K12/'סכום נכסי הקרן'!$C$42</f>
        <v>0.26311917456492806</v>
      </c>
      <c r="BD12" s="140"/>
    </row>
    <row r="13" spans="2:58" s="136" customFormat="1">
      <c r="B13" s="102" t="s">
        <v>58</v>
      </c>
      <c r="C13" s="82"/>
      <c r="D13" s="82"/>
      <c r="E13" s="82"/>
      <c r="F13" s="82"/>
      <c r="G13" s="82"/>
      <c r="H13" s="91"/>
      <c r="I13" s="93"/>
      <c r="J13" s="82"/>
      <c r="K13" s="91">
        <v>1620.80736</v>
      </c>
      <c r="L13" s="82"/>
      <c r="M13" s="92">
        <v>0.20580860951076599</v>
      </c>
      <c r="N13" s="92">
        <f>K13/'סכום נכסי הקרן'!$C$42</f>
        <v>9.0631231721046063E-2</v>
      </c>
    </row>
    <row r="14" spans="2:58" s="136" customFormat="1">
      <c r="B14" s="87" t="s">
        <v>492</v>
      </c>
      <c r="C14" s="84" t="s">
        <v>493</v>
      </c>
      <c r="D14" s="97" t="s">
        <v>115</v>
      </c>
      <c r="E14" s="84" t="s">
        <v>494</v>
      </c>
      <c r="F14" s="97" t="s">
        <v>495</v>
      </c>
      <c r="G14" s="97" t="s">
        <v>159</v>
      </c>
      <c r="H14" s="94">
        <v>31162</v>
      </c>
      <c r="I14" s="96">
        <v>1359</v>
      </c>
      <c r="J14" s="84"/>
      <c r="K14" s="94">
        <v>423.49158</v>
      </c>
      <c r="L14" s="95">
        <v>1.5092626088799999E-4</v>
      </c>
      <c r="M14" s="95">
        <v>5.3774566534123658E-2</v>
      </c>
      <c r="N14" s="95">
        <f>K14/'סכום נכסי הקרן'!$C$42</f>
        <v>2.3680521489544519E-2</v>
      </c>
    </row>
    <row r="15" spans="2:58" s="136" customFormat="1">
      <c r="B15" s="87" t="s">
        <v>496</v>
      </c>
      <c r="C15" s="84" t="s">
        <v>497</v>
      </c>
      <c r="D15" s="97" t="s">
        <v>115</v>
      </c>
      <c r="E15" s="84" t="s">
        <v>498</v>
      </c>
      <c r="F15" s="97" t="s">
        <v>495</v>
      </c>
      <c r="G15" s="97" t="s">
        <v>159</v>
      </c>
      <c r="H15" s="94">
        <v>25608</v>
      </c>
      <c r="I15" s="96">
        <v>1356</v>
      </c>
      <c r="J15" s="84"/>
      <c r="K15" s="94">
        <v>347.24447999999995</v>
      </c>
      <c r="L15" s="95">
        <v>1.0042352941176471E-4</v>
      </c>
      <c r="M15" s="95">
        <v>4.4092780766425553E-2</v>
      </c>
      <c r="N15" s="95">
        <f>K15/'סכום נכסי הקרן'!$C$42</f>
        <v>1.9416986686643711E-2</v>
      </c>
    </row>
    <row r="16" spans="2:58" s="136" customFormat="1" ht="20.25">
      <c r="B16" s="87" t="s">
        <v>499</v>
      </c>
      <c r="C16" s="84" t="s">
        <v>500</v>
      </c>
      <c r="D16" s="97" t="s">
        <v>115</v>
      </c>
      <c r="E16" s="84" t="s">
        <v>501</v>
      </c>
      <c r="F16" s="97" t="s">
        <v>495</v>
      </c>
      <c r="G16" s="97" t="s">
        <v>159</v>
      </c>
      <c r="H16" s="94">
        <v>2976</v>
      </c>
      <c r="I16" s="96">
        <v>13580</v>
      </c>
      <c r="J16" s="84"/>
      <c r="K16" s="94">
        <v>404.14080000000001</v>
      </c>
      <c r="L16" s="95">
        <v>2.8989613204722056E-5</v>
      </c>
      <c r="M16" s="95">
        <v>5.1317422506378906E-2</v>
      </c>
      <c r="N16" s="95">
        <f>K16/'סכום נכסי הקרן'!$C$42</f>
        <v>2.259847739877547E-2</v>
      </c>
      <c r="BC16" s="140"/>
    </row>
    <row r="17" spans="2:14" s="136" customFormat="1">
      <c r="B17" s="87" t="s">
        <v>502</v>
      </c>
      <c r="C17" s="84" t="s">
        <v>503</v>
      </c>
      <c r="D17" s="97" t="s">
        <v>115</v>
      </c>
      <c r="E17" s="84" t="s">
        <v>504</v>
      </c>
      <c r="F17" s="97" t="s">
        <v>495</v>
      </c>
      <c r="G17" s="97" t="s">
        <v>159</v>
      </c>
      <c r="H17" s="94">
        <v>3291</v>
      </c>
      <c r="I17" s="96">
        <v>13550</v>
      </c>
      <c r="J17" s="84"/>
      <c r="K17" s="94">
        <v>445.93049999999999</v>
      </c>
      <c r="L17" s="95">
        <v>7.9595516433656499E-5</v>
      </c>
      <c r="M17" s="95">
        <v>5.6623839703837865E-2</v>
      </c>
      <c r="N17" s="95">
        <f>K17/'סכום נכסי הקרן'!$C$42</f>
        <v>2.4935246146082366E-2</v>
      </c>
    </row>
    <row r="18" spans="2:14" s="136" customFormat="1">
      <c r="B18" s="83"/>
      <c r="C18" s="84"/>
      <c r="D18" s="84"/>
      <c r="E18" s="84"/>
      <c r="F18" s="84"/>
      <c r="G18" s="84"/>
      <c r="H18" s="94"/>
      <c r="I18" s="96"/>
      <c r="J18" s="84"/>
      <c r="K18" s="84"/>
      <c r="L18" s="84"/>
      <c r="M18" s="95"/>
      <c r="N18" s="84"/>
    </row>
    <row r="19" spans="2:14" s="136" customFormat="1">
      <c r="B19" s="102" t="s">
        <v>59</v>
      </c>
      <c r="C19" s="82"/>
      <c r="D19" s="82"/>
      <c r="E19" s="82"/>
      <c r="F19" s="82"/>
      <c r="G19" s="82"/>
      <c r="H19" s="91"/>
      <c r="I19" s="93"/>
      <c r="J19" s="82"/>
      <c r="K19" s="91">
        <v>3084.6952200000001</v>
      </c>
      <c r="L19" s="82"/>
      <c r="M19" s="92">
        <v>0.3916917270123369</v>
      </c>
      <c r="N19" s="92">
        <f>K19/'סכום נכסי הקרן'!$C$42</f>
        <v>0.17248794284388194</v>
      </c>
    </row>
    <row r="20" spans="2:14" s="136" customFormat="1">
      <c r="B20" s="87" t="s">
        <v>505</v>
      </c>
      <c r="C20" s="84" t="s">
        <v>506</v>
      </c>
      <c r="D20" s="97" t="s">
        <v>115</v>
      </c>
      <c r="E20" s="84" t="s">
        <v>494</v>
      </c>
      <c r="F20" s="97" t="s">
        <v>507</v>
      </c>
      <c r="G20" s="97" t="s">
        <v>159</v>
      </c>
      <c r="H20" s="94">
        <v>73629</v>
      </c>
      <c r="I20" s="96">
        <v>311.66000000000003</v>
      </c>
      <c r="J20" s="84"/>
      <c r="K20" s="94">
        <v>229.47214000000002</v>
      </c>
      <c r="L20" s="95">
        <v>5.0814718063582219E-4</v>
      </c>
      <c r="M20" s="95">
        <v>2.9138158685841499E-2</v>
      </c>
      <c r="N20" s="95">
        <f>K20/'סכום נכסי הקרן'!$C$42</f>
        <v>1.283147103543775E-2</v>
      </c>
    </row>
    <row r="21" spans="2:14" s="136" customFormat="1">
      <c r="B21" s="87" t="s">
        <v>508</v>
      </c>
      <c r="C21" s="84" t="s">
        <v>509</v>
      </c>
      <c r="D21" s="97" t="s">
        <v>115</v>
      </c>
      <c r="E21" s="84" t="s">
        <v>494</v>
      </c>
      <c r="F21" s="97" t="s">
        <v>507</v>
      </c>
      <c r="G21" s="97" t="s">
        <v>159</v>
      </c>
      <c r="H21" s="94">
        <v>186960</v>
      </c>
      <c r="I21" s="96">
        <v>324.99</v>
      </c>
      <c r="J21" s="84"/>
      <c r="K21" s="94">
        <v>607.60130000000004</v>
      </c>
      <c r="L21" s="95">
        <v>7.1645109948591452E-4</v>
      </c>
      <c r="M21" s="95">
        <v>7.715264736330775E-2</v>
      </c>
      <c r="N21" s="95">
        <f>K21/'סכום נכסי הקרן'!$C$42</f>
        <v>3.3975446788635531E-2</v>
      </c>
    </row>
    <row r="22" spans="2:14" s="136" customFormat="1">
      <c r="B22" s="87" t="s">
        <v>510</v>
      </c>
      <c r="C22" s="84" t="s">
        <v>511</v>
      </c>
      <c r="D22" s="97" t="s">
        <v>115</v>
      </c>
      <c r="E22" s="84" t="s">
        <v>494</v>
      </c>
      <c r="F22" s="97" t="s">
        <v>507</v>
      </c>
      <c r="G22" s="97" t="s">
        <v>159</v>
      </c>
      <c r="H22" s="94">
        <v>6550</v>
      </c>
      <c r="I22" s="96">
        <v>336.71</v>
      </c>
      <c r="J22" s="84"/>
      <c r="K22" s="94">
        <v>22.054509999999997</v>
      </c>
      <c r="L22" s="95">
        <v>2.6865905755034266E-5</v>
      </c>
      <c r="M22" s="95">
        <v>2.8004611458213534E-3</v>
      </c>
      <c r="N22" s="95">
        <f>K22/'סכום נכסי הקרן'!$C$42</f>
        <v>1.2332294729363318E-3</v>
      </c>
    </row>
    <row r="23" spans="2:14" s="136" customFormat="1">
      <c r="B23" s="87" t="s">
        <v>512</v>
      </c>
      <c r="C23" s="84" t="s">
        <v>513</v>
      </c>
      <c r="D23" s="97" t="s">
        <v>115</v>
      </c>
      <c r="E23" s="84" t="s">
        <v>498</v>
      </c>
      <c r="F23" s="97" t="s">
        <v>507</v>
      </c>
      <c r="G23" s="97" t="s">
        <v>159</v>
      </c>
      <c r="H23" s="94">
        <v>200</v>
      </c>
      <c r="I23" s="96">
        <v>333.49</v>
      </c>
      <c r="J23" s="84"/>
      <c r="K23" s="94">
        <v>0.66698000000000002</v>
      </c>
      <c r="L23" s="95">
        <v>3.3528918692372171E-7</v>
      </c>
      <c r="M23" s="95">
        <v>8.4692499404426878E-5</v>
      </c>
      <c r="N23" s="95">
        <f>K23/'סכום נכסי הקרן'!$C$42</f>
        <v>3.7295745580340469E-5</v>
      </c>
    </row>
    <row r="24" spans="2:14" s="136" customFormat="1">
      <c r="B24" s="87" t="s">
        <v>514</v>
      </c>
      <c r="C24" s="84" t="s">
        <v>515</v>
      </c>
      <c r="D24" s="97" t="s">
        <v>115</v>
      </c>
      <c r="E24" s="84" t="s">
        <v>498</v>
      </c>
      <c r="F24" s="97" t="s">
        <v>507</v>
      </c>
      <c r="G24" s="97" t="s">
        <v>159</v>
      </c>
      <c r="H24" s="94">
        <v>16685</v>
      </c>
      <c r="I24" s="96">
        <v>3333</v>
      </c>
      <c r="J24" s="84"/>
      <c r="K24" s="94">
        <v>556.11105000000009</v>
      </c>
      <c r="L24" s="95">
        <v>5.6689997281870075E-4</v>
      </c>
      <c r="M24" s="95">
        <v>7.0614463358601776E-2</v>
      </c>
      <c r="N24" s="95">
        <f>K24/'סכום נכסי הקרן'!$C$42</f>
        <v>3.1096249115739605E-2</v>
      </c>
    </row>
    <row r="25" spans="2:14" s="136" customFormat="1">
      <c r="B25" s="87" t="s">
        <v>526</v>
      </c>
      <c r="C25" s="84" t="s">
        <v>527</v>
      </c>
      <c r="D25" s="97" t="s">
        <v>115</v>
      </c>
      <c r="E25" s="84" t="s">
        <v>498</v>
      </c>
      <c r="F25" s="97" t="s">
        <v>507</v>
      </c>
      <c r="G25" s="97" t="s">
        <v>159</v>
      </c>
      <c r="H25" s="94">
        <v>27665</v>
      </c>
      <c r="I25" s="96">
        <v>366.9</v>
      </c>
      <c r="J25" s="84"/>
      <c r="K25" s="94">
        <v>101.50288999999999</v>
      </c>
      <c r="L25" s="95">
        <v>1.8504374453518131E-4</v>
      </c>
      <c r="M25" s="95">
        <v>1.2888742467349256E-2</v>
      </c>
      <c r="N25" s="95">
        <f>K25/'סכום נכסי הקרן'!$C$42</f>
        <v>5.6757713291392311E-3</v>
      </c>
    </row>
    <row r="26" spans="2:14" s="136" customFormat="1">
      <c r="B26" s="87" t="s">
        <v>516</v>
      </c>
      <c r="C26" s="84" t="s">
        <v>517</v>
      </c>
      <c r="D26" s="97" t="s">
        <v>115</v>
      </c>
      <c r="E26" s="84" t="s">
        <v>501</v>
      </c>
      <c r="F26" s="97" t="s">
        <v>507</v>
      </c>
      <c r="G26" s="97" t="s">
        <v>159</v>
      </c>
      <c r="H26" s="94">
        <v>2100</v>
      </c>
      <c r="I26" s="96">
        <v>3339.83</v>
      </c>
      <c r="J26" s="84"/>
      <c r="K26" s="94">
        <v>70.13642999999999</v>
      </c>
      <c r="L26" s="95">
        <v>1.4E-5</v>
      </c>
      <c r="M26" s="95">
        <v>8.905858580472617E-3</v>
      </c>
      <c r="N26" s="95">
        <f>K26/'סכום נכסי הקרן'!$C$42</f>
        <v>3.9218424078583444E-3</v>
      </c>
    </row>
    <row r="27" spans="2:14" s="136" customFormat="1">
      <c r="B27" s="87" t="s">
        <v>518</v>
      </c>
      <c r="C27" s="84" t="s">
        <v>519</v>
      </c>
      <c r="D27" s="97" t="s">
        <v>115</v>
      </c>
      <c r="E27" s="84" t="s">
        <v>501</v>
      </c>
      <c r="F27" s="97" t="s">
        <v>507</v>
      </c>
      <c r="G27" s="97" t="s">
        <v>159</v>
      </c>
      <c r="H27" s="94">
        <v>5501</v>
      </c>
      <c r="I27" s="96">
        <v>3243.07</v>
      </c>
      <c r="J27" s="84"/>
      <c r="K27" s="94">
        <v>178.40127999999999</v>
      </c>
      <c r="L27" s="95">
        <v>3.9292857142857142E-5</v>
      </c>
      <c r="M27" s="95">
        <v>2.2653228432860044E-2</v>
      </c>
      <c r="N27" s="95">
        <f>K27/'סכום נכסי הקרן'!$C$42</f>
        <v>9.9757245345993614E-3</v>
      </c>
    </row>
    <row r="28" spans="2:14" s="136" customFormat="1">
      <c r="B28" s="87" t="s">
        <v>528</v>
      </c>
      <c r="C28" s="84" t="s">
        <v>529</v>
      </c>
      <c r="D28" s="97" t="s">
        <v>115</v>
      </c>
      <c r="E28" s="84" t="s">
        <v>501</v>
      </c>
      <c r="F28" s="97" t="s">
        <v>507</v>
      </c>
      <c r="G28" s="97" t="s">
        <v>159</v>
      </c>
      <c r="H28" s="94">
        <v>11110</v>
      </c>
      <c r="I28" s="96">
        <v>3685.18</v>
      </c>
      <c r="J28" s="84"/>
      <c r="K28" s="94">
        <v>409.42349999999999</v>
      </c>
      <c r="L28" s="95">
        <v>4.8384535727515716E-4</v>
      </c>
      <c r="M28" s="95">
        <v>5.1988214833890621E-2</v>
      </c>
      <c r="N28" s="95">
        <f>K28/'סכום נכסי הקרן'!$C$42</f>
        <v>2.2893871916118212E-2</v>
      </c>
    </row>
    <row r="29" spans="2:14" s="136" customFormat="1">
      <c r="B29" s="87" t="s">
        <v>520</v>
      </c>
      <c r="C29" s="84" t="s">
        <v>521</v>
      </c>
      <c r="D29" s="97" t="s">
        <v>115</v>
      </c>
      <c r="E29" s="84" t="s">
        <v>504</v>
      </c>
      <c r="F29" s="97" t="s">
        <v>507</v>
      </c>
      <c r="G29" s="97" t="s">
        <v>159</v>
      </c>
      <c r="H29" s="94">
        <v>6113</v>
      </c>
      <c r="I29" s="96">
        <v>3369.02</v>
      </c>
      <c r="J29" s="84"/>
      <c r="K29" s="94">
        <v>205.94819000000001</v>
      </c>
      <c r="L29" s="95">
        <v>4.2383466734480211E-5</v>
      </c>
      <c r="M29" s="95">
        <v>2.6151109416950726E-2</v>
      </c>
      <c r="N29" s="95">
        <f>K29/'סכום נכסי הקרן'!$C$42</f>
        <v>1.1516074390493897E-2</v>
      </c>
    </row>
    <row r="30" spans="2:14" s="136" customFormat="1">
      <c r="B30" s="87" t="s">
        <v>522</v>
      </c>
      <c r="C30" s="84" t="s">
        <v>523</v>
      </c>
      <c r="D30" s="97" t="s">
        <v>115</v>
      </c>
      <c r="E30" s="84" t="s">
        <v>504</v>
      </c>
      <c r="F30" s="97" t="s">
        <v>507</v>
      </c>
      <c r="G30" s="97" t="s">
        <v>159</v>
      </c>
      <c r="H30" s="94">
        <v>35000</v>
      </c>
      <c r="I30" s="96">
        <v>334.36</v>
      </c>
      <c r="J30" s="84"/>
      <c r="K30" s="94">
        <v>117.026</v>
      </c>
      <c r="L30" s="95">
        <v>9.4594594594594599E-5</v>
      </c>
      <c r="M30" s="95">
        <v>1.4859852522268223E-2</v>
      </c>
      <c r="N30" s="95">
        <f>K30/'סכום נכסי הקרן'!$C$42</f>
        <v>6.5437823057436862E-3</v>
      </c>
    </row>
    <row r="31" spans="2:14" s="136" customFormat="1">
      <c r="B31" s="87" t="s">
        <v>524</v>
      </c>
      <c r="C31" s="84" t="s">
        <v>525</v>
      </c>
      <c r="D31" s="97" t="s">
        <v>115</v>
      </c>
      <c r="E31" s="84" t="s">
        <v>504</v>
      </c>
      <c r="F31" s="97" t="s">
        <v>507</v>
      </c>
      <c r="G31" s="97" t="s">
        <v>159</v>
      </c>
      <c r="H31" s="94">
        <v>15286</v>
      </c>
      <c r="I31" s="96">
        <v>3258.5</v>
      </c>
      <c r="J31" s="84"/>
      <c r="K31" s="94">
        <v>498.09431000000001</v>
      </c>
      <c r="L31" s="95">
        <v>1.0207679465776294E-4</v>
      </c>
      <c r="M31" s="95">
        <v>6.3247551730221924E-2</v>
      </c>
      <c r="N31" s="95">
        <f>K31/'סכום נכסי הקרן'!$C$42</f>
        <v>2.7852107500637553E-2</v>
      </c>
    </row>
    <row r="32" spans="2:14" s="136" customFormat="1">
      <c r="B32" s="87" t="s">
        <v>530</v>
      </c>
      <c r="C32" s="84" t="s">
        <v>531</v>
      </c>
      <c r="D32" s="97" t="s">
        <v>115</v>
      </c>
      <c r="E32" s="84" t="s">
        <v>504</v>
      </c>
      <c r="F32" s="97" t="s">
        <v>507</v>
      </c>
      <c r="G32" s="97" t="s">
        <v>159</v>
      </c>
      <c r="H32" s="94">
        <v>2400</v>
      </c>
      <c r="I32" s="96">
        <v>3677.36</v>
      </c>
      <c r="J32" s="84"/>
      <c r="K32" s="94">
        <v>88.256640000000004</v>
      </c>
      <c r="L32" s="95">
        <v>4.9621247222605755E-5</v>
      </c>
      <c r="M32" s="95">
        <v>1.1206745975346663E-2</v>
      </c>
      <c r="N32" s="95">
        <f>K32/'סכום נכסי הקרן'!$C$42</f>
        <v>4.9350763009620982E-3</v>
      </c>
    </row>
    <row r="33" spans="2:14" s="136" customFormat="1">
      <c r="B33" s="142"/>
      <c r="C33" s="142"/>
      <c r="D33" s="142"/>
      <c r="E33" s="142"/>
      <c r="F33" s="142"/>
      <c r="G33" s="142"/>
    </row>
    <row r="34" spans="2:14" s="136" customFormat="1">
      <c r="B34" s="81" t="s">
        <v>223</v>
      </c>
      <c r="C34" s="82"/>
      <c r="D34" s="82"/>
      <c r="E34" s="82"/>
      <c r="F34" s="82"/>
      <c r="G34" s="82"/>
      <c r="H34" s="91"/>
      <c r="I34" s="93"/>
      <c r="J34" s="91">
        <v>2.5664099999999999</v>
      </c>
      <c r="K34" s="91">
        <v>3169.811110000001</v>
      </c>
      <c r="L34" s="82"/>
      <c r="M34" s="92">
        <v>0.40249966347689703</v>
      </c>
      <c r="N34" s="92">
        <f>K34/'סכום נכסי הקרן'!$C$42</f>
        <v>0.17724739676796403</v>
      </c>
    </row>
    <row r="35" spans="2:14" s="136" customFormat="1">
      <c r="B35" s="102" t="s">
        <v>60</v>
      </c>
      <c r="C35" s="82"/>
      <c r="D35" s="82"/>
      <c r="E35" s="82"/>
      <c r="F35" s="82"/>
      <c r="G35" s="82"/>
      <c r="H35" s="91"/>
      <c r="I35" s="93"/>
      <c r="J35" s="91">
        <v>2.5664099999999999</v>
      </c>
      <c r="K35" s="91">
        <v>2581.7388800000003</v>
      </c>
      <c r="L35" s="82"/>
      <c r="M35" s="92">
        <v>0.32782679923953606</v>
      </c>
      <c r="N35" s="92">
        <f>K35/'סכום נכסי הקרן'!$C$42</f>
        <v>0.14436396357215084</v>
      </c>
    </row>
    <row r="36" spans="2:14" s="136" customFormat="1">
      <c r="B36" s="87" t="s">
        <v>532</v>
      </c>
      <c r="C36" s="84" t="s">
        <v>533</v>
      </c>
      <c r="D36" s="97" t="s">
        <v>27</v>
      </c>
      <c r="E36" s="84"/>
      <c r="F36" s="97" t="s">
        <v>495</v>
      </c>
      <c r="G36" s="97" t="s">
        <v>168</v>
      </c>
      <c r="H36" s="94">
        <v>139</v>
      </c>
      <c r="I36" s="96">
        <v>23380</v>
      </c>
      <c r="J36" s="84"/>
      <c r="K36" s="94">
        <v>100.10419999999999</v>
      </c>
      <c r="L36" s="95">
        <v>1.3265978936049592E-6</v>
      </c>
      <c r="M36" s="95">
        <v>1.2711138113407641E-2</v>
      </c>
      <c r="N36" s="95">
        <f>K36/'סכום נכסי הקרן'!$C$42</f>
        <v>5.5975603087401694E-3</v>
      </c>
    </row>
    <row r="37" spans="2:14" s="136" customFormat="1">
      <c r="B37" s="87" t="s">
        <v>534</v>
      </c>
      <c r="C37" s="84" t="s">
        <v>535</v>
      </c>
      <c r="D37" s="97" t="s">
        <v>27</v>
      </c>
      <c r="E37" s="84"/>
      <c r="F37" s="97" t="s">
        <v>495</v>
      </c>
      <c r="G37" s="97" t="s">
        <v>167</v>
      </c>
      <c r="H37" s="94">
        <v>367</v>
      </c>
      <c r="I37" s="96">
        <v>3348</v>
      </c>
      <c r="J37" s="84"/>
      <c r="K37" s="94">
        <v>33.971539999999997</v>
      </c>
      <c r="L37" s="95">
        <v>7.0707278744064564E-6</v>
      </c>
      <c r="M37" s="95">
        <v>4.313674519801889E-3</v>
      </c>
      <c r="N37" s="95">
        <f>K37/'סכום נכסי הקרן'!$C$42</f>
        <v>1.8995980581312175E-3</v>
      </c>
    </row>
    <row r="38" spans="2:14" s="136" customFormat="1">
      <c r="B38" s="87" t="s">
        <v>536</v>
      </c>
      <c r="C38" s="84" t="s">
        <v>537</v>
      </c>
      <c r="D38" s="97" t="s">
        <v>538</v>
      </c>
      <c r="E38" s="84"/>
      <c r="F38" s="97" t="s">
        <v>495</v>
      </c>
      <c r="G38" s="97" t="s">
        <v>158</v>
      </c>
      <c r="H38" s="94">
        <v>873</v>
      </c>
      <c r="I38" s="96">
        <v>2650</v>
      </c>
      <c r="J38" s="94">
        <v>1.2396800000000001</v>
      </c>
      <c r="K38" s="94">
        <v>81.4495</v>
      </c>
      <c r="L38" s="95">
        <v>5.6322580645161293E-5</v>
      </c>
      <c r="M38" s="95">
        <v>1.0342381675973593E-2</v>
      </c>
      <c r="N38" s="95">
        <f>K38/'סכום נכסי הקרן'!$C$42</f>
        <v>4.5544391580646217E-3</v>
      </c>
    </row>
    <row r="39" spans="2:14" s="136" customFormat="1">
      <c r="B39" s="87" t="s">
        <v>539</v>
      </c>
      <c r="C39" s="84" t="s">
        <v>540</v>
      </c>
      <c r="D39" s="97" t="s">
        <v>538</v>
      </c>
      <c r="E39" s="84"/>
      <c r="F39" s="97" t="s">
        <v>495</v>
      </c>
      <c r="G39" s="97" t="s">
        <v>158</v>
      </c>
      <c r="H39" s="94">
        <v>1611</v>
      </c>
      <c r="I39" s="96">
        <v>3334</v>
      </c>
      <c r="J39" s="94">
        <v>1.1116600000000001</v>
      </c>
      <c r="K39" s="94">
        <v>187.32904000000002</v>
      </c>
      <c r="L39" s="95">
        <v>4.7382352941176469E-5</v>
      </c>
      <c r="M39" s="95">
        <v>2.3786867085417645E-2</v>
      </c>
      <c r="N39" s="95">
        <f>K39/'סכום נכסי הקרן'!$C$42</f>
        <v>1.0474941101156592E-2</v>
      </c>
    </row>
    <row r="40" spans="2:14" s="136" customFormat="1">
      <c r="B40" s="87" t="s">
        <v>541</v>
      </c>
      <c r="C40" s="84" t="s">
        <v>542</v>
      </c>
      <c r="D40" s="97" t="s">
        <v>118</v>
      </c>
      <c r="E40" s="84"/>
      <c r="F40" s="97" t="s">
        <v>495</v>
      </c>
      <c r="G40" s="97" t="s">
        <v>158</v>
      </c>
      <c r="H40" s="94">
        <v>740</v>
      </c>
      <c r="I40" s="96">
        <v>47471.5</v>
      </c>
      <c r="J40" s="84"/>
      <c r="K40" s="94">
        <v>1217.91931</v>
      </c>
      <c r="L40" s="95">
        <v>1.4580869938049035E-4</v>
      </c>
      <c r="M40" s="95">
        <v>0.15465026003300697</v>
      </c>
      <c r="N40" s="95">
        <f>K40/'סכום נכסי הקרן'!$C$42</f>
        <v>6.8102804766475483E-2</v>
      </c>
    </row>
    <row r="41" spans="2:14" s="136" customFormat="1">
      <c r="B41" s="87" t="s">
        <v>543</v>
      </c>
      <c r="C41" s="84" t="s">
        <v>544</v>
      </c>
      <c r="D41" s="97" t="s">
        <v>27</v>
      </c>
      <c r="E41" s="84"/>
      <c r="F41" s="97" t="s">
        <v>495</v>
      </c>
      <c r="G41" s="97" t="s">
        <v>160</v>
      </c>
      <c r="H41" s="94">
        <v>1027.0000000000002</v>
      </c>
      <c r="I41" s="96">
        <v>7897</v>
      </c>
      <c r="J41" s="84"/>
      <c r="K41" s="94">
        <v>336.78496000000007</v>
      </c>
      <c r="L41" s="95">
        <v>2.6510922525894618E-4</v>
      </c>
      <c r="M41" s="95">
        <v>4.2764640655221953E-2</v>
      </c>
      <c r="N41" s="95">
        <f>K41/'סכום נכסי הקרן'!$C$42</f>
        <v>1.8832118179623294E-2</v>
      </c>
    </row>
    <row r="42" spans="2:14" s="136" customFormat="1">
      <c r="B42" s="87" t="s">
        <v>545</v>
      </c>
      <c r="C42" s="84" t="s">
        <v>546</v>
      </c>
      <c r="D42" s="97" t="s">
        <v>538</v>
      </c>
      <c r="E42" s="84"/>
      <c r="F42" s="97" t="s">
        <v>495</v>
      </c>
      <c r="G42" s="97" t="s">
        <v>158</v>
      </c>
      <c r="H42" s="94">
        <v>30</v>
      </c>
      <c r="I42" s="96">
        <v>26686</v>
      </c>
      <c r="J42" s="94">
        <v>0.21506999999999998</v>
      </c>
      <c r="K42" s="94">
        <v>27.971619999999998</v>
      </c>
      <c r="L42" s="95">
        <v>2.8812019470978363E-8</v>
      </c>
      <c r="M42" s="95">
        <v>3.5518102644619852E-3</v>
      </c>
      <c r="N42" s="95">
        <f>K42/'סכום נכסי הקרן'!$C$42</f>
        <v>1.564098508186097E-3</v>
      </c>
    </row>
    <row r="43" spans="2:14" s="136" customFormat="1">
      <c r="B43" s="87" t="s">
        <v>547</v>
      </c>
      <c r="C43" s="84" t="s">
        <v>548</v>
      </c>
      <c r="D43" s="97" t="s">
        <v>130</v>
      </c>
      <c r="E43" s="84"/>
      <c r="F43" s="97" t="s">
        <v>495</v>
      </c>
      <c r="G43" s="97" t="s">
        <v>162</v>
      </c>
      <c r="H43" s="94">
        <v>96</v>
      </c>
      <c r="I43" s="96">
        <v>7788</v>
      </c>
      <c r="J43" s="84"/>
      <c r="K43" s="94">
        <v>20.244810000000001</v>
      </c>
      <c r="L43" s="95">
        <v>2.7962185804064302E-6</v>
      </c>
      <c r="M43" s="95">
        <v>2.5706671247529692E-3</v>
      </c>
      <c r="N43" s="95">
        <f>K43/'סכום נכסי הקרן'!$C$42</f>
        <v>1.132035867765649E-3</v>
      </c>
    </row>
    <row r="44" spans="2:14" s="136" customFormat="1">
      <c r="B44" s="87" t="s">
        <v>549</v>
      </c>
      <c r="C44" s="84" t="s">
        <v>550</v>
      </c>
      <c r="D44" s="97" t="s">
        <v>538</v>
      </c>
      <c r="E44" s="84"/>
      <c r="F44" s="97" t="s">
        <v>495</v>
      </c>
      <c r="G44" s="97" t="s">
        <v>158</v>
      </c>
      <c r="H44" s="94">
        <v>1543</v>
      </c>
      <c r="I44" s="96">
        <v>4591</v>
      </c>
      <c r="J44" s="84"/>
      <c r="K44" s="94">
        <v>245.59925999999996</v>
      </c>
      <c r="L44" s="95">
        <v>1.0619272979369124E-6</v>
      </c>
      <c r="M44" s="95">
        <v>3.1185965368193468E-2</v>
      </c>
      <c r="N44" s="95">
        <f>K44/'סכום נכסי הקרן'!$C$42</f>
        <v>1.373325664289767E-2</v>
      </c>
    </row>
    <row r="45" spans="2:14" s="136" customFormat="1">
      <c r="B45" s="87" t="s">
        <v>551</v>
      </c>
      <c r="C45" s="84" t="s">
        <v>552</v>
      </c>
      <c r="D45" s="97" t="s">
        <v>538</v>
      </c>
      <c r="E45" s="84"/>
      <c r="F45" s="97" t="s">
        <v>495</v>
      </c>
      <c r="G45" s="97" t="s">
        <v>158</v>
      </c>
      <c r="H45" s="94">
        <v>125</v>
      </c>
      <c r="I45" s="96">
        <v>24529</v>
      </c>
      <c r="J45" s="84"/>
      <c r="K45" s="94">
        <v>106.30255</v>
      </c>
      <c r="L45" s="95">
        <v>3.6650477017246729E-7</v>
      </c>
      <c r="M45" s="95">
        <v>1.349819882539815E-2</v>
      </c>
      <c r="N45" s="95">
        <f>K45/'סכום נכסי הקרן'!$C$42</f>
        <v>5.944155535910255E-3</v>
      </c>
    </row>
    <row r="46" spans="2:14" s="136" customFormat="1">
      <c r="B46" s="87" t="s">
        <v>553</v>
      </c>
      <c r="C46" s="84" t="s">
        <v>554</v>
      </c>
      <c r="D46" s="97" t="s">
        <v>538</v>
      </c>
      <c r="E46" s="84"/>
      <c r="F46" s="97" t="s">
        <v>495</v>
      </c>
      <c r="G46" s="97" t="s">
        <v>158</v>
      </c>
      <c r="H46" s="94">
        <v>2274</v>
      </c>
      <c r="I46" s="96">
        <v>2842</v>
      </c>
      <c r="J46" s="84"/>
      <c r="K46" s="94">
        <v>224.06208999999998</v>
      </c>
      <c r="L46" s="95">
        <v>2.9116516912720656E-5</v>
      </c>
      <c r="M46" s="95">
        <v>2.8451195573899728E-2</v>
      </c>
      <c r="N46" s="95">
        <f>K46/'סכום נכסי הקרן'!$C$42</f>
        <v>1.2528955445199778E-2</v>
      </c>
    </row>
    <row r="47" spans="2:14" s="136" customFormat="1">
      <c r="B47" s="83"/>
      <c r="C47" s="84"/>
      <c r="D47" s="84"/>
      <c r="E47" s="84"/>
      <c r="F47" s="84"/>
      <c r="G47" s="84"/>
      <c r="H47" s="94"/>
      <c r="I47" s="96"/>
      <c r="J47" s="84"/>
      <c r="K47" s="84"/>
      <c r="L47" s="84"/>
      <c r="M47" s="95"/>
      <c r="N47" s="84"/>
    </row>
    <row r="48" spans="2:14" s="136" customFormat="1">
      <c r="B48" s="102" t="s">
        <v>61</v>
      </c>
      <c r="C48" s="82"/>
      <c r="D48" s="82"/>
      <c r="E48" s="82"/>
      <c r="F48" s="82"/>
      <c r="G48" s="82"/>
      <c r="H48" s="91"/>
      <c r="I48" s="93"/>
      <c r="J48" s="82"/>
      <c r="K48" s="91">
        <v>588.07222999999999</v>
      </c>
      <c r="L48" s="82"/>
      <c r="M48" s="92">
        <v>7.4672864237360914E-2</v>
      </c>
      <c r="N48" s="92">
        <f>K48/'סכום נכסי הקרן'!$C$42</f>
        <v>3.2883433195813161E-2</v>
      </c>
    </row>
    <row r="49" spans="2:14" s="136" customFormat="1">
      <c r="B49" s="87" t="s">
        <v>569</v>
      </c>
      <c r="C49" s="84" t="s">
        <v>570</v>
      </c>
      <c r="D49" s="97" t="s">
        <v>27</v>
      </c>
      <c r="E49" s="84"/>
      <c r="F49" s="97" t="s">
        <v>507</v>
      </c>
      <c r="G49" s="97" t="s">
        <v>160</v>
      </c>
      <c r="H49" s="94">
        <v>86</v>
      </c>
      <c r="I49" s="96">
        <v>21972</v>
      </c>
      <c r="J49" s="84"/>
      <c r="K49" s="94">
        <v>78.467199999999991</v>
      </c>
      <c r="L49" s="95">
        <v>4.3855153566979316E-5</v>
      </c>
      <c r="M49" s="95">
        <v>9.9636919986611956E-3</v>
      </c>
      <c r="N49" s="95">
        <f>K49/'סכום נכסי הקרן'!$C$42</f>
        <v>4.3876768832674011E-3</v>
      </c>
    </row>
    <row r="50" spans="2:14" s="136" customFormat="1">
      <c r="B50" s="87" t="s">
        <v>563</v>
      </c>
      <c r="C50" s="84" t="s">
        <v>564</v>
      </c>
      <c r="D50" s="97" t="s">
        <v>27</v>
      </c>
      <c r="E50" s="84"/>
      <c r="F50" s="97" t="s">
        <v>507</v>
      </c>
      <c r="G50" s="97" t="s">
        <v>160</v>
      </c>
      <c r="H50" s="94">
        <v>71</v>
      </c>
      <c r="I50" s="96">
        <v>19596</v>
      </c>
      <c r="J50" s="84"/>
      <c r="K50" s="94">
        <v>57.775790000000001</v>
      </c>
      <c r="L50" s="95">
        <v>6.8688295417716741E-5</v>
      </c>
      <c r="M50" s="95">
        <v>7.3363160217177316E-3</v>
      </c>
      <c r="N50" s="95">
        <f>K50/'סכום נכסי הקרן'!$C$42</f>
        <v>3.2306683326984004E-3</v>
      </c>
    </row>
    <row r="51" spans="2:14" s="136" customFormat="1">
      <c r="B51" s="87" t="s">
        <v>555</v>
      </c>
      <c r="C51" s="84" t="s">
        <v>556</v>
      </c>
      <c r="D51" s="97" t="s">
        <v>118</v>
      </c>
      <c r="E51" s="84"/>
      <c r="F51" s="97" t="s">
        <v>507</v>
      </c>
      <c r="G51" s="97" t="s">
        <v>158</v>
      </c>
      <c r="H51" s="94">
        <v>35</v>
      </c>
      <c r="I51" s="96">
        <v>11671</v>
      </c>
      <c r="J51" s="84"/>
      <c r="K51" s="94">
        <v>14.162180000000001</v>
      </c>
      <c r="L51" s="95">
        <v>6.7754143906355875E-7</v>
      </c>
      <c r="M51" s="95">
        <v>1.7983004306206878E-3</v>
      </c>
      <c r="N51" s="95">
        <f>K51/'סכום נכסי הקרן'!$C$42</f>
        <v>7.9191139485889565E-4</v>
      </c>
    </row>
    <row r="52" spans="2:14" s="136" customFormat="1">
      <c r="B52" s="87" t="s">
        <v>559</v>
      </c>
      <c r="C52" s="84" t="s">
        <v>560</v>
      </c>
      <c r="D52" s="97" t="s">
        <v>118</v>
      </c>
      <c r="E52" s="84"/>
      <c r="F52" s="97" t="s">
        <v>507</v>
      </c>
      <c r="G52" s="97" t="s">
        <v>158</v>
      </c>
      <c r="H52" s="94">
        <v>119</v>
      </c>
      <c r="I52" s="96">
        <v>10188.5</v>
      </c>
      <c r="J52" s="84"/>
      <c r="K52" s="94">
        <v>42.035019999999996</v>
      </c>
      <c r="L52" s="95">
        <v>4.2012668055085315E-5</v>
      </c>
      <c r="M52" s="95">
        <v>5.3375677026523604E-3</v>
      </c>
      <c r="N52" s="95">
        <f>K52/'סכום נכסי הקרן'!$C$42</f>
        <v>2.3504863884742017E-3</v>
      </c>
    </row>
    <row r="53" spans="2:14" s="136" customFormat="1">
      <c r="B53" s="87" t="s">
        <v>565</v>
      </c>
      <c r="C53" s="84" t="s">
        <v>566</v>
      </c>
      <c r="D53" s="97" t="s">
        <v>118</v>
      </c>
      <c r="E53" s="84"/>
      <c r="F53" s="97" t="s">
        <v>507</v>
      </c>
      <c r="G53" s="97" t="s">
        <v>158</v>
      </c>
      <c r="H53" s="94">
        <v>176</v>
      </c>
      <c r="I53" s="96">
        <v>10372</v>
      </c>
      <c r="J53" s="84"/>
      <c r="K53" s="94">
        <v>63.289110000000001</v>
      </c>
      <c r="L53" s="95">
        <v>4.5912760016872936E-6</v>
      </c>
      <c r="M53" s="95">
        <v>8.0363922621093688E-3</v>
      </c>
      <c r="N53" s="95">
        <f>K53/'סכום נכסי הקרן'!$C$42</f>
        <v>3.5389585063512878E-3</v>
      </c>
    </row>
    <row r="54" spans="2:14" s="136" customFormat="1">
      <c r="B54" s="87" t="s">
        <v>567</v>
      </c>
      <c r="C54" s="84" t="s">
        <v>568</v>
      </c>
      <c r="D54" s="97" t="s">
        <v>538</v>
      </c>
      <c r="E54" s="84"/>
      <c r="F54" s="97" t="s">
        <v>507</v>
      </c>
      <c r="G54" s="97" t="s">
        <v>158</v>
      </c>
      <c r="H54" s="94">
        <v>178</v>
      </c>
      <c r="I54" s="96">
        <v>3672</v>
      </c>
      <c r="J54" s="84"/>
      <c r="K54" s="94">
        <v>22.66086</v>
      </c>
      <c r="L54" s="95">
        <v>5.1590642097479347E-7</v>
      </c>
      <c r="M54" s="95">
        <v>2.8774549042756919E-3</v>
      </c>
      <c r="N54" s="95">
        <f>K54/'סכום נכסי הקרן'!$C$42</f>
        <v>1.2671349503609016E-3</v>
      </c>
    </row>
    <row r="55" spans="2:14" s="136" customFormat="1">
      <c r="B55" s="87" t="s">
        <v>561</v>
      </c>
      <c r="C55" s="84" t="s">
        <v>562</v>
      </c>
      <c r="D55" s="97" t="s">
        <v>118</v>
      </c>
      <c r="E55" s="84"/>
      <c r="F55" s="97" t="s">
        <v>507</v>
      </c>
      <c r="G55" s="97" t="s">
        <v>158</v>
      </c>
      <c r="H55" s="94">
        <v>246</v>
      </c>
      <c r="I55" s="96">
        <v>7588</v>
      </c>
      <c r="J55" s="84"/>
      <c r="K55" s="94">
        <v>64.716679999999997</v>
      </c>
      <c r="L55" s="95">
        <v>5.6686352269870178E-6</v>
      </c>
      <c r="M55" s="95">
        <v>8.217663771562092E-3</v>
      </c>
      <c r="N55" s="95">
        <f>K55/'סכום נכסי הקרן'!$C$42</f>
        <v>3.6187844194493215E-3</v>
      </c>
    </row>
    <row r="56" spans="2:14" s="136" customFormat="1">
      <c r="B56" s="87" t="s">
        <v>557</v>
      </c>
      <c r="C56" s="84" t="s">
        <v>558</v>
      </c>
      <c r="D56" s="97" t="s">
        <v>538</v>
      </c>
      <c r="E56" s="84"/>
      <c r="F56" s="97" t="s">
        <v>507</v>
      </c>
      <c r="G56" s="97" t="s">
        <v>158</v>
      </c>
      <c r="H56" s="94">
        <v>891</v>
      </c>
      <c r="I56" s="96">
        <v>7930</v>
      </c>
      <c r="J56" s="84"/>
      <c r="K56" s="94">
        <v>244.96539000000001</v>
      </c>
      <c r="L56" s="95">
        <v>3.2537734359285467E-6</v>
      </c>
      <c r="M56" s="95">
        <v>3.1105477145761791E-2</v>
      </c>
      <c r="N56" s="95">
        <f>K56/'סכום נכסי הקרן'!$C$42</f>
        <v>1.3697812320352755E-2</v>
      </c>
    </row>
    <row r="57" spans="2:14" s="136" customFormat="1">
      <c r="B57" s="142"/>
      <c r="C57" s="142"/>
      <c r="D57" s="142"/>
      <c r="E57" s="142"/>
      <c r="F57" s="142"/>
      <c r="G57" s="142"/>
    </row>
    <row r="58" spans="2:14" s="136" customFormat="1">
      <c r="B58" s="142"/>
      <c r="C58" s="142"/>
      <c r="D58" s="142"/>
      <c r="E58" s="142"/>
      <c r="F58" s="142"/>
      <c r="G58" s="142"/>
    </row>
    <row r="59" spans="2:14" s="136" customFormat="1">
      <c r="B59" s="142"/>
      <c r="C59" s="142"/>
      <c r="D59" s="142"/>
      <c r="E59" s="142"/>
      <c r="F59" s="142"/>
      <c r="G59" s="142"/>
    </row>
    <row r="60" spans="2:14" s="136" customFormat="1">
      <c r="B60" s="143" t="s">
        <v>242</v>
      </c>
      <c r="C60" s="142"/>
    </row>
    <row r="61" spans="2:14" s="136" customFormat="1">
      <c r="B61" s="143" t="s">
        <v>107</v>
      </c>
      <c r="C61" s="142"/>
    </row>
    <row r="62" spans="2:14" s="136" customFormat="1">
      <c r="B62" s="143" t="s">
        <v>225</v>
      </c>
      <c r="C62" s="142"/>
    </row>
    <row r="63" spans="2:14" s="136" customFormat="1">
      <c r="B63" s="143" t="s">
        <v>233</v>
      </c>
      <c r="C63" s="142"/>
    </row>
    <row r="64" spans="2:14" s="136" customFormat="1">
      <c r="B64" s="143" t="s">
        <v>240</v>
      </c>
      <c r="C64" s="142"/>
    </row>
    <row r="65" spans="2:7" s="136" customFormat="1">
      <c r="B65" s="142"/>
      <c r="C65" s="142"/>
    </row>
    <row r="66" spans="2:7" s="136" customFormat="1">
      <c r="B66" s="142"/>
      <c r="C66" s="142"/>
    </row>
    <row r="67" spans="2:7" s="136" customFormat="1">
      <c r="B67" s="142"/>
      <c r="C67" s="142"/>
    </row>
    <row r="68" spans="2:7" s="136" customFormat="1">
      <c r="B68" s="142"/>
      <c r="C68" s="142"/>
    </row>
    <row r="69" spans="2:7" s="136" customFormat="1">
      <c r="B69" s="142"/>
      <c r="C69" s="142"/>
    </row>
    <row r="70" spans="2:7" s="136" customFormat="1">
      <c r="B70" s="142"/>
      <c r="C70" s="142"/>
    </row>
    <row r="71" spans="2:7" s="136" customFormat="1">
      <c r="B71" s="142"/>
      <c r="C71" s="142"/>
    </row>
    <row r="72" spans="2:7" s="136" customFormat="1">
      <c r="B72" s="142"/>
      <c r="C72" s="142"/>
    </row>
    <row r="73" spans="2:7" s="136" customFormat="1">
      <c r="B73" s="142"/>
      <c r="C73" s="142"/>
    </row>
    <row r="74" spans="2:7" s="136" customFormat="1">
      <c r="B74" s="142"/>
      <c r="C74" s="142"/>
    </row>
    <row r="75" spans="2:7" s="136" customFormat="1">
      <c r="B75" s="142"/>
      <c r="C75" s="142"/>
    </row>
    <row r="76" spans="2:7" s="136" customFormat="1">
      <c r="B76" s="142"/>
      <c r="C76" s="142"/>
    </row>
    <row r="77" spans="2:7" s="136" customFormat="1">
      <c r="B77" s="142"/>
      <c r="C77" s="142"/>
    </row>
    <row r="78" spans="2:7" s="136" customFormat="1">
      <c r="B78" s="142"/>
      <c r="C78" s="142"/>
    </row>
    <row r="79" spans="2:7">
      <c r="D79" s="1"/>
      <c r="E79" s="1"/>
      <c r="F79" s="1"/>
      <c r="G79" s="1"/>
    </row>
    <row r="80" spans="2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4" type="noConversion"/>
  <dataValidations count="1">
    <dataValidation allowBlank="1" showInputMessage="1" showErrorMessage="1" sqref="J1:J7 A1:A1048576 AB49:AB1048576 AC1:XFD1048576 AB1:AB43 B61:B1048576 J9:J24 C5:C24 B1:B24 D1:I24 K1:N24 B34:B43 B25:N32 B45:B48 C34:N48 C60:N1048576 B49:N56 O1:AA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27"/>
  <sheetViews>
    <sheetView rightToLeft="1" workbookViewId="0">
      <selection activeCell="G22" sqref="G22"/>
    </sheetView>
  </sheetViews>
  <sheetFormatPr defaultColWidth="9.140625" defaultRowHeight="18"/>
  <cols>
    <col min="1" max="1" width="6.28515625" style="1" customWidth="1"/>
    <col min="2" max="2" width="35.85546875" style="2" bestFit="1" customWidth="1"/>
    <col min="3" max="3" width="46.2851562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9" style="1" bestFit="1" customWidth="1"/>
    <col min="11" max="11" width="9.5703125" style="1" bestFit="1" customWidth="1"/>
    <col min="12" max="12" width="7.28515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57" t="s">
        <v>174</v>
      </c>
      <c r="C1" s="78" t="s" vm="1">
        <v>243</v>
      </c>
    </row>
    <row r="2" spans="2:65">
      <c r="B2" s="57" t="s">
        <v>173</v>
      </c>
      <c r="C2" s="78" t="s">
        <v>244</v>
      </c>
    </row>
    <row r="3" spans="2:65">
      <c r="B3" s="57" t="s">
        <v>175</v>
      </c>
      <c r="C3" s="78" t="s">
        <v>245</v>
      </c>
    </row>
    <row r="4" spans="2:65">
      <c r="B4" s="57" t="s">
        <v>176</v>
      </c>
      <c r="C4" s="78">
        <v>9455</v>
      </c>
    </row>
    <row r="6" spans="2:65" ht="26.25" customHeight="1">
      <c r="B6" s="174" t="s">
        <v>204</v>
      </c>
      <c r="C6" s="175"/>
      <c r="D6" s="175"/>
      <c r="E6" s="175"/>
      <c r="F6" s="175"/>
      <c r="G6" s="175"/>
      <c r="H6" s="175"/>
      <c r="I6" s="175"/>
      <c r="J6" s="175"/>
      <c r="K6" s="175"/>
      <c r="L6" s="175"/>
      <c r="M6" s="175"/>
      <c r="N6" s="175"/>
      <c r="O6" s="176"/>
    </row>
    <row r="7" spans="2:65" ht="26.25" customHeight="1">
      <c r="B7" s="174" t="s">
        <v>86</v>
      </c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6"/>
      <c r="BM7" s="3"/>
    </row>
    <row r="8" spans="2:65" s="3" customFormat="1" ht="78.75">
      <c r="B8" s="23" t="s">
        <v>110</v>
      </c>
      <c r="C8" s="31" t="s">
        <v>40</v>
      </c>
      <c r="D8" s="31" t="s">
        <v>114</v>
      </c>
      <c r="E8" s="31" t="s">
        <v>112</v>
      </c>
      <c r="F8" s="31" t="s">
        <v>56</v>
      </c>
      <c r="G8" s="31" t="s">
        <v>15</v>
      </c>
      <c r="H8" s="31" t="s">
        <v>57</v>
      </c>
      <c r="I8" s="31" t="s">
        <v>96</v>
      </c>
      <c r="J8" s="31" t="s">
        <v>227</v>
      </c>
      <c r="K8" s="31" t="s">
        <v>226</v>
      </c>
      <c r="L8" s="31" t="s">
        <v>55</v>
      </c>
      <c r="M8" s="31" t="s">
        <v>52</v>
      </c>
      <c r="N8" s="31" t="s">
        <v>177</v>
      </c>
      <c r="O8" s="21" t="s">
        <v>179</v>
      </c>
      <c r="P8" s="1"/>
      <c r="Q8" s="1"/>
      <c r="BH8" s="1"/>
      <c r="BI8" s="1"/>
    </row>
    <row r="9" spans="2:65" s="3" customFormat="1" ht="25.5">
      <c r="B9" s="16"/>
      <c r="C9" s="17"/>
      <c r="D9" s="17"/>
      <c r="E9" s="17"/>
      <c r="F9" s="17"/>
      <c r="G9" s="17"/>
      <c r="H9" s="17"/>
      <c r="I9" s="17"/>
      <c r="J9" s="33" t="s">
        <v>234</v>
      </c>
      <c r="K9" s="33"/>
      <c r="L9" s="33" t="s">
        <v>230</v>
      </c>
      <c r="M9" s="33" t="s">
        <v>20</v>
      </c>
      <c r="N9" s="33" t="s">
        <v>20</v>
      </c>
      <c r="O9" s="34" t="s">
        <v>20</v>
      </c>
      <c r="BG9" s="1"/>
      <c r="BH9" s="1"/>
      <c r="BI9" s="1"/>
      <c r="BM9" s="4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BG10" s="1"/>
      <c r="BH10" s="3"/>
      <c r="BI10" s="1"/>
    </row>
    <row r="11" spans="2:65" s="4" customFormat="1" ht="18" customHeight="1">
      <c r="B11" s="124" t="s">
        <v>29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229.09423000000001</v>
      </c>
      <c r="M11" s="82"/>
      <c r="N11" s="92">
        <v>1</v>
      </c>
      <c r="O11" s="92">
        <f>L11/'סכום נכסי הקרן'!$C$42</f>
        <v>1.2810339314528177E-2</v>
      </c>
      <c r="P11" s="139"/>
      <c r="BG11" s="100"/>
      <c r="BH11" s="3"/>
      <c r="BI11" s="100"/>
      <c r="BM11" s="100"/>
    </row>
    <row r="12" spans="2:65" s="4" customFormat="1" ht="18" customHeight="1">
      <c r="B12" s="81" t="s">
        <v>223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229.09423000000001</v>
      </c>
      <c r="M12" s="82"/>
      <c r="N12" s="92">
        <v>1</v>
      </c>
      <c r="O12" s="92">
        <f>L12/'סכום נכסי הקרן'!$C$42</f>
        <v>1.2810339314528177E-2</v>
      </c>
      <c r="P12" s="139"/>
      <c r="BG12" s="100"/>
      <c r="BH12" s="3"/>
      <c r="BI12" s="100"/>
      <c r="BM12" s="100"/>
    </row>
    <row r="13" spans="2:65">
      <c r="B13" s="102" t="s">
        <v>45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229.09423000000001</v>
      </c>
      <c r="M13" s="82"/>
      <c r="N13" s="92">
        <v>1</v>
      </c>
      <c r="O13" s="92">
        <f>L13/'סכום נכסי הקרן'!$C$42</f>
        <v>1.2810339314528177E-2</v>
      </c>
      <c r="P13" s="136"/>
      <c r="BH13" s="3"/>
    </row>
    <row r="14" spans="2:65" ht="20.25">
      <c r="B14" s="87" t="s">
        <v>571</v>
      </c>
      <c r="C14" s="84" t="s">
        <v>572</v>
      </c>
      <c r="D14" s="97" t="s">
        <v>27</v>
      </c>
      <c r="E14" s="84"/>
      <c r="F14" s="97" t="s">
        <v>507</v>
      </c>
      <c r="G14" s="84" t="s">
        <v>573</v>
      </c>
      <c r="H14" s="84" t="s">
        <v>574</v>
      </c>
      <c r="I14" s="97" t="s">
        <v>158</v>
      </c>
      <c r="J14" s="94">
        <v>323.94</v>
      </c>
      <c r="K14" s="96">
        <v>11212</v>
      </c>
      <c r="L14" s="94">
        <v>125.92196000000001</v>
      </c>
      <c r="M14" s="95">
        <v>4.0566211261721588E-5</v>
      </c>
      <c r="N14" s="95">
        <v>0.54965138144247461</v>
      </c>
      <c r="O14" s="95">
        <f>L14/'סכום נכסי הקרן'!$C$42</f>
        <v>7.0412207009772554E-3</v>
      </c>
      <c r="P14" s="136"/>
      <c r="BH14" s="4"/>
    </row>
    <row r="15" spans="2:65">
      <c r="B15" s="87" t="s">
        <v>575</v>
      </c>
      <c r="C15" s="84" t="s">
        <v>576</v>
      </c>
      <c r="D15" s="97" t="s">
        <v>27</v>
      </c>
      <c r="E15" s="84"/>
      <c r="F15" s="97" t="s">
        <v>507</v>
      </c>
      <c r="G15" s="84" t="s">
        <v>577</v>
      </c>
      <c r="H15" s="84" t="s">
        <v>578</v>
      </c>
      <c r="I15" s="97" t="s">
        <v>158</v>
      </c>
      <c r="J15" s="94">
        <v>2374.9699999999998</v>
      </c>
      <c r="K15" s="96">
        <v>1253</v>
      </c>
      <c r="L15" s="94">
        <v>103.17227</v>
      </c>
      <c r="M15" s="95">
        <v>4.1247840952318578E-6</v>
      </c>
      <c r="N15" s="95">
        <v>0.45034861855752539</v>
      </c>
      <c r="O15" s="95">
        <f>L15/'סכום נכסי הקרן'!$C$42</f>
        <v>5.7691186135509212E-3</v>
      </c>
      <c r="P15" s="136"/>
    </row>
    <row r="16" spans="2:65">
      <c r="B16" s="83"/>
      <c r="C16" s="84"/>
      <c r="D16" s="84"/>
      <c r="E16" s="84"/>
      <c r="F16" s="84"/>
      <c r="G16" s="84"/>
      <c r="H16" s="84"/>
      <c r="I16" s="84"/>
      <c r="J16" s="94"/>
      <c r="K16" s="96"/>
      <c r="L16" s="84"/>
      <c r="M16" s="84"/>
      <c r="N16" s="95"/>
      <c r="O16" s="84"/>
      <c r="P16" s="136"/>
    </row>
    <row r="17" spans="2:15">
      <c r="B17" s="101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</row>
    <row r="18" spans="2:15">
      <c r="B18" s="101"/>
      <c r="C18" s="101"/>
      <c r="D18" s="101"/>
      <c r="E18" s="101"/>
      <c r="F18" s="101"/>
      <c r="G18" s="101"/>
      <c r="H18" s="101"/>
      <c r="I18" s="101"/>
      <c r="J18" s="101"/>
      <c r="K18" s="101"/>
      <c r="L18" s="101"/>
      <c r="M18" s="101"/>
      <c r="N18" s="101"/>
      <c r="O18" s="101"/>
    </row>
    <row r="19" spans="2:15">
      <c r="B19" s="99" t="s">
        <v>242</v>
      </c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</row>
    <row r="20" spans="2:15">
      <c r="B20" s="99" t="s">
        <v>107</v>
      </c>
      <c r="C20" s="101"/>
      <c r="D20" s="101"/>
      <c r="E20" s="101"/>
      <c r="F20" s="101"/>
      <c r="G20" s="101"/>
      <c r="H20" s="101"/>
      <c r="I20" s="101"/>
      <c r="J20" s="101"/>
      <c r="K20" s="101"/>
      <c r="L20" s="101"/>
      <c r="M20" s="101"/>
      <c r="N20" s="101"/>
      <c r="O20" s="101"/>
    </row>
    <row r="21" spans="2:15">
      <c r="B21" s="99" t="s">
        <v>225</v>
      </c>
      <c r="C21" s="101"/>
      <c r="D21" s="101"/>
      <c r="E21" s="101"/>
      <c r="F21" s="101"/>
      <c r="G21" s="101"/>
      <c r="H21" s="101"/>
      <c r="I21" s="101"/>
      <c r="J21" s="101"/>
      <c r="K21" s="101"/>
      <c r="L21" s="101"/>
      <c r="M21" s="101"/>
      <c r="N21" s="101"/>
      <c r="O21" s="101"/>
    </row>
    <row r="22" spans="2:15">
      <c r="B22" s="99" t="s">
        <v>233</v>
      </c>
      <c r="C22" s="101"/>
      <c r="D22" s="101"/>
      <c r="E22" s="101"/>
      <c r="F22" s="101"/>
      <c r="G22" s="101"/>
      <c r="H22" s="101"/>
      <c r="I22" s="101"/>
      <c r="J22" s="101"/>
      <c r="K22" s="101"/>
      <c r="L22" s="101"/>
      <c r="M22" s="101"/>
      <c r="N22" s="101"/>
      <c r="O22" s="101"/>
    </row>
    <row r="23" spans="2:15">
      <c r="B23" s="101"/>
      <c r="C23" s="101"/>
      <c r="D23" s="101"/>
      <c r="E23" s="101"/>
      <c r="F23" s="101"/>
      <c r="G23" s="101"/>
      <c r="H23" s="101"/>
      <c r="I23" s="101"/>
      <c r="J23" s="101"/>
      <c r="K23" s="101"/>
      <c r="L23" s="101"/>
      <c r="M23" s="101"/>
      <c r="N23" s="101"/>
      <c r="O23" s="101"/>
    </row>
    <row r="24" spans="2:1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  <c r="M24" s="101"/>
      <c r="N24" s="101"/>
      <c r="O24" s="101"/>
    </row>
    <row r="25" spans="2:15"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</row>
    <row r="26" spans="2:15"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</row>
    <row r="27" spans="2:15"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</row>
    <row r="28" spans="2:15"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</row>
    <row r="29" spans="2:15"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</row>
    <row r="30" spans="2:15"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</row>
    <row r="31" spans="2:1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</row>
    <row r="32" spans="2:15"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</row>
    <row r="33" spans="2:59">
      <c r="B33" s="101"/>
      <c r="C33" s="101"/>
      <c r="D33" s="101"/>
      <c r="E33" s="101"/>
      <c r="F33" s="101"/>
      <c r="G33" s="101"/>
      <c r="H33" s="101"/>
      <c r="I33" s="101"/>
      <c r="J33" s="101"/>
      <c r="K33" s="101"/>
      <c r="L33" s="101"/>
      <c r="M33" s="101"/>
      <c r="N33" s="101"/>
      <c r="O33" s="101"/>
    </row>
    <row r="34" spans="2:59">
      <c r="B34" s="101"/>
      <c r="C34" s="101"/>
      <c r="D34" s="101"/>
      <c r="E34" s="101"/>
      <c r="F34" s="101"/>
      <c r="G34" s="101"/>
      <c r="H34" s="101"/>
      <c r="I34" s="101"/>
      <c r="J34" s="101"/>
      <c r="K34" s="101"/>
      <c r="L34" s="101"/>
      <c r="M34" s="101"/>
      <c r="N34" s="101"/>
      <c r="O34" s="101"/>
    </row>
    <row r="35" spans="2:59">
      <c r="B35" s="101"/>
      <c r="C35" s="101"/>
      <c r="D35" s="101"/>
      <c r="E35" s="101"/>
      <c r="F35" s="101"/>
      <c r="G35" s="101"/>
      <c r="H35" s="101"/>
      <c r="I35" s="101"/>
      <c r="J35" s="101"/>
      <c r="K35" s="101"/>
      <c r="L35" s="101"/>
      <c r="M35" s="101"/>
      <c r="N35" s="101"/>
      <c r="O35" s="101"/>
    </row>
    <row r="36" spans="2:59">
      <c r="B36" s="101"/>
      <c r="C36" s="101"/>
      <c r="D36" s="101"/>
      <c r="E36" s="101"/>
      <c r="F36" s="101"/>
      <c r="G36" s="101"/>
      <c r="H36" s="101"/>
      <c r="I36" s="101"/>
      <c r="J36" s="101"/>
      <c r="K36" s="101"/>
      <c r="L36" s="101"/>
      <c r="M36" s="101"/>
      <c r="N36" s="101"/>
      <c r="O36" s="101"/>
    </row>
    <row r="37" spans="2:59" ht="20.25">
      <c r="B37" s="101"/>
      <c r="C37" s="101"/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BG37" s="4"/>
    </row>
    <row r="38" spans="2:59">
      <c r="B38" s="101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BG38" s="3"/>
    </row>
    <row r="39" spans="2:59">
      <c r="B39" s="101"/>
      <c r="C39" s="101"/>
      <c r="D39" s="101"/>
      <c r="E39" s="101"/>
      <c r="F39" s="101"/>
      <c r="G39" s="101"/>
      <c r="H39" s="101"/>
      <c r="I39" s="101"/>
      <c r="J39" s="101"/>
      <c r="K39" s="101"/>
      <c r="L39" s="101"/>
      <c r="M39" s="101"/>
      <c r="N39" s="101"/>
      <c r="O39" s="101"/>
    </row>
    <row r="40" spans="2:59">
      <c r="B40" s="101"/>
      <c r="C40" s="101"/>
      <c r="D40" s="101"/>
      <c r="E40" s="101"/>
      <c r="F40" s="101"/>
      <c r="G40" s="101"/>
      <c r="H40" s="101"/>
      <c r="I40" s="101"/>
      <c r="J40" s="101"/>
      <c r="K40" s="101"/>
      <c r="L40" s="101"/>
      <c r="M40" s="101"/>
      <c r="N40" s="101"/>
      <c r="O40" s="101"/>
    </row>
    <row r="41" spans="2:59"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</row>
    <row r="42" spans="2:59"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</row>
    <row r="43" spans="2:59"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</row>
    <row r="44" spans="2:59"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</row>
    <row r="45" spans="2:59"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</row>
    <row r="46" spans="2:59"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</row>
    <row r="47" spans="2:59"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</row>
    <row r="48" spans="2:59"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</row>
    <row r="49" spans="2:15">
      <c r="B49" s="101"/>
      <c r="C49" s="101"/>
      <c r="D49" s="101"/>
      <c r="E49" s="101"/>
      <c r="F49" s="101"/>
      <c r="G49" s="101"/>
      <c r="H49" s="101"/>
      <c r="I49" s="101"/>
      <c r="J49" s="101"/>
      <c r="K49" s="101"/>
      <c r="L49" s="101"/>
      <c r="M49" s="101"/>
      <c r="N49" s="101"/>
      <c r="O49" s="101"/>
    </row>
    <row r="50" spans="2:15">
      <c r="B50" s="101"/>
      <c r="C50" s="101"/>
      <c r="D50" s="101"/>
      <c r="E50" s="101"/>
      <c r="F50" s="101"/>
      <c r="G50" s="101"/>
      <c r="H50" s="101"/>
      <c r="I50" s="101"/>
      <c r="J50" s="101"/>
      <c r="K50" s="101"/>
      <c r="L50" s="101"/>
      <c r="M50" s="101"/>
      <c r="N50" s="101"/>
      <c r="O50" s="101"/>
    </row>
    <row r="51" spans="2:1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  <c r="M51" s="101"/>
      <c r="N51" s="101"/>
      <c r="O51" s="101"/>
    </row>
    <row r="52" spans="2:15">
      <c r="B52" s="101"/>
      <c r="C52" s="101"/>
      <c r="D52" s="101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</row>
    <row r="53" spans="2:15">
      <c r="B53" s="101"/>
      <c r="C53" s="101"/>
      <c r="D53" s="101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</row>
    <row r="54" spans="2:15">
      <c r="B54" s="101"/>
      <c r="C54" s="101"/>
      <c r="D54" s="101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</row>
    <row r="55" spans="2:15">
      <c r="B55" s="101"/>
      <c r="C55" s="101"/>
      <c r="D55" s="101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</row>
    <row r="56" spans="2:15">
      <c r="B56" s="101"/>
      <c r="C56" s="101"/>
      <c r="D56" s="101"/>
      <c r="E56" s="101"/>
      <c r="F56" s="101"/>
      <c r="G56" s="101"/>
      <c r="H56" s="101"/>
      <c r="I56" s="101"/>
      <c r="J56" s="101"/>
      <c r="K56" s="101"/>
      <c r="L56" s="101"/>
      <c r="M56" s="101"/>
      <c r="N56" s="101"/>
      <c r="O56" s="101"/>
    </row>
    <row r="57" spans="2:1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</row>
    <row r="58" spans="2:15"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</row>
    <row r="59" spans="2:15"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</row>
    <row r="60" spans="2:15"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</row>
    <row r="61" spans="2:15"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</row>
    <row r="62" spans="2:1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</row>
    <row r="63" spans="2:1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</row>
    <row r="64" spans="2:15">
      <c r="B64" s="101"/>
      <c r="C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</row>
    <row r="65" spans="2:15">
      <c r="B65" s="101"/>
      <c r="C65" s="101"/>
      <c r="D65" s="101"/>
      <c r="E65" s="101"/>
      <c r="F65" s="101"/>
      <c r="G65" s="101"/>
      <c r="H65" s="101"/>
      <c r="I65" s="101"/>
      <c r="J65" s="101"/>
      <c r="K65" s="101"/>
      <c r="L65" s="101"/>
      <c r="M65" s="101"/>
      <c r="N65" s="101"/>
      <c r="O65" s="101"/>
    </row>
    <row r="66" spans="2:15">
      <c r="B66" s="101"/>
      <c r="C66" s="101"/>
      <c r="D66" s="101"/>
      <c r="E66" s="101"/>
      <c r="F66" s="101"/>
      <c r="G66" s="101"/>
      <c r="H66" s="101"/>
      <c r="I66" s="101"/>
      <c r="J66" s="101"/>
      <c r="K66" s="101"/>
      <c r="L66" s="101"/>
      <c r="M66" s="101"/>
      <c r="N66" s="101"/>
      <c r="O66" s="101"/>
    </row>
    <row r="67" spans="2:15">
      <c r="B67" s="101"/>
      <c r="C67" s="101"/>
      <c r="D67" s="101"/>
      <c r="E67" s="101"/>
      <c r="F67" s="101"/>
      <c r="G67" s="101"/>
      <c r="H67" s="101"/>
      <c r="I67" s="101"/>
      <c r="J67" s="101"/>
      <c r="K67" s="101"/>
      <c r="L67" s="101"/>
      <c r="M67" s="101"/>
      <c r="N67" s="101"/>
      <c r="O67" s="101"/>
    </row>
    <row r="68" spans="2:15">
      <c r="B68" s="101"/>
      <c r="C68" s="101"/>
      <c r="D68" s="101"/>
      <c r="E68" s="101"/>
      <c r="F68" s="101"/>
      <c r="G68" s="101"/>
      <c r="H68" s="101"/>
      <c r="I68" s="101"/>
      <c r="J68" s="101"/>
      <c r="K68" s="101"/>
      <c r="L68" s="101"/>
      <c r="M68" s="101"/>
      <c r="N68" s="101"/>
      <c r="O68" s="101"/>
    </row>
    <row r="69" spans="2:1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  <c r="M69" s="101"/>
      <c r="N69" s="101"/>
      <c r="O69" s="101"/>
    </row>
    <row r="70" spans="2:15">
      <c r="B70" s="101"/>
      <c r="C70" s="101"/>
      <c r="D70" s="101"/>
      <c r="E70" s="101"/>
      <c r="F70" s="101"/>
      <c r="G70" s="101"/>
      <c r="H70" s="101"/>
      <c r="I70" s="101"/>
      <c r="J70" s="101"/>
      <c r="K70" s="101"/>
      <c r="L70" s="101"/>
      <c r="M70" s="101"/>
      <c r="N70" s="101"/>
      <c r="O70" s="101"/>
    </row>
    <row r="71" spans="2:15">
      <c r="B71" s="101"/>
      <c r="C71" s="101"/>
      <c r="D71" s="101"/>
      <c r="E71" s="101"/>
      <c r="F71" s="101"/>
      <c r="G71" s="101"/>
      <c r="H71" s="101"/>
      <c r="I71" s="101"/>
      <c r="J71" s="101"/>
      <c r="K71" s="101"/>
      <c r="L71" s="101"/>
      <c r="M71" s="101"/>
      <c r="N71" s="101"/>
      <c r="O71" s="101"/>
    </row>
    <row r="72" spans="2:15">
      <c r="B72" s="101"/>
      <c r="C72" s="101"/>
      <c r="D72" s="101"/>
      <c r="E72" s="101"/>
      <c r="F72" s="101"/>
      <c r="G72" s="101"/>
      <c r="H72" s="101"/>
      <c r="I72" s="101"/>
      <c r="J72" s="101"/>
      <c r="K72" s="101"/>
      <c r="L72" s="101"/>
      <c r="M72" s="101"/>
      <c r="N72" s="101"/>
      <c r="O72" s="101"/>
    </row>
    <row r="73" spans="2:15"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</row>
    <row r="74" spans="2:15"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</row>
    <row r="75" spans="2:15"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</row>
    <row r="76" spans="2:1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</row>
    <row r="77" spans="2:15"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</row>
    <row r="78" spans="2:15"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</row>
    <row r="79" spans="2:15"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</row>
    <row r="80" spans="2:1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</row>
    <row r="81" spans="2:15">
      <c r="B81" s="101"/>
      <c r="C81" s="101"/>
      <c r="D81" s="101"/>
      <c r="E81" s="101"/>
      <c r="F81" s="101"/>
      <c r="G81" s="101"/>
      <c r="H81" s="101"/>
      <c r="I81" s="101"/>
      <c r="J81" s="101"/>
      <c r="K81" s="101"/>
      <c r="L81" s="101"/>
      <c r="M81" s="101"/>
      <c r="N81" s="101"/>
      <c r="O81" s="101"/>
    </row>
    <row r="82" spans="2:15">
      <c r="B82" s="101"/>
      <c r="C82" s="101"/>
      <c r="D82" s="101"/>
      <c r="E82" s="101"/>
      <c r="F82" s="101"/>
      <c r="G82" s="101"/>
      <c r="H82" s="101"/>
      <c r="I82" s="101"/>
      <c r="J82" s="101"/>
      <c r="K82" s="101"/>
      <c r="L82" s="101"/>
      <c r="M82" s="101"/>
      <c r="N82" s="101"/>
      <c r="O82" s="101"/>
    </row>
    <row r="83" spans="2:1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  <c r="M83" s="101"/>
      <c r="N83" s="101"/>
      <c r="O83" s="101"/>
    </row>
    <row r="84" spans="2:15">
      <c r="B84" s="101"/>
      <c r="C84" s="101"/>
      <c r="D84" s="101"/>
      <c r="E84" s="101"/>
      <c r="F84" s="101"/>
      <c r="G84" s="101"/>
      <c r="H84" s="101"/>
      <c r="I84" s="101"/>
      <c r="J84" s="101"/>
      <c r="K84" s="101"/>
      <c r="L84" s="101"/>
      <c r="M84" s="101"/>
      <c r="N84" s="101"/>
      <c r="O84" s="101"/>
    </row>
    <row r="85" spans="2:15"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</row>
    <row r="86" spans="2:15">
      <c r="B86" s="101"/>
      <c r="C86" s="101"/>
      <c r="D86" s="101"/>
      <c r="E86" s="101"/>
      <c r="F86" s="101"/>
      <c r="G86" s="101"/>
      <c r="H86" s="101"/>
      <c r="I86" s="101"/>
      <c r="J86" s="101"/>
      <c r="K86" s="101"/>
      <c r="L86" s="101"/>
      <c r="M86" s="101"/>
      <c r="N86" s="101"/>
      <c r="O86" s="101"/>
    </row>
    <row r="87" spans="2:15">
      <c r="B87" s="101"/>
      <c r="C87" s="101"/>
      <c r="D87" s="101"/>
      <c r="E87" s="101"/>
      <c r="F87" s="101"/>
      <c r="G87" s="101"/>
      <c r="H87" s="101"/>
      <c r="I87" s="101"/>
      <c r="J87" s="101"/>
      <c r="K87" s="101"/>
      <c r="L87" s="101"/>
      <c r="M87" s="101"/>
      <c r="N87" s="101"/>
      <c r="O87" s="101"/>
    </row>
    <row r="88" spans="2:15">
      <c r="B88" s="101"/>
      <c r="C88" s="101"/>
      <c r="D88" s="101"/>
      <c r="E88" s="101"/>
      <c r="F88" s="101"/>
      <c r="G88" s="101"/>
      <c r="H88" s="101"/>
      <c r="I88" s="101"/>
      <c r="J88" s="101"/>
      <c r="K88" s="101"/>
      <c r="L88" s="101"/>
      <c r="M88" s="101"/>
      <c r="N88" s="101"/>
      <c r="O88" s="101"/>
    </row>
    <row r="89" spans="2:15"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</row>
    <row r="90" spans="2:15"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</row>
    <row r="91" spans="2:15"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</row>
    <row r="92" spans="2:15"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</row>
    <row r="93" spans="2:15"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</row>
    <row r="94" spans="2:15"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</row>
    <row r="95" spans="2:15"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</row>
    <row r="96" spans="2:15"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</row>
    <row r="97" spans="2:1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  <c r="M97" s="101"/>
      <c r="N97" s="101"/>
      <c r="O97" s="101"/>
    </row>
    <row r="98" spans="2:15">
      <c r="B98" s="101"/>
      <c r="C98" s="101"/>
      <c r="D98" s="101"/>
      <c r="E98" s="101"/>
      <c r="F98" s="101"/>
      <c r="G98" s="101"/>
      <c r="H98" s="101"/>
      <c r="I98" s="101"/>
      <c r="J98" s="101"/>
      <c r="K98" s="101"/>
      <c r="L98" s="101"/>
      <c r="M98" s="101"/>
      <c r="N98" s="101"/>
      <c r="O98" s="101"/>
    </row>
    <row r="99" spans="2:15">
      <c r="B99" s="101"/>
      <c r="C99" s="101"/>
      <c r="D99" s="101"/>
      <c r="E99" s="101"/>
      <c r="F99" s="101"/>
      <c r="G99" s="101"/>
      <c r="H99" s="101"/>
      <c r="I99" s="101"/>
      <c r="J99" s="101"/>
      <c r="K99" s="101"/>
      <c r="L99" s="101"/>
      <c r="M99" s="101"/>
      <c r="N99" s="101"/>
      <c r="O99" s="101"/>
    </row>
    <row r="100" spans="2:15">
      <c r="B100" s="101"/>
      <c r="C100" s="101"/>
      <c r="D100" s="101"/>
      <c r="E100" s="101"/>
      <c r="F100" s="101"/>
      <c r="G100" s="101"/>
      <c r="H100" s="101"/>
      <c r="I100" s="101"/>
      <c r="J100" s="101"/>
      <c r="K100" s="101"/>
      <c r="L100" s="101"/>
      <c r="M100" s="101"/>
      <c r="N100" s="101"/>
      <c r="O100" s="101"/>
    </row>
    <row r="101" spans="2:15">
      <c r="B101" s="101"/>
      <c r="C101" s="101"/>
      <c r="D101" s="101"/>
      <c r="E101" s="101"/>
      <c r="F101" s="101"/>
      <c r="G101" s="101"/>
      <c r="H101" s="101"/>
      <c r="I101" s="101"/>
      <c r="J101" s="101"/>
      <c r="K101" s="101"/>
      <c r="L101" s="101"/>
      <c r="M101" s="101"/>
      <c r="N101" s="101"/>
      <c r="O101" s="101"/>
    </row>
    <row r="102" spans="2:15">
      <c r="B102" s="101"/>
      <c r="C102" s="101"/>
      <c r="D102" s="101"/>
      <c r="E102" s="101"/>
      <c r="F102" s="101"/>
      <c r="G102" s="101"/>
      <c r="H102" s="101"/>
      <c r="I102" s="101"/>
      <c r="J102" s="101"/>
      <c r="K102" s="101"/>
      <c r="L102" s="101"/>
      <c r="M102" s="101"/>
      <c r="N102" s="101"/>
      <c r="O102" s="101"/>
    </row>
    <row r="103" spans="2:1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  <c r="M103" s="101"/>
      <c r="N103" s="101"/>
      <c r="O103" s="101"/>
    </row>
    <row r="104" spans="2:15">
      <c r="B104" s="101"/>
      <c r="C104" s="101"/>
      <c r="D104" s="101"/>
      <c r="E104" s="101"/>
      <c r="F104" s="101"/>
      <c r="G104" s="101"/>
      <c r="H104" s="101"/>
      <c r="I104" s="101"/>
      <c r="J104" s="101"/>
      <c r="K104" s="101"/>
      <c r="L104" s="101"/>
      <c r="M104" s="101"/>
      <c r="N104" s="101"/>
      <c r="O104" s="101"/>
    </row>
    <row r="105" spans="2:15"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</row>
    <row r="106" spans="2:15"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</row>
    <row r="107" spans="2:15"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</row>
    <row r="108" spans="2:1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</row>
    <row r="109" spans="2:15"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</row>
    <row r="110" spans="2:15"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</row>
    <row r="111" spans="2:15"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</row>
    <row r="112" spans="2:15"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</row>
    <row r="113" spans="2:1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  <c r="M113" s="101"/>
      <c r="N113" s="101"/>
      <c r="O113" s="101"/>
    </row>
    <row r="114" spans="2:15">
      <c r="B114" s="101"/>
      <c r="C114" s="101"/>
      <c r="D114" s="101"/>
      <c r="E114" s="101"/>
      <c r="F114" s="101"/>
      <c r="G114" s="101"/>
      <c r="H114" s="101"/>
      <c r="I114" s="101"/>
      <c r="J114" s="101"/>
      <c r="K114" s="101"/>
      <c r="L114" s="101"/>
      <c r="M114" s="101"/>
      <c r="N114" s="101"/>
      <c r="O114" s="101"/>
    </row>
    <row r="115" spans="2:15">
      <c r="B115" s="101"/>
      <c r="C115" s="101"/>
      <c r="D115" s="101"/>
      <c r="E115" s="101"/>
      <c r="F115" s="101"/>
      <c r="G115" s="101"/>
      <c r="H115" s="101"/>
      <c r="I115" s="101"/>
      <c r="J115" s="101"/>
      <c r="K115" s="101"/>
      <c r="L115" s="101"/>
      <c r="M115" s="101"/>
      <c r="N115" s="101"/>
      <c r="O115" s="101"/>
    </row>
    <row r="116" spans="2:15">
      <c r="C116" s="1"/>
      <c r="D116" s="1"/>
      <c r="E116" s="1"/>
    </row>
    <row r="117" spans="2:15">
      <c r="C117" s="1"/>
      <c r="D117" s="1"/>
      <c r="E117" s="1"/>
    </row>
    <row r="118" spans="2:15">
      <c r="C118" s="1"/>
      <c r="D118" s="1"/>
      <c r="E118" s="1"/>
    </row>
    <row r="119" spans="2:15">
      <c r="C119" s="1"/>
      <c r="D119" s="1"/>
      <c r="E119" s="1"/>
    </row>
    <row r="120" spans="2:15">
      <c r="C120" s="1"/>
      <c r="D120" s="1"/>
      <c r="E120" s="1"/>
    </row>
    <row r="121" spans="2:15">
      <c r="C121" s="1"/>
      <c r="D121" s="1"/>
      <c r="E121" s="1"/>
    </row>
    <row r="122" spans="2:15">
      <c r="C122" s="1"/>
      <c r="D122" s="1"/>
      <c r="E122" s="1"/>
    </row>
    <row r="123" spans="2:15">
      <c r="C123" s="1"/>
      <c r="D123" s="1"/>
      <c r="E123" s="1"/>
    </row>
    <row r="124" spans="2:15">
      <c r="C124" s="1"/>
      <c r="D124" s="1"/>
      <c r="E124" s="1"/>
    </row>
    <row r="125" spans="2:15">
      <c r="C125" s="1"/>
      <c r="D125" s="1"/>
      <c r="E125" s="1"/>
    </row>
    <row r="126" spans="2:15">
      <c r="C126" s="1"/>
      <c r="D126" s="1"/>
      <c r="E126" s="1"/>
    </row>
    <row r="127" spans="2:15">
      <c r="C127" s="1"/>
      <c r="D127" s="1"/>
      <c r="E127" s="1"/>
    </row>
    <row r="128" spans="2:1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4" type="noConversion"/>
  <dataValidations count="1">
    <dataValidation allowBlank="1" showInputMessage="1" showErrorMessage="1" sqref="A1:A1048576 B39:B1048576 C5:C1048576 D1:AF1048576 AH1:XFD1048576 AG1:AG37 B1:B18 B20:B37 AG42:AG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2018-04-09T07:03:45+00:00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06F678FD-4123-40FF-BFDC-7D62430C378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user</cp:lastModifiedBy>
  <cp:lastPrinted>2017-05-01T10:11:51Z</cp:lastPrinted>
  <dcterms:created xsi:type="dcterms:W3CDTF">2005-07-19T07:39:38Z</dcterms:created>
  <dcterms:modified xsi:type="dcterms:W3CDTF">2018-04-09T06:00:02Z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