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3" i="81" l="1"/>
  <c r="J12" i="81"/>
  <c r="J11" i="81"/>
  <c r="J10" i="81"/>
  <c r="I11" i="81"/>
  <c r="I10" i="81" l="1"/>
  <c r="C37" i="88" s="1"/>
  <c r="L146" i="62" l="1"/>
  <c r="L127" i="62"/>
  <c r="L89" i="62"/>
  <c r="L47" i="62"/>
  <c r="L12" i="62" s="1"/>
  <c r="L13" i="62"/>
  <c r="L126" i="62" l="1"/>
  <c r="L11" i="62" s="1"/>
  <c r="N102" i="62" s="1"/>
  <c r="J11" i="63"/>
  <c r="J19" i="63"/>
  <c r="J20" i="63"/>
  <c r="N110" i="62"/>
  <c r="N77" i="62"/>
  <c r="N61" i="62"/>
  <c r="N32" i="62"/>
  <c r="N27" i="62"/>
  <c r="N11" i="62"/>
  <c r="N16" i="62" l="1"/>
  <c r="N44" i="62"/>
  <c r="N85" i="62"/>
  <c r="N21" i="62"/>
  <c r="N53" i="62"/>
  <c r="N94" i="62"/>
  <c r="N37" i="62"/>
  <c r="N69" i="62"/>
  <c r="N229" i="62"/>
  <c r="N228" i="62"/>
  <c r="N220" i="62"/>
  <c r="N213" i="62"/>
  <c r="N204" i="62"/>
  <c r="N196" i="62"/>
  <c r="N189" i="62"/>
  <c r="N183" i="62"/>
  <c r="N175" i="62"/>
  <c r="N168" i="62"/>
  <c r="N162" i="62"/>
  <c r="N156" i="62"/>
  <c r="N151" i="62"/>
  <c r="N147" i="62"/>
  <c r="N142" i="62"/>
  <c r="N214" i="62"/>
  <c r="N137" i="62"/>
  <c r="N133" i="62"/>
  <c r="N129" i="62"/>
  <c r="N124" i="62"/>
  <c r="N120" i="62"/>
  <c r="N116" i="62"/>
  <c r="N112" i="62"/>
  <c r="N108" i="62"/>
  <c r="N104" i="62"/>
  <c r="N100" i="62"/>
  <c r="N96" i="62"/>
  <c r="N92" i="62"/>
  <c r="N87" i="62"/>
  <c r="N83" i="62"/>
  <c r="N79" i="62"/>
  <c r="N75" i="62"/>
  <c r="N71" i="62"/>
  <c r="N67" i="62"/>
  <c r="N63" i="62"/>
  <c r="N59" i="62"/>
  <c r="N55" i="62"/>
  <c r="N51" i="62"/>
  <c r="N47" i="62"/>
  <c r="N42" i="62"/>
  <c r="N38" i="62"/>
  <c r="N34" i="62"/>
  <c r="N30" i="62"/>
  <c r="N26" i="62"/>
  <c r="N22" i="62"/>
  <c r="N18" i="62"/>
  <c r="N14" i="62"/>
  <c r="N226" i="62"/>
  <c r="N219" i="62"/>
  <c r="N211" i="62"/>
  <c r="N201" i="62"/>
  <c r="N195" i="62"/>
  <c r="N188" i="62"/>
  <c r="N180" i="62"/>
  <c r="N173" i="62"/>
  <c r="N167" i="62"/>
  <c r="N160" i="62"/>
  <c r="N155" i="62"/>
  <c r="N150" i="62"/>
  <c r="N146" i="62"/>
  <c r="N141" i="62"/>
  <c r="N138" i="62"/>
  <c r="N136" i="62"/>
  <c r="N132" i="62"/>
  <c r="N128" i="62"/>
  <c r="N123" i="62"/>
  <c r="N119" i="62"/>
  <c r="N115" i="62"/>
  <c r="N111" i="62"/>
  <c r="N107" i="62"/>
  <c r="N103" i="62"/>
  <c r="N99" i="62"/>
  <c r="N95" i="62"/>
  <c r="N91" i="62"/>
  <c r="N86" i="62"/>
  <c r="N82" i="62"/>
  <c r="N78" i="62"/>
  <c r="N74" i="62"/>
  <c r="N70" i="62"/>
  <c r="N66" i="62"/>
  <c r="N62" i="62"/>
  <c r="N58" i="62"/>
  <c r="N54" i="62"/>
  <c r="N50" i="62"/>
  <c r="N45" i="62"/>
  <c r="N41" i="62"/>
  <c r="N215" i="62"/>
  <c r="N199" i="62"/>
  <c r="N184" i="62"/>
  <c r="N169" i="62"/>
  <c r="N158" i="62"/>
  <c r="N148" i="62"/>
  <c r="N139" i="62"/>
  <c r="N134" i="62"/>
  <c r="N117" i="62"/>
  <c r="N109" i="62"/>
  <c r="N101" i="62"/>
  <c r="N93" i="62"/>
  <c r="N84" i="62"/>
  <c r="N76" i="62"/>
  <c r="N68" i="62"/>
  <c r="N60" i="62"/>
  <c r="N52" i="62"/>
  <c r="N43" i="62"/>
  <c r="N36" i="62"/>
  <c r="N31" i="62"/>
  <c r="N25" i="62"/>
  <c r="N20" i="62"/>
  <c r="N15" i="62"/>
  <c r="N224" i="62"/>
  <c r="N209" i="62"/>
  <c r="N193" i="62"/>
  <c r="N179" i="62"/>
  <c r="N164" i="62"/>
  <c r="N154" i="62"/>
  <c r="N144" i="62"/>
  <c r="N207" i="62"/>
  <c r="N131" i="62"/>
  <c r="N122" i="62"/>
  <c r="N114" i="62"/>
  <c r="N106" i="62"/>
  <c r="N98" i="62"/>
  <c r="N90" i="62"/>
  <c r="N81" i="62"/>
  <c r="N73" i="62"/>
  <c r="N65" i="62"/>
  <c r="N57" i="62"/>
  <c r="N49" i="62"/>
  <c r="N40" i="62"/>
  <c r="N35" i="62"/>
  <c r="N29" i="62"/>
  <c r="N24" i="62"/>
  <c r="N19" i="62"/>
  <c r="N13" i="62"/>
  <c r="N223" i="62"/>
  <c r="N206" i="62"/>
  <c r="N191" i="62"/>
  <c r="N177" i="62"/>
  <c r="N163" i="62"/>
  <c r="N152" i="62"/>
  <c r="N143" i="62"/>
  <c r="N205" i="62"/>
  <c r="N130" i="62"/>
  <c r="N121" i="62"/>
  <c r="N113" i="62"/>
  <c r="N105" i="62"/>
  <c r="N97" i="62"/>
  <c r="N89" i="62"/>
  <c r="N80" i="62"/>
  <c r="N72" i="62"/>
  <c r="N64" i="62"/>
  <c r="N56" i="62"/>
  <c r="N48" i="62"/>
  <c r="N39" i="62"/>
  <c r="N33" i="62"/>
  <c r="N28" i="62"/>
  <c r="N23" i="62"/>
  <c r="N17" i="62"/>
  <c r="N12" i="62"/>
  <c r="N218" i="62"/>
  <c r="N200" i="62"/>
  <c r="N185" i="62"/>
  <c r="N172" i="62"/>
  <c r="N159" i="62"/>
  <c r="N149" i="62"/>
  <c r="N140" i="62"/>
  <c r="N135" i="62"/>
  <c r="N127" i="62"/>
  <c r="N118" i="62"/>
  <c r="N126" i="62"/>
  <c r="N153" i="62"/>
  <c r="N157" i="62"/>
  <c r="N161" i="62"/>
  <c r="N165" i="62"/>
  <c r="N171" i="62"/>
  <c r="N176" i="62"/>
  <c r="N181" i="62"/>
  <c r="N187" i="62"/>
  <c r="N192" i="62"/>
  <c r="N197" i="62"/>
  <c r="N203" i="62"/>
  <c r="N210" i="62"/>
  <c r="N216" i="62"/>
  <c r="N222" i="62"/>
  <c r="N227" i="62"/>
  <c r="N166" i="62"/>
  <c r="N170" i="62"/>
  <c r="N174" i="62"/>
  <c r="N178" i="62"/>
  <c r="N182" i="62"/>
  <c r="N186" i="62"/>
  <c r="N190" i="62"/>
  <c r="N194" i="62"/>
  <c r="N198" i="62"/>
  <c r="N202" i="62"/>
  <c r="N208" i="62"/>
  <c r="N212" i="62"/>
  <c r="N217" i="62"/>
  <c r="N221" i="62"/>
  <c r="N225" i="62"/>
  <c r="K146" i="62"/>
  <c r="K127" i="62"/>
  <c r="K47" i="62"/>
  <c r="K12" i="62" s="1"/>
  <c r="C11" i="88"/>
  <c r="C34" i="88"/>
  <c r="C31" i="88"/>
  <c r="C29" i="88"/>
  <c r="C24" i="88"/>
  <c r="C21" i="88"/>
  <c r="C20" i="88"/>
  <c r="C19" i="88"/>
  <c r="C18" i="88"/>
  <c r="C17" i="88"/>
  <c r="C16" i="88"/>
  <c r="C13" i="88"/>
  <c r="C23" i="88" l="1"/>
  <c r="K126" i="62"/>
  <c r="K11" i="62" s="1"/>
  <c r="C12" i="88"/>
  <c r="C10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K13" i="81" s="1"/>
  <c r="P45" i="69"/>
  <c r="N23" i="63"/>
  <c r="O169" i="62"/>
  <c r="O81" i="62"/>
  <c r="O164" i="62"/>
  <c r="O19" i="62"/>
  <c r="O141" i="62"/>
  <c r="O178" i="62"/>
  <c r="O41" i="62"/>
  <c r="O183" i="62"/>
  <c r="O179" i="62"/>
  <c r="O100" i="62"/>
  <c r="O212" i="62"/>
  <c r="D19" i="88"/>
  <c r="N36" i="63" l="1"/>
  <c r="O209" i="62"/>
  <c r="O47" i="62"/>
  <c r="O54" i="62"/>
  <c r="O27" i="62"/>
  <c r="N57" i="63"/>
  <c r="O13" i="79"/>
  <c r="K11" i="81"/>
  <c r="K10" i="81"/>
  <c r="K12" i="81"/>
  <c r="D37" i="88"/>
  <c r="P25" i="69"/>
  <c r="D20" i="88"/>
  <c r="O63" i="62"/>
  <c r="O50" i="62"/>
  <c r="O42" i="62"/>
  <c r="O133" i="62"/>
  <c r="O213" i="62"/>
  <c r="O96" i="62"/>
  <c r="O226" i="62"/>
  <c r="O91" i="62"/>
  <c r="O229" i="62"/>
  <c r="R14" i="59"/>
  <c r="O86" i="62"/>
  <c r="O174" i="62"/>
  <c r="O109" i="62"/>
  <c r="O204" i="62"/>
  <c r="O80" i="62"/>
  <c r="O32" i="62"/>
  <c r="O122" i="62"/>
  <c r="O206" i="62"/>
  <c r="N72" i="63"/>
  <c r="N34" i="63"/>
  <c r="N59" i="63"/>
  <c r="K55" i="76"/>
  <c r="P36" i="69"/>
  <c r="D11" i="88"/>
  <c r="D29" i="88"/>
  <c r="O87" i="62"/>
  <c r="O99" i="62"/>
  <c r="O51" i="62"/>
  <c r="O214" i="62"/>
  <c r="O112" i="62"/>
  <c r="O115" i="62"/>
  <c r="O13" i="62"/>
  <c r="O103" i="62"/>
  <c r="O182" i="62"/>
  <c r="O117" i="62"/>
  <c r="O210" i="62"/>
  <c r="O84" i="62"/>
  <c r="O40" i="62"/>
  <c r="O127" i="62"/>
  <c r="O211" i="62"/>
  <c r="N16" i="63"/>
  <c r="N38" i="63"/>
  <c r="N63" i="63"/>
  <c r="P40" i="69"/>
  <c r="K54" i="76"/>
  <c r="D13" i="88"/>
  <c r="D31" i="88"/>
  <c r="O175" i="62"/>
  <c r="O186" i="62"/>
  <c r="O83" i="62"/>
  <c r="O171" i="62"/>
  <c r="O30" i="62"/>
  <c r="O151" i="62"/>
  <c r="O25" i="62"/>
  <c r="O170" i="62"/>
  <c r="R11" i="59"/>
  <c r="O45" i="62"/>
  <c r="O136" i="62"/>
  <c r="R16" i="59"/>
  <c r="O160" i="62"/>
  <c r="O15" i="62"/>
  <c r="O77" i="62"/>
  <c r="O161" i="62"/>
  <c r="N32" i="63"/>
  <c r="N53" i="63"/>
  <c r="N14" i="63"/>
  <c r="P37" i="69"/>
  <c r="K50" i="76"/>
  <c r="P54" i="69"/>
  <c r="P32" i="69"/>
  <c r="P41" i="69"/>
  <c r="P11" i="69"/>
  <c r="O12" i="79"/>
  <c r="K16" i="67"/>
  <c r="P15" i="69"/>
  <c r="P44" i="69"/>
  <c r="K11" i="76"/>
  <c r="K20" i="76"/>
  <c r="K43" i="76"/>
  <c r="K12" i="67"/>
  <c r="K19" i="76"/>
  <c r="P59" i="69"/>
  <c r="K16" i="76"/>
  <c r="K39" i="76"/>
  <c r="K42" i="76"/>
  <c r="K35" i="76"/>
  <c r="K38" i="76"/>
  <c r="P50" i="69"/>
  <c r="K56" i="76"/>
  <c r="P51" i="69"/>
  <c r="K57" i="76"/>
  <c r="K41" i="76"/>
  <c r="K24" i="76"/>
  <c r="L11" i="74"/>
  <c r="P71" i="69"/>
  <c r="P55" i="69"/>
  <c r="P39" i="69"/>
  <c r="P23" i="69"/>
  <c r="K13" i="67"/>
  <c r="O26" i="64"/>
  <c r="O16" i="79"/>
  <c r="K48" i="76"/>
  <c r="K32" i="76"/>
  <c r="K15" i="76"/>
  <c r="P78" i="69"/>
  <c r="P62" i="69"/>
  <c r="P46" i="69"/>
  <c r="P30" i="69"/>
  <c r="P14" i="69"/>
  <c r="L15" i="65"/>
  <c r="O17" i="64"/>
  <c r="K46" i="76"/>
  <c r="K13" i="76"/>
  <c r="P60" i="69"/>
  <c r="P28" i="69"/>
  <c r="L13" i="65"/>
  <c r="K51" i="76"/>
  <c r="K18" i="76"/>
  <c r="P65" i="69"/>
  <c r="P33" i="69"/>
  <c r="L12" i="66"/>
  <c r="K34" i="76"/>
  <c r="P80" i="69"/>
  <c r="P48" i="69"/>
  <c r="P16" i="69"/>
  <c r="O19" i="64"/>
  <c r="K47" i="76"/>
  <c r="K14" i="76"/>
  <c r="P61" i="69"/>
  <c r="P29" i="69"/>
  <c r="L14" i="65"/>
  <c r="N67" i="63"/>
  <c r="N51" i="63"/>
  <c r="N35" i="63"/>
  <c r="N19" i="63"/>
  <c r="N62" i="63"/>
  <c r="N46" i="63"/>
  <c r="N30" i="63"/>
  <c r="N13" i="63"/>
  <c r="N61" i="63"/>
  <c r="N45" i="63"/>
  <c r="N29" i="63"/>
  <c r="N12" i="63"/>
  <c r="N60" i="63"/>
  <c r="N44" i="63"/>
  <c r="N28" i="63"/>
  <c r="N11" i="63"/>
  <c r="O216" i="62"/>
  <c r="O197" i="62"/>
  <c r="O181" i="62"/>
  <c r="O165" i="62"/>
  <c r="O149" i="62"/>
  <c r="O135" i="62"/>
  <c r="O118" i="62"/>
  <c r="O102" i="62"/>
  <c r="O85" i="62"/>
  <c r="O69" i="62"/>
  <c r="O53" i="62"/>
  <c r="O36" i="62"/>
  <c r="O20" i="62"/>
  <c r="R13" i="59"/>
  <c r="O121" i="62"/>
  <c r="O93" i="62"/>
  <c r="O68" i="62"/>
  <c r="O43" i="62"/>
  <c r="O23" i="62"/>
  <c r="O219" i="62"/>
  <c r="O200" i="62"/>
  <c r="O184" i="62"/>
  <c r="O168" i="62"/>
  <c r="O152" i="62"/>
  <c r="O205" i="62"/>
  <c r="K53" i="76"/>
  <c r="K33" i="76"/>
  <c r="K12" i="76"/>
  <c r="P67" i="69"/>
  <c r="P47" i="69"/>
  <c r="P27" i="69"/>
  <c r="L14" i="66"/>
  <c r="O18" i="64"/>
  <c r="K52" i="76"/>
  <c r="K28" i="76"/>
  <c r="P86" i="69"/>
  <c r="P66" i="69"/>
  <c r="P42" i="69"/>
  <c r="P22" i="69"/>
  <c r="L13" i="66"/>
  <c r="O13" i="64"/>
  <c r="K30" i="76"/>
  <c r="P68" i="69"/>
  <c r="P20" i="69"/>
  <c r="O15" i="64"/>
  <c r="K26" i="76"/>
  <c r="P57" i="69"/>
  <c r="P17" i="69"/>
  <c r="O12" i="64"/>
  <c r="K25" i="76"/>
  <c r="P64" i="69"/>
  <c r="P24" i="69"/>
  <c r="O11" i="64"/>
  <c r="K31" i="76"/>
  <c r="P69" i="69"/>
  <c r="P21" i="69"/>
  <c r="O16" i="64"/>
  <c r="N55" i="63"/>
  <c r="N31" i="63"/>
  <c r="N70" i="63"/>
  <c r="N50" i="63"/>
  <c r="N26" i="63"/>
  <c r="N69" i="63"/>
  <c r="N49" i="63"/>
  <c r="N25" i="63"/>
  <c r="N68" i="63"/>
  <c r="N48" i="63"/>
  <c r="N24" i="63"/>
  <c r="O224" i="62"/>
  <c r="O201" i="62"/>
  <c r="O177" i="62"/>
  <c r="O157" i="62"/>
  <c r="O207" i="62"/>
  <c r="O114" i="62"/>
  <c r="O94" i="62"/>
  <c r="O73" i="62"/>
  <c r="O49" i="62"/>
  <c r="O28" i="62"/>
  <c r="R17" i="59"/>
  <c r="O105" i="62"/>
  <c r="O72" i="62"/>
  <c r="O39" i="62"/>
  <c r="O11" i="62"/>
  <c r="O223" i="62"/>
  <c r="O196" i="62"/>
  <c r="O176" i="62"/>
  <c r="O156" i="62"/>
  <c r="O134" i="62"/>
  <c r="O101" i="62"/>
  <c r="O52" i="62"/>
  <c r="O225" i="62"/>
  <c r="O190" i="62"/>
  <c r="O158" i="62"/>
  <c r="O128" i="62"/>
  <c r="O95" i="62"/>
  <c r="O62" i="62"/>
  <c r="O29" i="62"/>
  <c r="O18" i="62"/>
  <c r="O202" i="62"/>
  <c r="O154" i="62"/>
  <c r="O107" i="62"/>
  <c r="O58" i="62"/>
  <c r="O218" i="62"/>
  <c r="O167" i="62"/>
  <c r="O120" i="62"/>
  <c r="O71" i="62"/>
  <c r="O14" i="62"/>
  <c r="O222" i="62"/>
  <c r="O187" i="62"/>
  <c r="O155" i="62"/>
  <c r="O124" i="62"/>
  <c r="O92" i="62"/>
  <c r="O59" i="62"/>
  <c r="O26" i="62"/>
  <c r="O162" i="62"/>
  <c r="O82" i="62"/>
  <c r="O129" i="62"/>
  <c r="O38" i="62"/>
  <c r="D34" i="88"/>
  <c r="D42" i="88"/>
  <c r="D38" i="88"/>
  <c r="D23" i="88"/>
  <c r="D10" i="88"/>
  <c r="K49" i="76"/>
  <c r="K29" i="76"/>
  <c r="P83" i="69"/>
  <c r="P63" i="69"/>
  <c r="P43" i="69"/>
  <c r="P19" i="69"/>
  <c r="L16" i="65"/>
  <c r="O14" i="64"/>
  <c r="K44" i="76"/>
  <c r="K23" i="76"/>
  <c r="P82" i="69"/>
  <c r="P58" i="69"/>
  <c r="P38" i="69"/>
  <c r="P18" i="69"/>
  <c r="L11" i="65"/>
  <c r="O14" i="79"/>
  <c r="K21" i="76"/>
  <c r="P52" i="69"/>
  <c r="P12" i="69"/>
  <c r="O11" i="79"/>
  <c r="L13" i="74"/>
  <c r="P49" i="69"/>
  <c r="K15" i="67"/>
  <c r="O10" i="79"/>
  <c r="K17" i="76"/>
  <c r="P56" i="69"/>
  <c r="K14" i="67"/>
  <c r="O15" i="79"/>
  <c r="K22" i="76"/>
  <c r="P53" i="69"/>
  <c r="P13" i="69"/>
  <c r="N71" i="63"/>
  <c r="N47" i="63"/>
  <c r="N27" i="63"/>
  <c r="N66" i="63"/>
  <c r="N42" i="63"/>
  <c r="N22" i="63"/>
  <c r="N65" i="63"/>
  <c r="N41" i="63"/>
  <c r="N21" i="63"/>
  <c r="N64" i="63"/>
  <c r="N40" i="63"/>
  <c r="N20" i="63"/>
  <c r="O220" i="62"/>
  <c r="O193" i="62"/>
  <c r="O173" i="62"/>
  <c r="O153" i="62"/>
  <c r="O131" i="62"/>
  <c r="O110" i="62"/>
  <c r="O90" i="62"/>
  <c r="O65" i="62"/>
  <c r="O44" i="62"/>
  <c r="O24" i="62"/>
  <c r="O97" i="62"/>
  <c r="O60" i="62"/>
  <c r="O31" i="62"/>
  <c r="R12" i="59"/>
  <c r="O215" i="62"/>
  <c r="O192" i="62"/>
  <c r="O172" i="62"/>
  <c r="O148" i="62"/>
  <c r="O126" i="62"/>
  <c r="O89" i="62"/>
  <c r="O35" i="62"/>
  <c r="O217" i="62"/>
  <c r="D12" i="88"/>
  <c r="D24" i="88"/>
  <c r="D17" i="88"/>
  <c r="R15" i="59"/>
  <c r="O104" i="62"/>
  <c r="R18" i="59"/>
  <c r="O123" i="62"/>
  <c r="R19" i="59"/>
  <c r="O67" i="62"/>
  <c r="O108" i="62"/>
  <c r="O147" i="62"/>
  <c r="O195" i="62"/>
  <c r="O55" i="62"/>
  <c r="O137" i="62"/>
  <c r="O191" i="62"/>
  <c r="O66" i="62"/>
  <c r="O132" i="62"/>
  <c r="O194" i="62"/>
  <c r="O21" i="62"/>
  <c r="O70" i="62"/>
  <c r="O111" i="62"/>
  <c r="O150" i="62"/>
  <c r="O198" i="62"/>
  <c r="O64" i="62"/>
  <c r="O139" i="62"/>
  <c r="O180" i="62"/>
  <c r="O227" i="62"/>
  <c r="O48" i="62"/>
  <c r="O113" i="62"/>
  <c r="O12" i="62"/>
  <c r="O57" i="62"/>
  <c r="O98" i="62"/>
  <c r="O140" i="62"/>
  <c r="O185" i="62"/>
  <c r="O228" i="62"/>
  <c r="N52" i="63"/>
  <c r="N33" i="63"/>
  <c r="N73" i="63"/>
  <c r="N54" i="63"/>
  <c r="N39" i="63"/>
  <c r="O24" i="64"/>
  <c r="P77" i="69"/>
  <c r="O27" i="64"/>
  <c r="P72" i="69"/>
  <c r="O20" i="64"/>
  <c r="P73" i="69"/>
  <c r="O23" i="64"/>
  <c r="P76" i="69"/>
  <c r="O21" i="64"/>
  <c r="P26" i="69"/>
  <c r="P70" i="69"/>
  <c r="K36" i="76"/>
  <c r="O22" i="64"/>
  <c r="P31" i="69"/>
  <c r="P75" i="69"/>
  <c r="K37" i="76"/>
  <c r="D18" i="88"/>
  <c r="D16" i="88"/>
  <c r="D21" i="88"/>
  <c r="O22" i="62"/>
  <c r="O159" i="62"/>
  <c r="O33" i="62"/>
  <c r="O138" i="62"/>
  <c r="O34" i="62"/>
  <c r="O75" i="62"/>
  <c r="O116" i="62"/>
  <c r="O163" i="62"/>
  <c r="O203" i="62"/>
  <c r="O79" i="62"/>
  <c r="O142" i="62"/>
  <c r="O199" i="62"/>
  <c r="O17" i="62"/>
  <c r="O74" i="62"/>
  <c r="O146" i="62"/>
  <c r="O221" i="62"/>
  <c r="O37" i="62"/>
  <c r="O78" i="62"/>
  <c r="O119" i="62"/>
  <c r="O166" i="62"/>
  <c r="O208" i="62"/>
  <c r="O76" i="62"/>
  <c r="O143" i="62"/>
  <c r="O188" i="62"/>
  <c r="O56" i="62"/>
  <c r="O130" i="62"/>
  <c r="O16" i="62"/>
  <c r="O61" i="62"/>
  <c r="O106" i="62"/>
  <c r="O144" i="62"/>
  <c r="O189" i="62"/>
  <c r="N15" i="63"/>
  <c r="N56" i="63"/>
  <c r="N37" i="63"/>
  <c r="N17" i="63"/>
  <c r="N58" i="63"/>
  <c r="N43" i="63"/>
  <c r="K11" i="67"/>
  <c r="P85" i="69"/>
  <c r="L11" i="66"/>
  <c r="L12" i="74"/>
  <c r="O28" i="64"/>
  <c r="P81" i="69"/>
  <c r="L15" i="66"/>
  <c r="P84" i="69"/>
  <c r="O25" i="64"/>
  <c r="P34" i="69"/>
  <c r="P74" i="69"/>
  <c r="K40" i="76"/>
  <c r="L12" i="65"/>
  <c r="P35" i="69"/>
  <c r="P79" i="69"/>
  <c r="K45" i="76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80331]}"/>
    <s v="{[Medida].[Medida].&amp;[2]}"/>
    <s v="{[Keren].[Keren].[All]}"/>
    <s v="{[Cheshbon KM].[Hie Peilut].[Peilut 7].&amp;[Kod_Peilut_L7_622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4" si="26">
        <n x="1" s="1"/>
        <n x="2" s="1"/>
        <n x="24"/>
        <n x="25"/>
      </t>
    </mdx>
    <mdx n="0" f="v">
      <t c="4" si="26">
        <n x="1" s="1"/>
        <n x="2" s="1"/>
        <n x="27"/>
        <n x="25"/>
      </t>
    </mdx>
    <mdx n="0" f="v">
      <t c="4" si="26">
        <n x="1" s="1"/>
        <n x="2" s="1"/>
        <n x="28"/>
        <n x="25"/>
      </t>
    </mdx>
    <mdx n="0" f="v">
      <t c="4" si="26">
        <n x="1" s="1"/>
        <n x="2" s="1"/>
        <n x="29"/>
        <n x="25"/>
      </t>
    </mdx>
    <mdx n="0" f="v">
      <t c="4" si="26">
        <n x="1" s="1"/>
        <n x="2" s="1"/>
        <n x="30"/>
        <n x="25"/>
      </t>
    </mdx>
    <mdx n="0" f="v">
      <t c="4" si="26">
        <n x="1" s="1"/>
        <n x="2" s="1"/>
        <n x="31"/>
        <n x="25"/>
      </t>
    </mdx>
    <mdx n="0" f="v">
      <t c="4" si="26">
        <n x="1" s="1"/>
        <n x="2" s="1"/>
        <n x="32"/>
        <n x="25"/>
      </t>
    </mdx>
    <mdx n="0" f="v">
      <t c="4" si="26">
        <n x="1" s="1"/>
        <n x="2" s="1"/>
        <n x="33"/>
        <n x="25"/>
      </t>
    </mdx>
    <mdx n="0" f="v">
      <t c="4" si="26">
        <n x="1" s="1"/>
        <n x="2" s="1"/>
        <n x="34"/>
        <n x="25"/>
      </t>
    </mdx>
    <mdx n="0" f="v">
      <t c="4" si="26">
        <n x="1" s="1"/>
        <n x="2" s="1"/>
        <n x="35"/>
        <n x="25"/>
      </t>
    </mdx>
    <mdx n="0" f="v">
      <t c="4" si="26">
        <n x="1" s="1"/>
        <n x="2" s="1"/>
        <n x="36"/>
        <n x="25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<sst xmlns="http://schemas.openxmlformats.org/spreadsheetml/2006/main" count="4196" uniqueCount="1273">
  <si>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</si>
  <si>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</si>
  <si>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</si>
  <si>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</si>
  <si>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</si>
  <si>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</si>
  <si>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</si>
  <si>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</si>
  <si>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</si>
  <si>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</si>
  <si>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</si>
  <si>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</si>
  <si>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</si>
  <si>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</si>
  <si>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</si>
  <si>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</si>
  <si>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</si>
  <si>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</si>
  <si>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</si>
  <si>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</si>
  <si>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</si>
  <si>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</si>
  <si>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</si>
  <si>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</si>
  <si>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</si>
  <si>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</si>
  <si>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</si>
  <si>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</si>
  <si>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</si>
  <si>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</si>
  <si>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</si>
  <si>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</si>
  <si>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</si>
  <si>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</si>
  <si>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</si>
  <si>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</si>
  <si>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</si>
  <si>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</si>
  <si>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</si>
  <si>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</si>
  <si>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</si>
  <si>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</si>
  <si>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</si>
  <si>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</si>
  <si>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</si>
  <si>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</si>
  <si>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</si>
  <si>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</si>
  <si>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</si>
  <si>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</si>
  <si>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</si>
  <si>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</si>
  <si>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</si>
  <si>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</si>
  <si>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</si>
  <si>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</si>
  <si>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</si>
  <si>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</si>
  <si>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</si>
  <si>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</si>
  <si>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</si>
  <si>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</si>
  <si>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</si>
  <si>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</si>
  <si>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</si>
  <si>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</si>
  <si>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</si>
  <si>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</si>
  <si>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</si>
  <si>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</si>
  <si>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</si>
  <si>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</si>
  <si>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</si>
  <si>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</si>
  <si>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</si>
  <si>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</si>
  <si>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</si>
  <si>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</si>
  <si>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</si>
  <si>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</si>
  <si>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</si>
  <si>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</si>
  <si>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</si>
  <si>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</si>
  <si>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</si>
  <si>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</si>
  <si>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</si>
  <si>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</si>
  <si>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</si>
  <si>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</si>
  <si>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</si>
  <si>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</si>
  <si>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</si>
  <si>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</si>
  <si>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</si>
  <si>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</si>
  <si>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</si>
  <si>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</si>
  <si>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</si>
  <si>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</si>
  <si>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</si>
  <si>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</si>
  <si>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</si>
  <si>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</si>
  <si>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</si>
  <si>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</si>
  <si>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</si>
  <si>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</si>
  <si>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</si>
  <si>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</si>
  <si>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</si>
  <si>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</si>
  <si>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</si>
  <si>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</si>
  <si>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</si>
  <si>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</si>
  <si>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</si>
  <si>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</si>
  <si>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</si>
  <si>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</si>
  <si>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</si>
  <si>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</si>
  <si>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</si>
  <si>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</si>
  <si>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</si>
  <si>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</si>
  <si>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</si>
  <si>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</si>
  <si>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</si>
  <si>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</si>
  <si>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</si>
  <si>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</si>
  <si>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</si>
  <si>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</si>
  <si>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</si>
  <si>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</si>
  <si>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</si>
  <si>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</si>
  <si>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</si>
  <si>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</si>
  <si>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</si>
  <si>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</si>
  <si>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</si>
  <si>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</si>
  <si>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</si>
  <si>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</si>
  <si>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</si>
  <si>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</si>
  <si>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</si>
  <si>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</si>
  <si>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</si>
  <si>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</si>
  <si>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</si>
  <si>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</si>
  <si>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</si>
  <si>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</si>
  <si>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</si>
  <si>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</si>
  <si>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</si>
  <si>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</si>
  <si>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</si>
  <si>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</si>
  <si>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</si>
  <si>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</si>
  <si>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</si>
  <si>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</si>
  <si>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</si>
  <si>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</si>
  <si>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</si>
  <si>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</si>
  <si>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</si>
  <si>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</si>
  <si>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</si>
  <si>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</si>
  <si>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</si>
  <si>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</si>
  <si>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</si>
  <si>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</si>
  <si>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</si>
  <si>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</si>
  <si>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</si>
  <si>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</si>
  <si>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</si>
  <si>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</si>
  <si>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</si>
  <si>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</si>
  <si>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</si>
  <si>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</si>
  <si>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</si>
  <si>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</si>
  <si>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</si>
  <si>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</si>
  <si>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</si>
  <si>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</si>
  <si>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</si>
  <si>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</si>
  <si>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</si>
  <si>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</si>
  <si>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</si>
  <si>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</si>
  <si>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</si>
  <si>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</si>
  <si>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</si>
  <si>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</si>
  <si>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</si>
  <si>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</si>
  <si>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</si>
  <si>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</si>
  <si>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</si>
  <si>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</si>
  <si>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</si>
  <si>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</si>
  <si>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</si>
  <si>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</si>
  <si>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</si>
  <si>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</si>
  <si>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</si>
  <si>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</si>
  <si>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</si>
  <si>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</si>
  <si>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</si>
  <si>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</si>
  <si>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</si>
  <si>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</si>
  <si>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</si>
  <si>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</si>
  <si>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</si>
  <si>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</si>
  <si>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</si>
  <si>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</si>
  <si>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</si>
  <si>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</si>
  <si>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</si>
  <si>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</si>
  <si>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</si>
  <si>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</si>
  <si>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</si>
  <si>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</si>
  <si>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</si>
  <si>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</si>
  <si>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</si>
  <si>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</si>
  <si>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</si>
  <si>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</si>
  <si>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</si>
  <si>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מסלול מניות</t>
  </si>
  <si>
    <t>ממשלתי  שיקלית 219</t>
  </si>
  <si>
    <t>1110907</t>
  </si>
  <si>
    <t>RF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</si>
  <si>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</si>
  <si>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</si>
  <si>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</si>
  <si>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</si>
  <si>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</si>
  <si>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</si>
  <si>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</si>
  <si>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</si>
  <si>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</si>
  <si>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</si>
  <si>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</si>
  <si>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</si>
  <si>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</si>
  <si>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UTILITIES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</si>
  <si>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</si>
  <si>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</si>
  <si>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</si>
  <si>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</si>
  <si>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</si>
  <si>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</si>
  <si>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</si>
  <si>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</si>
  <si>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אלוני חץ</t>
  </si>
  <si>
    <t>390013</t>
  </si>
  <si>
    <t>520038506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</si>
  <si>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</si>
  <si>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</si>
  <si>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</si>
  <si>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</si>
  <si>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</si>
  <si>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</si>
  <si>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</si>
  <si>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</si>
  <si>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</si>
  <si>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</si>
  <si>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</si>
  <si>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</si>
  <si>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</si>
  <si>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</si>
  <si>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</si>
  <si>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</si>
  <si>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</si>
  <si>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</si>
  <si>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</si>
  <si>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</si>
  <si>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</si>
  <si>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</si>
  <si>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</si>
  <si>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</si>
  <si>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</si>
  <si>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</si>
  <si>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</si>
  <si>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</si>
  <si>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</si>
  <si>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</si>
  <si>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</si>
  <si>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</si>
  <si>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</si>
  <si>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</si>
  <si>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</si>
  <si>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</si>
  <si>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</si>
  <si>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</si>
  <si>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</si>
  <si>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</si>
  <si>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</si>
  <si>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</si>
  <si>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</si>
  <si>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</si>
  <si>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</si>
  <si>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</si>
  <si>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</si>
  <si>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</si>
  <si>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</si>
  <si>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מזור</t>
  </si>
  <si>
    <t>1106855</t>
  </si>
  <si>
    <t>513009043</t>
  </si>
  <si>
    <t>מכשור רפואי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</si>
  <si>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</si>
  <si>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</si>
  <si>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</si>
  <si>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</si>
  <si>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</si>
  <si>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</si>
  <si>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</si>
  <si>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</si>
  <si>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</si>
  <si>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</si>
  <si>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</si>
  <si>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</si>
  <si>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</si>
  <si>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</si>
  <si>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</si>
  <si>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</si>
  <si>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</si>
  <si>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</si>
  <si>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</si>
  <si>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</si>
  <si>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</si>
  <si>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</si>
  <si>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פרוטרום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</si>
  <si>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</si>
  <si>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</si>
  <si>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</si>
  <si>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</si>
  <si>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</si>
  <si>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</si>
  <si>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</si>
  <si>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</si>
  <si>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</si>
  <si>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</si>
  <si>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</si>
  <si>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</si>
  <si>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</si>
  <si>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</si>
  <si>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</si>
  <si>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</si>
  <si>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</si>
  <si>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</si>
  <si>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</si>
  <si>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</si>
  <si>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</si>
  <si>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</si>
  <si>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</si>
  <si>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</si>
  <si>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</si>
  <si>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</si>
  <si>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ENERGY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</si>
  <si>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</si>
  <si>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</si>
  <si>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</si>
  <si>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</si>
  <si>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</si>
  <si>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</si>
  <si>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</si>
  <si>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</si>
  <si>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</si>
  <si>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</si>
  <si>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שרותים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</si>
  <si>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</si>
  <si>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</si>
  <si>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</si>
  <si>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</si>
  <si>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</si>
  <si>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</si>
  <si>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</si>
  <si>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</si>
  <si>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</si>
  <si>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</si>
  <si>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</si>
  <si>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</si>
  <si>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</si>
  <si>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</si>
  <si>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</si>
  <si>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</si>
  <si>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</si>
  <si>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</si>
  <si>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</si>
  <si>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</si>
  <si>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</si>
  <si>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</si>
  <si>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520001736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</si>
  <si>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</si>
  <si>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</si>
  <si>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</si>
  <si>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</si>
  <si>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</si>
  <si>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</si>
  <si>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</si>
  <si>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</si>
  <si>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</si>
  <si>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</si>
  <si>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</si>
  <si>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</si>
  <si>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</si>
  <si>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</si>
  <si>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</si>
  <si>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</si>
  <si>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</si>
  <si>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</si>
  <si>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</si>
  <si>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</si>
  <si>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</si>
  <si>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</si>
  <si>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</si>
  <si>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</si>
  <si>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</si>
  <si>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</si>
  <si>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</si>
  <si>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</si>
  <si>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</si>
  <si>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</si>
  <si>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</si>
  <si>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</si>
  <si>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</si>
  <si>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</si>
  <si>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</si>
  <si>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</si>
  <si>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</si>
  <si>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</si>
  <si>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</si>
  <si>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</si>
  <si>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</si>
  <si>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</si>
  <si>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</si>
  <si>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</si>
  <si>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</si>
  <si>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</si>
  <si>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</si>
  <si>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</si>
  <si>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</si>
  <si>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</si>
  <si>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</si>
  <si>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</si>
  <si>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</si>
  <si>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</si>
  <si>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</si>
  <si>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</si>
  <si>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</si>
  <si>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</si>
  <si>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</si>
  <si>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</si>
  <si>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</si>
  <si>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</si>
  <si>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</si>
  <si>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</si>
  <si>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</si>
  <si>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</si>
  <si>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</si>
  <si>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</si>
  <si>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</si>
  <si>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</si>
  <si>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</si>
  <si>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</si>
  <si>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</si>
  <si>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</si>
  <si>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</si>
  <si>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</si>
  <si>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</si>
  <si>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</si>
  <si>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</si>
  <si>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</si>
  <si>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</si>
  <si>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</si>
  <si>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</si>
  <si>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</si>
  <si>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</si>
  <si>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</si>
  <si>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</si>
  <si>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</si>
  <si>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</si>
  <si>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</si>
  <si>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</si>
  <si>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</si>
  <si>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</si>
  <si>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</si>
  <si>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</si>
  <si>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</si>
  <si>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</si>
  <si>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</si>
  <si>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</si>
  <si>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</si>
  <si>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</si>
  <si>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</si>
  <si>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</si>
  <si>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</si>
  <si>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</si>
  <si>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</si>
  <si>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</si>
  <si>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</si>
  <si>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</si>
  <si>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</si>
  <si>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</si>
  <si>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</si>
  <si>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</si>
  <si>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</si>
  <si>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</si>
  <si>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</si>
  <si>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</si>
  <si>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</si>
  <si>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</si>
  <si>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</si>
  <si>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</si>
  <si>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</si>
  <si>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</si>
  <si>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</si>
  <si>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</si>
  <si>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</si>
  <si>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</si>
  <si>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</si>
  <si>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</si>
  <si>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</si>
  <si>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</si>
  <si>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</si>
  <si>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</si>
  <si>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</si>
  <si>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</si>
  <si>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</si>
  <si>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</si>
  <si>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</si>
  <si>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</si>
  <si>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</si>
  <si>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</si>
  <si>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</si>
  <si>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</si>
  <si>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</si>
  <si>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</si>
  <si>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</si>
  <si>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</si>
  <si>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</si>
  <si>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</si>
  <si>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</si>
  <si>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</si>
  <si>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</si>
  <si>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</si>
  <si>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</si>
  <si>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</si>
  <si>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</si>
  <si>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</si>
  <si>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</si>
  <si>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</si>
  <si>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</si>
  <si>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</si>
  <si>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</si>
  <si>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</si>
  <si>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</si>
  <si>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</si>
  <si>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</si>
  <si>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</si>
  <si>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</si>
  <si>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</si>
  <si>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</si>
  <si>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</si>
  <si>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</si>
  <si>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</si>
  <si>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</si>
  <si>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</si>
  <si>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</si>
  <si>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</si>
  <si>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</si>
  <si>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</si>
  <si>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</si>
  <si>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</si>
  <si>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</si>
  <si>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</si>
  <si>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</si>
  <si>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</si>
  <si>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</si>
  <si>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</si>
  <si>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</si>
  <si>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</si>
  <si>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</si>
  <si>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</si>
  <si>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</si>
  <si>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</si>
  <si>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</si>
  <si>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</si>
  <si>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</si>
  <si>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</si>
  <si>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</si>
  <si>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</si>
  <si>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</si>
  <si>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</si>
  <si>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</si>
  <si>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</si>
  <si>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</si>
  <si>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</si>
  <si>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</si>
  <si>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</si>
  <si>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</si>
  <si>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</si>
  <si>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</si>
  <si>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</si>
  <si>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</si>
  <si>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</si>
  <si>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</si>
  <si>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</si>
  <si>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</si>
  <si>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</si>
  <si>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</si>
  <si>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</si>
  <si>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</si>
  <si>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</si>
  <si>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</si>
  <si>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</si>
  <si>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</si>
  <si>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</si>
  <si>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</si>
  <si>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</si>
  <si>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</si>
  <si>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</si>
  <si>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</si>
  <si>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</si>
  <si>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</si>
  <si>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</si>
  <si>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</si>
  <si>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</si>
  <si>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</si>
  <si>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</si>
  <si>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</si>
  <si>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</si>
  <si>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</si>
  <si>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</si>
  <si>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</si>
  <si>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</si>
  <si>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</si>
  <si>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</si>
  <si>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</si>
  <si>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</si>
  <si>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</si>
  <si>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</si>
  <si>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</si>
  <si>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</si>
  <si>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</si>
  <si>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</si>
  <si>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</si>
  <si>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</si>
  <si>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</si>
  <si>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</si>
  <si>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</si>
  <si>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Real Estate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</si>
  <si>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</si>
  <si>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</si>
  <si>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</si>
  <si>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</si>
  <si>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</si>
  <si>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</si>
  <si>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</si>
  <si>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</si>
  <si>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</si>
  <si>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</si>
  <si>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</si>
  <si>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</si>
  <si>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</si>
  <si>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</si>
  <si>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</si>
  <si>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Automobiles &amp; Components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</si>
  <si>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</si>
  <si>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</si>
  <si>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</si>
  <si>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</si>
  <si>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</si>
  <si>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</si>
  <si>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</si>
  <si>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</si>
  <si>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</si>
  <si>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</si>
  <si>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</si>
  <si>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</si>
  <si>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</si>
  <si>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</si>
  <si>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</si>
  <si>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</si>
  <si>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</si>
  <si>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</si>
  <si>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</si>
  <si>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</si>
  <si>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</si>
  <si>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</si>
  <si>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</si>
  <si>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</si>
  <si>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</si>
  <si>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</si>
  <si>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</si>
  <si>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</si>
  <si>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</si>
  <si>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</si>
  <si>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</si>
  <si>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</si>
  <si>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</si>
  <si>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</si>
  <si>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</si>
  <si>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</si>
  <si>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</si>
  <si>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</si>
  <si>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</si>
  <si>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</si>
  <si>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</si>
  <si>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</si>
  <si>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</si>
  <si>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</si>
  <si>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</si>
  <si>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</si>
  <si>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</si>
  <si>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</si>
  <si>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</si>
  <si>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</si>
  <si>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</si>
  <si>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</si>
  <si>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</si>
  <si>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</si>
  <si>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</si>
  <si>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</si>
  <si>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</si>
  <si>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</si>
  <si>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</si>
  <si>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</si>
  <si>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</si>
  <si>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</si>
  <si>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</si>
  <si>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</si>
  <si>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</si>
  <si>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</si>
  <si>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</si>
  <si>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</si>
  <si>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</si>
  <si>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</si>
  <si>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</si>
  <si>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</si>
  <si>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</si>
  <si>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</si>
  <si>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</si>
  <si>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</si>
  <si>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</si>
  <si>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</si>
  <si>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</si>
  <si>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</si>
  <si>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</si>
  <si>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</si>
  <si>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</si>
  <si>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</si>
  <si>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</si>
  <si>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</si>
  <si>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</si>
  <si>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</si>
  <si>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</si>
  <si>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</si>
  <si>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</si>
  <si>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</si>
  <si>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</si>
  <si>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</si>
  <si>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</si>
  <si>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</si>
  <si>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</si>
  <si>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</si>
  <si>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</si>
  <si>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</si>
  <si>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</si>
  <si>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</si>
  <si>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</si>
  <si>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</si>
  <si>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</si>
  <si>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</si>
  <si>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</si>
  <si>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</si>
  <si>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</si>
  <si>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</si>
  <si>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</si>
  <si>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</si>
  <si>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</si>
  <si>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</si>
  <si>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</si>
  <si>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</si>
  <si>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</si>
  <si>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</si>
  <si>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</si>
  <si>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</si>
  <si>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</si>
  <si>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</si>
  <si>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</si>
  <si>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</si>
  <si>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</si>
  <si>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</si>
  <si>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</si>
  <si>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</si>
  <si>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</si>
  <si>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</si>
  <si>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</si>
  <si>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</si>
  <si>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</si>
  <si>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</si>
  <si>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</si>
  <si>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</si>
  <si>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</si>
  <si>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</si>
  <si>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</si>
  <si>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</si>
  <si>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</si>
  <si>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</si>
  <si>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</si>
  <si>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</si>
  <si>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</si>
  <si>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</si>
  <si>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</si>
  <si>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</si>
  <si>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</si>
  <si>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</si>
  <si>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</si>
  <si>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</si>
  <si>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</si>
  <si>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</si>
  <si>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</si>
  <si>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</si>
  <si>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</si>
  <si>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</si>
  <si>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</si>
  <si>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</si>
  <si>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</si>
  <si>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</si>
  <si>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</si>
  <si>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</si>
  <si>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</si>
  <si>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AMUNDI ETF MSCI EM ASIA UCIT</t>
  </si>
  <si>
    <t>LU1681044563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</si>
  <si>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</si>
  <si>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</si>
  <si>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</si>
  <si>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</si>
  <si>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</si>
  <si>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</si>
  <si>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</si>
  <si>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</si>
  <si>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</si>
  <si>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</si>
  <si>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</si>
  <si>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</si>
  <si>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</si>
  <si>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</si>
  <si>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</si>
  <si>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</si>
  <si>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</si>
  <si>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</si>
  <si>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</si>
  <si>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</si>
  <si>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</si>
  <si>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</si>
  <si>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</si>
  <si>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</si>
  <si>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</si>
  <si>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</si>
  <si>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</si>
  <si>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</si>
  <si>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</si>
  <si>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</si>
  <si>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</si>
  <si>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</si>
  <si>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</si>
  <si>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</si>
  <si>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</si>
  <si>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</si>
  <si>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</si>
  <si>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</si>
  <si>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</si>
  <si>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</si>
  <si>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</si>
  <si>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</si>
  <si>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</si>
  <si>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</si>
  <si>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</si>
  <si>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</si>
  <si>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</si>
  <si>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</si>
  <si>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</si>
  <si>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</si>
  <si>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</si>
  <si>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</si>
  <si>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</si>
  <si>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</si>
  <si>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</si>
  <si>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</si>
  <si>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</si>
  <si>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</si>
  <si>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</si>
  <si>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</si>
  <si>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S&amp;P 500</t>
  </si>
  <si>
    <t>LU0496786657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</si>
  <si>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</si>
  <si>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</si>
  <si>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</si>
  <si>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</si>
  <si>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</si>
  <si>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</si>
  <si>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</si>
  <si>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</si>
  <si>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</si>
  <si>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</si>
  <si>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</si>
  <si>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</si>
  <si>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</si>
  <si>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</si>
  <si>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</si>
  <si>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</si>
  <si>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</si>
  <si>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</si>
  <si>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</si>
  <si>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</si>
  <si>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</si>
  <si>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</si>
  <si>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</si>
  <si>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</si>
  <si>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</si>
  <si>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</si>
  <si>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</si>
  <si>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</si>
  <si>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</si>
  <si>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</si>
  <si>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</si>
  <si>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</si>
  <si>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</si>
  <si>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</si>
  <si>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</si>
  <si>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</si>
  <si>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</si>
  <si>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</si>
  <si>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</si>
  <si>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</si>
  <si>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</si>
  <si>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</si>
  <si>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</si>
  <si>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</si>
  <si>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</si>
  <si>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</si>
  <si>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</si>
  <si>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</si>
  <si>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</si>
  <si>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</si>
  <si>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</si>
  <si>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</si>
  <si>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</si>
  <si>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</si>
  <si>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</si>
  <si>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</si>
  <si>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</si>
  <si>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</si>
  <si>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</si>
  <si>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</si>
  <si>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</si>
  <si>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</si>
  <si>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</si>
  <si>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</si>
  <si>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</si>
  <si>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</si>
  <si>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</si>
  <si>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</si>
  <si>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</si>
  <si>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</si>
  <si>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</si>
  <si>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</si>
  <si>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</si>
  <si>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</si>
  <si>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</si>
  <si>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</si>
  <si>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</si>
  <si>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</si>
  <si>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</si>
  <si>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</si>
  <si>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1920 MAY 2018</t>
  </si>
  <si>
    <t>82271024</t>
  </si>
  <si>
    <t>bP 1920 MAY 2018</t>
  </si>
  <si>
    <t>82271594</t>
  </si>
  <si>
    <t>E MINI RUSS 2000 JUN18</t>
  </si>
  <si>
    <t>RTYM8</t>
  </si>
  <si>
    <t>S&amp;P500 EMINI FUT JUN18</t>
  </si>
  <si>
    <t>ESM8</t>
  </si>
  <si>
    <t>SPI 200 FUTURES JUN18</t>
  </si>
  <si>
    <t>XPM8</t>
  </si>
  <si>
    <t>TOPIX INDX FUTR JUN18</t>
  </si>
  <si>
    <t>TPM8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</si>
  <si>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</si>
  <si>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</si>
  <si>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</si>
  <si>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</si>
  <si>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</si>
  <si>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</si>
  <si>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</si>
  <si>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</si>
  <si>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</si>
  <si>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</si>
  <si>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</si>
  <si>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</si>
  <si>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</si>
  <si>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</si>
  <si>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</si>
  <si>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</si>
  <si>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</si>
  <si>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</si>
  <si>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</si>
  <si>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</si>
  <si>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</si>
  <si>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</si>
  <si>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</si>
  <si>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</si>
  <si>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</si>
  <si>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</si>
  <si>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</si>
  <si>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</si>
  <si>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</si>
  <si>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</si>
  <si>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</si>
  <si>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</si>
  <si>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</si>
  <si>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</si>
  <si>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</si>
  <si>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</si>
  <si>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</si>
  <si>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</si>
  <si>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</si>
  <si>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</si>
  <si>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</si>
  <si>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</si>
  <si>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</si>
  <si>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</si>
  <si>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</si>
  <si>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</si>
  <si>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</si>
  <si>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</si>
  <si>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</si>
  <si>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</si>
  <si>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</si>
  <si>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</si>
  <si>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</si>
  <si>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</si>
  <si>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</si>
  <si>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</si>
  <si>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</si>
  <si>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</si>
  <si>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</si>
  <si>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</si>
  <si>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</si>
  <si>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</si>
  <si>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</si>
  <si>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</si>
  <si>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</si>
  <si>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</si>
  <si>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</si>
  <si>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</si>
  <si>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</si>
  <si>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</si>
  <si>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</si>
  <si>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</si>
  <si>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</si>
  <si>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</si>
  <si>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</si>
  <si>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</si>
  <si>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</si>
  <si>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</si>
  <si>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</si>
  <si>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</si>
  <si>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</si>
  <si>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</si>
  <si>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</si>
  <si>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</si>
  <si>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</si>
  <si>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</si>
  <si>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</si>
  <si>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</si>
  <si>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</si>
  <si>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</si>
  <si>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</si>
  <si>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</si>
  <si>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</si>
  <si>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</si>
  <si>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</si>
  <si>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</si>
  <si>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</si>
  <si>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</si>
  <si>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</si>
  <si>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</si>
  <si>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</si>
  <si>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</si>
  <si>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</si>
  <si>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</si>
  <si>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</si>
  <si>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</si>
  <si>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</si>
  <si>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</si>
  <si>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</si>
  <si>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</si>
  <si>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</si>
  <si>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</si>
  <si>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</si>
  <si>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</si>
  <si>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</si>
  <si>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</si>
  <si>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</si>
  <si>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</si>
  <si>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</si>
  <si>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</si>
  <si>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</si>
  <si>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</si>
  <si>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</si>
  <si>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</si>
  <si>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</si>
  <si>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</si>
  <si>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</si>
  <si>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</si>
  <si>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</si>
  <si>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</si>
  <si>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</si>
  <si>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</si>
  <si>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</si>
  <si>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</si>
  <si>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</si>
  <si>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</si>
  <si>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</si>
  <si>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</si>
  <si>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</si>
  <si>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</si>
  <si>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REDHILL WARRANT</t>
  </si>
  <si>
    <t>52290</t>
  </si>
  <si>
    <t>₪ / מט"ח</t>
  </si>
  <si>
    <t>+ILS/-EUR 4.3645 06-06-18 (10) +95</t>
  </si>
  <si>
    <t>10001699</t>
  </si>
  <si>
    <t>+ILS/-USD 3.39 03-01-19 (10) --651</t>
  </si>
  <si>
    <t>10001640</t>
  </si>
  <si>
    <t>+ILS/-USD 3.4221 19-06-18 (10) --234</t>
  </si>
  <si>
    <t>10001675</t>
  </si>
  <si>
    <t>+ILS/-USD 3.449 01-08-18 (10) --280</t>
  </si>
  <si>
    <t>10001729</t>
  </si>
  <si>
    <t>+ILS/-USD 3.4584 20-08-18 (10) -316</t>
  </si>
  <si>
    <t>10001736</t>
  </si>
  <si>
    <t>+ILS/-USD 3.4628 02-08-18 (10) --272</t>
  </si>
  <si>
    <t>10001738</t>
  </si>
  <si>
    <t>+ILS/-USD 3.4634 18-07-18 (10) --266</t>
  </si>
  <si>
    <t>10001714</t>
  </si>
  <si>
    <t>+ILS/-USD 3.4717 06-08-18 (10) --283</t>
  </si>
  <si>
    <t>10001744</t>
  </si>
  <si>
    <t>+ILS/-USD 3.4722 23-05-18 (10) --123</t>
  </si>
  <si>
    <t>10001742</t>
  </si>
  <si>
    <t>+ILS/-USD 3.4751 03-07-18 (10) --254</t>
  </si>
  <si>
    <t>10001709</t>
  </si>
  <si>
    <t>+ILS/-USD 3.4769 21-06-18 (10) --226</t>
  </si>
  <si>
    <t>10001703</t>
  </si>
  <si>
    <t>+ILS/-USD 3.4807 05-06-18 (10) --193</t>
  </si>
  <si>
    <t>10001708</t>
  </si>
  <si>
    <t>+USD/-ILS 3.4439 05-06-18 (10) --151</t>
  </si>
  <si>
    <t>10001724</t>
  </si>
  <si>
    <t>+EUR/-USD 1.2308 10-04-18 (10) +48.1</t>
  </si>
  <si>
    <t>10001690</t>
  </si>
  <si>
    <t>+GBP/-USD 1.415 27-06-18 (10) +52</t>
  </si>
  <si>
    <t>10001740</t>
  </si>
  <si>
    <t>+JPY/-USD 105.859 16-04-18 (10) --22.1</t>
  </si>
  <si>
    <t>10001727</t>
  </si>
  <si>
    <t>+USD/-CAD 1.2289 13-06-18 (10) --18</t>
  </si>
  <si>
    <t>10001671</t>
  </si>
  <si>
    <t>+USD/-CAD 1.2295 04-06-18 (10) --16</t>
  </si>
  <si>
    <t>10001662</t>
  </si>
  <si>
    <t>+USD/-CAD 1.29 13-06-18 (10) --20</t>
  </si>
  <si>
    <t>10001734</t>
  </si>
  <si>
    <t>+USD/-EUR 1.1908 10-04-18 (10) +98.5</t>
  </si>
  <si>
    <t>10001612</t>
  </si>
  <si>
    <t>+USD/-EUR 1.1947 10-04-18 (10) +96.5</t>
  </si>
  <si>
    <t>10001603</t>
  </si>
  <si>
    <t>+USD/-EUR 1.2097 10-04-18 (10) +67</t>
  </si>
  <si>
    <t>10001652</t>
  </si>
  <si>
    <t>+USD/-EUR 1.2154 10-04-18 (10) +71.9</t>
  </si>
  <si>
    <t>10001644</t>
  </si>
  <si>
    <t>+USD/-EUR 1.2293 14-05-18 (10) +88.2</t>
  </si>
  <si>
    <t>10001656</t>
  </si>
  <si>
    <t>+USD/-EUR 1.2375 22-05-18 (10) +55</t>
  </si>
  <si>
    <t>10001732</t>
  </si>
  <si>
    <t>+USD/-EUR 1.2388 10-04-18 (10) +41.2</t>
  </si>
  <si>
    <t>10001706</t>
  </si>
  <si>
    <t>+USD/-EUR 1.2415 22-05-18 (10) +70.5</t>
  </si>
  <si>
    <t>10001719</t>
  </si>
  <si>
    <t>+USD/-EUR 1.2459 26-07-18 (10) +129.2</t>
  </si>
  <si>
    <t>10001726</t>
  </si>
  <si>
    <t>+USD/-EUR 1.2507 10-04-18 (10) +57</t>
  </si>
  <si>
    <t>10001664</t>
  </si>
  <si>
    <t>+USD/-EUR 1.2511 26-07-18 (10) +111</t>
  </si>
  <si>
    <t>10001746</t>
  </si>
  <si>
    <t>+USD/-EUR 1.2571 25-06-18 (10) +121</t>
  </si>
  <si>
    <t>10001668</t>
  </si>
  <si>
    <t>+USD/-GBP 1.3853 07-06-18 (10) +69.8</t>
  </si>
  <si>
    <t>10001654</t>
  </si>
  <si>
    <t>+USD/-GBP 1.3936 27-06-18 (10) +76</t>
  </si>
  <si>
    <t>10001686</t>
  </si>
  <si>
    <t>+USD/-GBP 1.3977 30-07-18 (10) +86</t>
  </si>
  <si>
    <t>10001723</t>
  </si>
  <si>
    <t>+USD/-GBP 1.3986 23-07-18 (10) +86</t>
  </si>
  <si>
    <t>10001716</t>
  </si>
  <si>
    <t>+USD/-GBP 1.4089 27-06-18 (10) +75.4</t>
  </si>
  <si>
    <t>10001691</t>
  </si>
  <si>
    <t>+USD/-JPY 106.296 09-07-18 (10) --99.4</t>
  </si>
  <si>
    <t>10001712</t>
  </si>
  <si>
    <t>+USD/-JPY 107.17 16-04-18 (10) --36</t>
  </si>
  <si>
    <t>10001710</t>
  </si>
  <si>
    <t>+USD/-JPY 108.752 16-04-18 (10) --44.8</t>
  </si>
  <si>
    <t>10001683</t>
  </si>
  <si>
    <t>+USD/-JPY 108.8315 16-04-18 (10) -0.4</t>
  </si>
  <si>
    <t>10001684</t>
  </si>
  <si>
    <t>+USD/-JPY 112.358 16-04-18 (10) --58.2</t>
  </si>
  <si>
    <t>10001649</t>
  </si>
  <si>
    <t>+USD/-SEK 7.8078 15-05-18 (10) --552</t>
  </si>
  <si>
    <t>10001661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</si>
  <si>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</si>
  <si>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</si>
  <si>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</si>
  <si>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</si>
  <si>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</si>
  <si>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</si>
  <si>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</si>
  <si>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</si>
  <si>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</si>
  <si>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</si>
  <si>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AA+.IL</t>
  </si>
  <si>
    <t>32010000</t>
  </si>
  <si>
    <t>30310000</t>
  </si>
  <si>
    <t>32610000</t>
  </si>
  <si>
    <t>30210000</t>
  </si>
  <si>
    <t>31010000</t>
  </si>
  <si>
    <t>30810000</t>
  </si>
  <si>
    <t>31110000</t>
  </si>
  <si>
    <t>31210000</t>
  </si>
  <si>
    <t>31710000</t>
  </si>
  <si>
    <t>31726000</t>
  </si>
  <si>
    <t>30826000</t>
  </si>
  <si>
    <t>30226000</t>
  </si>
  <si>
    <t>31026000</t>
  </si>
  <si>
    <t>30326000</t>
  </si>
  <si>
    <t>31126000</t>
  </si>
  <si>
    <t>30726000</t>
  </si>
  <si>
    <t>32026000</t>
  </si>
  <si>
    <t>לאומי 11.2.18</t>
  </si>
  <si>
    <t>501506</t>
  </si>
  <si>
    <t>לאומי 3.1.18</t>
  </si>
  <si>
    <t>494680</t>
  </si>
  <si>
    <t>לאומי 5.3.18</t>
  </si>
  <si>
    <t>505055</t>
  </si>
  <si>
    <t>הבינלאומי 0.42 7.12.17</t>
  </si>
  <si>
    <t>491454</t>
  </si>
  <si>
    <t>סה"כ השקעות אחרות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</si>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</sst>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2022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0" applyNumberFormat="0" applyFill="0" applyAlignment="0" applyProtection="0"/>
    <xf numFmtId="0" fontId="36" fillId="0" borderId="31" applyNumberFormat="0" applyFill="0" applyAlignment="0" applyProtection="0"/>
    <xf numFmtId="0" fontId="37" fillId="0" borderId="32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3" applyNumberFormat="0" applyAlignment="0" applyProtection="0"/>
    <xf numFmtId="0" fontId="42" fillId="12" borderId="34" applyNumberFormat="0" applyAlignment="0" applyProtection="0"/>
    <xf numFmtId="0" fontId="43" fillId="12" borderId="33" applyNumberFormat="0" applyAlignment="0" applyProtection="0"/>
    <xf numFmtId="0" fontId="44" fillId="0" borderId="35" applyNumberFormat="0" applyFill="0" applyAlignment="0" applyProtection="0"/>
    <xf numFmtId="0" fontId="45" fillId="13" borderId="36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38" applyNumberFormat="0" applyFill="0" applyAlignment="0" applyProtection="0"/>
    <xf numFmtId="0" fontId="4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49" fillId="38" borderId="0" applyNumberFormat="0" applyBorder="0" applyAlignment="0" applyProtection="0"/>
    <xf numFmtId="0" fontId="2" fillId="0" borderId="0"/>
    <xf numFmtId="0" fontId="33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2" fillId="56" borderId="0" applyNumberFormat="0" applyBorder="0" applyAlignment="0" applyProtection="0"/>
    <xf numFmtId="0" fontId="52" fillId="57" borderId="0" applyNumberFormat="0" applyBorder="0" applyAlignment="0" applyProtection="0"/>
    <xf numFmtId="0" fontId="52" fillId="58" borderId="0" applyNumberFormat="0" applyBorder="0" applyAlignment="0" applyProtection="0"/>
    <xf numFmtId="0" fontId="51" fillId="59" borderId="0" applyNumberFormat="0" applyBorder="0" applyAlignment="0" applyProtection="0"/>
    <xf numFmtId="0" fontId="51" fillId="60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3" borderId="0" applyNumberFormat="0" applyBorder="0" applyAlignment="0" applyProtection="0"/>
    <xf numFmtId="0" fontId="51" fillId="64" borderId="0" applyNumberFormat="0" applyBorder="0" applyAlignment="0" applyProtection="0"/>
    <xf numFmtId="0" fontId="51" fillId="65" borderId="0" applyNumberFormat="0" applyBorder="0" applyAlignment="0" applyProtection="0"/>
    <xf numFmtId="0" fontId="52" fillId="66" borderId="0" applyNumberFormat="0" applyBorder="0" applyAlignment="0" applyProtection="0"/>
    <xf numFmtId="0" fontId="52" fillId="61" borderId="0" applyNumberFormat="0" applyBorder="0" applyAlignment="0" applyProtection="0"/>
    <xf numFmtId="0" fontId="52" fillId="50" borderId="0" applyNumberFormat="0" applyBorder="0" applyAlignment="0" applyProtection="0"/>
    <xf numFmtId="0" fontId="51" fillId="65" borderId="0" applyNumberFormat="0" applyBorder="0" applyAlignment="0" applyProtection="0"/>
    <xf numFmtId="0" fontId="51" fillId="66" borderId="0" applyNumberFormat="0" applyBorder="0" applyAlignment="0" applyProtection="0"/>
    <xf numFmtId="0" fontId="52" fillId="66" borderId="0" applyNumberFormat="0" applyBorder="0" applyAlignment="0" applyProtection="0"/>
    <xf numFmtId="0" fontId="52" fillId="67" borderId="0" applyNumberFormat="0" applyBorder="0" applyAlignment="0" applyProtection="0"/>
    <xf numFmtId="0" fontId="52" fillId="51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68" borderId="0" applyNumberFormat="0" applyBorder="0" applyAlignment="0" applyProtection="0"/>
    <xf numFmtId="0" fontId="52" fillId="69" borderId="0" applyNumberFormat="0" applyBorder="0" applyAlignment="0" applyProtection="0"/>
    <xf numFmtId="0" fontId="51" fillId="70" borderId="0" applyNumberFormat="0" applyBorder="0" applyAlignment="0" applyProtection="0"/>
    <xf numFmtId="0" fontId="51" fillId="60" borderId="0" applyNumberFormat="0" applyBorder="0" applyAlignment="0" applyProtection="0"/>
    <xf numFmtId="0" fontId="52" fillId="71" borderId="0" applyNumberFormat="0" applyBorder="0" applyAlignment="0" applyProtection="0"/>
    <xf numFmtId="0" fontId="52" fillId="72" borderId="0" applyNumberFormat="0" applyBorder="0" applyAlignment="0" applyProtection="0"/>
    <xf numFmtId="0" fontId="53" fillId="40" borderId="0" applyNumberFormat="0" applyBorder="0" applyAlignment="0" applyProtection="0"/>
    <xf numFmtId="0" fontId="54" fillId="73" borderId="39" applyNumberFormat="0" applyAlignment="0" applyProtection="0"/>
    <xf numFmtId="0" fontId="55" fillId="74" borderId="40" applyNumberFormat="0" applyAlignment="0" applyProtection="0"/>
    <xf numFmtId="164" fontId="3" fillId="0" borderId="0" applyFont="0" applyFill="0" applyBorder="0" applyAlignment="0" applyProtection="0"/>
    <xf numFmtId="0" fontId="56" fillId="75" borderId="0" applyNumberFormat="0" applyBorder="0" applyAlignment="0" applyProtection="0"/>
    <xf numFmtId="0" fontId="56" fillId="76" borderId="0" applyNumberFormat="0" applyBorder="0" applyAlignment="0" applyProtection="0"/>
    <xf numFmtId="0" fontId="56" fillId="7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1" applyNumberFormat="0" applyFill="0" applyAlignment="0" applyProtection="0"/>
    <xf numFmtId="0" fontId="60" fillId="0" borderId="42" applyNumberFormat="0" applyFill="0" applyAlignment="0" applyProtection="0"/>
    <xf numFmtId="0" fontId="61" fillId="0" borderId="43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39" applyNumberFormat="0" applyAlignment="0" applyProtection="0"/>
    <xf numFmtId="0" fontId="63" fillId="0" borderId="44" applyNumberFormat="0" applyFill="0" applyAlignment="0" applyProtection="0"/>
    <xf numFmtId="0" fontId="64" fillId="7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9" borderId="45" applyNumberFormat="0" applyFont="0" applyAlignment="0" applyProtection="0"/>
    <xf numFmtId="0" fontId="65" fillId="73" borderId="46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66" fillId="78" borderId="47" applyNumberFormat="0" applyProtection="0">
      <alignment vertical="center"/>
    </xf>
    <xf numFmtId="4" fontId="67" fillId="78" borderId="47" applyNumberFormat="0" applyProtection="0">
      <alignment vertical="center"/>
    </xf>
    <xf numFmtId="4" fontId="66" fillId="78" borderId="47" applyNumberFormat="0" applyProtection="0">
      <alignment horizontal="left" vertical="center" indent="1"/>
    </xf>
    <xf numFmtId="0" fontId="66" fillId="78" borderId="47" applyNumberFormat="0" applyProtection="0">
      <alignment horizontal="left" vertical="top" indent="1"/>
    </xf>
    <xf numFmtId="4" fontId="66" fillId="80" borderId="0" applyNumberFormat="0" applyProtection="0">
      <alignment horizontal="left" vertical="center" indent="1"/>
    </xf>
    <xf numFmtId="4" fontId="50" fillId="40" borderId="47" applyNumberFormat="0" applyProtection="0">
      <alignment horizontal="right" vertical="center"/>
    </xf>
    <xf numFmtId="4" fontId="50" fillId="46" borderId="47" applyNumberFormat="0" applyProtection="0">
      <alignment horizontal="right" vertical="center"/>
    </xf>
    <xf numFmtId="4" fontId="50" fillId="58" borderId="47" applyNumberFormat="0" applyProtection="0">
      <alignment horizontal="right" vertical="center"/>
    </xf>
    <xf numFmtId="4" fontId="50" fillId="48" borderId="47" applyNumberFormat="0" applyProtection="0">
      <alignment horizontal="right" vertical="center"/>
    </xf>
    <xf numFmtId="4" fontId="50" fillId="52" borderId="47" applyNumberFormat="0" applyProtection="0">
      <alignment horizontal="right" vertical="center"/>
    </xf>
    <xf numFmtId="4" fontId="50" fillId="69" borderId="47" applyNumberFormat="0" applyProtection="0">
      <alignment horizontal="right" vertical="center"/>
    </xf>
    <xf numFmtId="4" fontId="50" fillId="63" borderId="47" applyNumberFormat="0" applyProtection="0">
      <alignment horizontal="right" vertical="center"/>
    </xf>
    <xf numFmtId="4" fontId="50" fillId="81" borderId="47" applyNumberFormat="0" applyProtection="0">
      <alignment horizontal="right" vertical="center"/>
    </xf>
    <xf numFmtId="4" fontId="50" fillId="47" borderId="47" applyNumberFormat="0" applyProtection="0">
      <alignment horizontal="right" vertical="center"/>
    </xf>
    <xf numFmtId="4" fontId="66" fillId="82" borderId="48" applyNumberFormat="0" applyProtection="0">
      <alignment horizontal="left" vertical="center" indent="1"/>
    </xf>
    <xf numFmtId="4" fontId="50" fillId="83" borderId="0" applyNumberFormat="0" applyProtection="0">
      <alignment horizontal="left" vertical="center" indent="1"/>
    </xf>
    <xf numFmtId="4" fontId="68" fillId="84" borderId="0" applyNumberFormat="0" applyProtection="0">
      <alignment horizontal="left" vertical="center" indent="1"/>
    </xf>
    <xf numFmtId="4" fontId="50" fillId="80" borderId="47" applyNumberFormat="0" applyProtection="0">
      <alignment horizontal="right" vertical="center"/>
    </xf>
    <xf numFmtId="4" fontId="50" fillId="83" borderId="0" applyNumberFormat="0" applyProtection="0">
      <alignment horizontal="left" vertical="center" indent="1"/>
    </xf>
    <xf numFmtId="4" fontId="50" fillId="80" borderId="0" applyNumberFormat="0" applyProtection="0">
      <alignment horizontal="left" vertical="center" indent="1"/>
    </xf>
    <xf numFmtId="0" fontId="3" fillId="84" borderId="47" applyNumberFormat="0" applyProtection="0">
      <alignment horizontal="left" vertical="center" indent="1"/>
    </xf>
    <xf numFmtId="0" fontId="3" fillId="84" borderId="47" applyNumberFormat="0" applyProtection="0">
      <alignment horizontal="left" vertical="top" indent="1"/>
    </xf>
    <xf numFmtId="0" fontId="3" fillId="80" borderId="47" applyNumberFormat="0" applyProtection="0">
      <alignment horizontal="left" vertical="center" indent="1"/>
    </xf>
    <xf numFmtId="0" fontId="3" fillId="80" borderId="47" applyNumberFormat="0" applyProtection="0">
      <alignment horizontal="left" vertical="top" indent="1"/>
    </xf>
    <xf numFmtId="0" fontId="3" fillId="45" borderId="47" applyNumberFormat="0" applyProtection="0">
      <alignment horizontal="left" vertical="center" indent="1"/>
    </xf>
    <xf numFmtId="0" fontId="3" fillId="45" borderId="47" applyNumberFormat="0" applyProtection="0">
      <alignment horizontal="left" vertical="top" indent="1"/>
    </xf>
    <xf numFmtId="0" fontId="3" fillId="83" borderId="47" applyNumberFormat="0" applyProtection="0">
      <alignment horizontal="left" vertical="center" indent="1"/>
    </xf>
    <xf numFmtId="0" fontId="3" fillId="83" borderId="47" applyNumberFormat="0" applyProtection="0">
      <alignment horizontal="left" vertical="top" indent="1"/>
    </xf>
    <xf numFmtId="0" fontId="3" fillId="85" borderId="49" applyNumberFormat="0">
      <protection locked="0"/>
    </xf>
    <xf numFmtId="4" fontId="50" fillId="79" borderId="47" applyNumberFormat="0" applyProtection="0">
      <alignment vertical="center"/>
    </xf>
    <xf numFmtId="4" fontId="69" fillId="79" borderId="47" applyNumberFormat="0" applyProtection="0">
      <alignment vertical="center"/>
    </xf>
    <xf numFmtId="4" fontId="50" fillId="79" borderId="47" applyNumberFormat="0" applyProtection="0">
      <alignment horizontal="left" vertical="center" indent="1"/>
    </xf>
    <xf numFmtId="0" fontId="50" fillId="79" borderId="47" applyNumberFormat="0" applyProtection="0">
      <alignment horizontal="left" vertical="top" indent="1"/>
    </xf>
    <xf numFmtId="4" fontId="50" fillId="83" borderId="47" applyNumberFormat="0" applyProtection="0">
      <alignment horizontal="right" vertical="center"/>
    </xf>
    <xf numFmtId="4" fontId="69" fillId="83" borderId="47" applyNumberFormat="0" applyProtection="0">
      <alignment horizontal="right" vertical="center"/>
    </xf>
    <xf numFmtId="4" fontId="50" fillId="80" borderId="47" applyNumberFormat="0" applyProtection="0">
      <alignment horizontal="left" vertical="center" indent="1"/>
    </xf>
    <xf numFmtId="0" fontId="50" fillId="80" borderId="47" applyNumberFormat="0" applyProtection="0">
      <alignment horizontal="left" vertical="top" indent="1"/>
    </xf>
    <xf numFmtId="4" fontId="70" fillId="86" borderId="0" applyNumberFormat="0" applyProtection="0">
      <alignment horizontal="left" vertical="center" indent="1"/>
    </xf>
    <xf numFmtId="4" fontId="71" fillId="83" borderId="47" applyNumberFormat="0" applyProtection="0">
      <alignment horizontal="right" vertical="center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6" fillId="0" borderId="50" applyNumberFormat="0" applyFill="0" applyAlignment="0" applyProtection="0"/>
    <xf numFmtId="0" fontId="74" fillId="0" borderId="0" applyNumberFormat="0" applyFill="0" applyBorder="0" applyAlignment="0" applyProtection="0"/>
    <xf numFmtId="0" fontId="3" fillId="0" borderId="0"/>
    <xf numFmtId="0" fontId="3" fillId="0" borderId="0"/>
    <xf numFmtId="0" fontId="75" fillId="16" borderId="0" applyNumberFormat="0" applyBorder="0" applyAlignment="0" applyProtection="0"/>
    <xf numFmtId="0" fontId="75" fillId="20" borderId="0" applyNumberFormat="0" applyBorder="0" applyAlignment="0" applyProtection="0"/>
    <xf numFmtId="0" fontId="75" fillId="24" borderId="0" applyNumberFormat="0" applyBorder="0" applyAlignment="0" applyProtection="0"/>
    <xf numFmtId="0" fontId="75" fillId="28" borderId="0" applyNumberFormat="0" applyBorder="0" applyAlignment="0" applyProtection="0"/>
    <xf numFmtId="0" fontId="75" fillId="32" borderId="0" applyNumberFormat="0" applyBorder="0" applyAlignment="0" applyProtection="0"/>
    <xf numFmtId="0" fontId="75" fillId="36" borderId="0" applyNumberFormat="0" applyBorder="0" applyAlignment="0" applyProtection="0"/>
    <xf numFmtId="0" fontId="75" fillId="17" borderId="0" applyNumberFormat="0" applyBorder="0" applyAlignment="0" applyProtection="0"/>
    <xf numFmtId="0" fontId="75" fillId="21" borderId="0" applyNumberFormat="0" applyBorder="0" applyAlignment="0" applyProtection="0"/>
    <xf numFmtId="0" fontId="75" fillId="25" borderId="0" applyNumberFormat="0" applyBorder="0" applyAlignment="0" applyProtection="0"/>
    <xf numFmtId="0" fontId="75" fillId="29" borderId="0" applyNumberFormat="0" applyBorder="0" applyAlignment="0" applyProtection="0"/>
    <xf numFmtId="0" fontId="75" fillId="33" borderId="0" applyNumberFormat="0" applyBorder="0" applyAlignment="0" applyProtection="0"/>
    <xf numFmtId="0" fontId="75" fillId="37" borderId="0" applyNumberFormat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14" borderId="37" applyNumberFormat="0" applyFont="0" applyAlignment="0" applyProtection="0"/>
    <xf numFmtId="0" fontId="75" fillId="14" borderId="37" applyNumberFormat="0" applyFont="0" applyAlignment="0" applyProtection="0"/>
    <xf numFmtId="0" fontId="2" fillId="0" borderId="0"/>
    <xf numFmtId="0" fontId="2" fillId="0" borderId="0"/>
    <xf numFmtId="0" fontId="33" fillId="0" borderId="0"/>
    <xf numFmtId="164" fontId="2" fillId="0" borderId="0" applyFont="0" applyFill="0" applyBorder="0" applyAlignment="0" applyProtection="0"/>
    <xf numFmtId="0" fontId="33" fillId="0" borderId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6" fillId="45" borderId="0" applyNumberFormat="0" applyBorder="0" applyAlignment="0" applyProtection="0"/>
    <xf numFmtId="0" fontId="76" fillId="44" borderId="0" applyNumberFormat="0" applyBorder="0" applyAlignment="0" applyProtection="0"/>
    <xf numFmtId="0" fontId="76" fillId="40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164" fontId="3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78" fillId="40" borderId="0" applyNumberFormat="0" applyBorder="0" applyAlignment="0" applyProtection="0"/>
    <xf numFmtId="0" fontId="79" fillId="73" borderId="39" applyNumberFormat="0" applyAlignment="0" applyProtection="0"/>
    <xf numFmtId="0" fontId="80" fillId="74" borderId="40" applyNumberFormat="0" applyAlignment="0" applyProtection="0"/>
    <xf numFmtId="164" fontId="3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2" fillId="41" borderId="0" applyNumberFormat="0" applyBorder="0" applyAlignment="0" applyProtection="0"/>
    <xf numFmtId="0" fontId="83" fillId="0" borderId="41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5" fillId="0" borderId="0" applyNumberFormat="0" applyFill="0" applyBorder="0" applyAlignment="0" applyProtection="0"/>
    <xf numFmtId="0" fontId="86" fillId="44" borderId="39" applyNumberFormat="0" applyAlignment="0" applyProtection="0"/>
    <xf numFmtId="0" fontId="87" fillId="0" borderId="44" applyNumberFormat="0" applyFill="0" applyAlignment="0" applyProtection="0"/>
    <xf numFmtId="0" fontId="88" fillId="78" borderId="0" applyNumberFormat="0" applyBorder="0" applyAlignment="0" applyProtection="0"/>
    <xf numFmtId="0" fontId="89" fillId="73" borderId="46" applyNumberFormat="0" applyAlignment="0" applyProtection="0"/>
    <xf numFmtId="0" fontId="90" fillId="0" borderId="0" applyNumberFormat="0" applyFill="0" applyBorder="0" applyAlignment="0" applyProtection="0"/>
    <xf numFmtId="0" fontId="91" fillId="0" borderId="50" applyNumberFormat="0" applyFill="0" applyAlignment="0" applyProtection="0"/>
    <xf numFmtId="0" fontId="92" fillId="0" borderId="0" applyNumberFormat="0" applyFill="0" applyBorder="0" applyAlignment="0" applyProtection="0"/>
    <xf numFmtId="0" fontId="3" fillId="0" borderId="0"/>
    <xf numFmtId="0" fontId="50" fillId="80" borderId="0" applyNumberFormat="0" applyBorder="0" applyAlignment="0" applyProtection="0"/>
    <xf numFmtId="0" fontId="50" fillId="46" borderId="0" applyNumberFormat="0" applyBorder="0" applyAlignment="0" applyProtection="0"/>
    <xf numFmtId="0" fontId="50" fillId="79" borderId="0" applyNumberFormat="0" applyBorder="0" applyAlignment="0" applyProtection="0"/>
    <xf numFmtId="0" fontId="50" fillId="85" borderId="0" applyNumberFormat="0" applyBorder="0" applyAlignment="0" applyProtection="0"/>
    <xf numFmtId="0" fontId="50" fillId="45" borderId="0" applyNumberFormat="0" applyBorder="0" applyAlignment="0" applyProtection="0"/>
    <xf numFmtId="0" fontId="50" fillId="40" borderId="0" applyNumberFormat="0" applyBorder="0" applyAlignment="0" applyProtection="0"/>
    <xf numFmtId="0" fontId="50" fillId="84" borderId="0" applyNumberFormat="0" applyBorder="0" applyAlignment="0" applyProtection="0"/>
    <xf numFmtId="0" fontId="50" fillId="46" borderId="0" applyNumberFormat="0" applyBorder="0" applyAlignment="0" applyProtection="0"/>
    <xf numFmtId="0" fontId="50" fillId="63" borderId="0" applyNumberFormat="0" applyBorder="0" applyAlignment="0" applyProtection="0"/>
    <xf numFmtId="0" fontId="50" fillId="73" borderId="0" applyNumberFormat="0" applyBorder="0" applyAlignment="0" applyProtection="0"/>
    <xf numFmtId="0" fontId="50" fillId="84" borderId="0" applyNumberFormat="0" applyBorder="0" applyAlignment="0" applyProtection="0"/>
    <xf numFmtId="0" fontId="50" fillId="44" borderId="0" applyNumberFormat="0" applyBorder="0" applyAlignment="0" applyProtection="0"/>
    <xf numFmtId="0" fontId="93" fillId="84" borderId="0" applyNumberFormat="0" applyBorder="0" applyAlignment="0" applyProtection="0"/>
    <xf numFmtId="0" fontId="93" fillId="46" borderId="0" applyNumberFormat="0" applyBorder="0" applyAlignment="0" applyProtection="0"/>
    <xf numFmtId="0" fontId="93" fillId="63" borderId="0" applyNumberFormat="0" applyBorder="0" applyAlignment="0" applyProtection="0"/>
    <xf numFmtId="0" fontId="93" fillId="73" borderId="0" applyNumberFormat="0" applyBorder="0" applyAlignment="0" applyProtection="0"/>
    <xf numFmtId="0" fontId="93" fillId="84" borderId="0" applyNumberFormat="0" applyBorder="0" applyAlignment="0" applyProtection="0"/>
    <xf numFmtId="0" fontId="93" fillId="44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94" fillId="60" borderId="0" applyNumberFormat="0" applyBorder="0" applyAlignment="0" applyProtection="0"/>
    <xf numFmtId="0" fontId="95" fillId="87" borderId="39" applyNumberFormat="0" applyAlignment="0" applyProtection="0"/>
    <xf numFmtId="0" fontId="55" fillId="61" borderId="40" applyNumberFormat="0" applyAlignment="0" applyProtection="0"/>
    <xf numFmtId="170" fontId="3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58" fillId="88" borderId="0" applyNumberFormat="0" applyBorder="0" applyAlignment="0" applyProtection="0"/>
    <xf numFmtId="0" fontId="97" fillId="0" borderId="51" applyNumberFormat="0" applyFill="0" applyAlignment="0" applyProtection="0"/>
    <xf numFmtId="0" fontId="98" fillId="0" borderId="42" applyNumberFormat="0" applyFill="0" applyAlignment="0" applyProtection="0"/>
    <xf numFmtId="0" fontId="99" fillId="0" borderId="52" applyNumberFormat="0" applyFill="0" applyAlignment="0" applyProtection="0"/>
    <xf numFmtId="0" fontId="99" fillId="0" borderId="0" applyNumberFormat="0" applyFill="0" applyBorder="0" applyAlignment="0" applyProtection="0"/>
    <xf numFmtId="0" fontId="100" fillId="71" borderId="39" applyNumberFormat="0" applyAlignment="0" applyProtection="0"/>
    <xf numFmtId="0" fontId="101" fillId="0" borderId="53" applyNumberFormat="0" applyFill="0" applyAlignment="0" applyProtection="0"/>
    <xf numFmtId="0" fontId="64" fillId="71" borderId="0" applyNumberFormat="0" applyBorder="0" applyAlignment="0" applyProtection="0"/>
    <xf numFmtId="0" fontId="3" fillId="70" borderId="45" applyNumberFormat="0" applyFont="0" applyAlignment="0" applyProtection="0"/>
    <xf numFmtId="0" fontId="65" fillId="87" borderId="46" applyNumberFormat="0" applyAlignment="0" applyProtection="0"/>
    <xf numFmtId="0" fontId="77" fillId="69" borderId="0" applyNumberFormat="0" applyBorder="0" applyAlignment="0" applyProtection="0"/>
    <xf numFmtId="0" fontId="77" fillId="51" borderId="0" applyNumberFormat="0" applyBorder="0" applyAlignment="0" applyProtection="0"/>
    <xf numFmtId="0" fontId="77" fillId="50" borderId="0" applyNumberFormat="0" applyBorder="0" applyAlignment="0" applyProtection="0"/>
    <xf numFmtId="0" fontId="77" fillId="63" borderId="0" applyNumberFormat="0" applyBorder="0" applyAlignment="0" applyProtection="0"/>
    <xf numFmtId="0" fontId="77" fillId="58" borderId="0" applyNumberFormat="0" applyBorder="0" applyAlignment="0" applyProtection="0"/>
    <xf numFmtId="0" fontId="77" fillId="53" borderId="0" applyNumberFormat="0" applyBorder="0" applyAlignment="0" applyProtection="0"/>
    <xf numFmtId="0" fontId="72" fillId="0" borderId="0" applyNumberFormat="0" applyFill="0" applyBorder="0" applyAlignment="0" applyProtection="0"/>
    <xf numFmtId="0" fontId="56" fillId="0" borderId="54" applyNumberFormat="0" applyFill="0" applyAlignment="0" applyProtection="0"/>
    <xf numFmtId="0" fontId="74" fillId="0" borderId="0" applyNumberForma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5" fillId="0" borderId="0" applyFill="0" applyBorder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2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9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3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70" fontId="3" fillId="0" borderId="0" applyFont="0" applyFill="0" applyBorder="0" applyAlignment="0" applyProtection="0"/>
    <xf numFmtId="0" fontId="49" fillId="18" borderId="0" applyNumberFormat="0" applyBorder="0" applyAlignment="0" applyProtection="0"/>
    <xf numFmtId="0" fontId="49" fillId="22" borderId="0" applyNumberFormat="0" applyBorder="0" applyAlignment="0" applyProtection="0"/>
    <xf numFmtId="0" fontId="49" fillId="26" borderId="0" applyNumberFormat="0" applyBorder="0" applyAlignment="0" applyProtection="0"/>
    <xf numFmtId="0" fontId="49" fillId="30" borderId="0" applyNumberFormat="0" applyBorder="0" applyAlignment="0" applyProtection="0"/>
    <xf numFmtId="0" fontId="49" fillId="34" borderId="0" applyNumberFormat="0" applyBorder="0" applyAlignment="0" applyProtection="0"/>
    <xf numFmtId="0" fontId="49" fillId="38" borderId="0" applyNumberFormat="0" applyBorder="0" applyAlignment="0" applyProtection="0"/>
    <xf numFmtId="0" fontId="79" fillId="73" borderId="3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6" fillId="44" borderId="39" applyNumberFormat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79" borderId="45" applyNumberFormat="0" applyFont="0" applyAlignment="0" applyProtection="0"/>
    <xf numFmtId="0" fontId="89" fillId="73" borderId="46" applyNumberFormat="0" applyAlignment="0" applyProtection="0"/>
    <xf numFmtId="0" fontId="91" fillId="0" borderId="50" applyNumberFormat="0" applyFill="0" applyAlignment="0" applyProtection="0"/>
    <xf numFmtId="0" fontId="49" fillId="15" borderId="0" applyNumberFormat="0" applyBorder="0" applyAlignment="0" applyProtection="0"/>
    <xf numFmtId="0" fontId="49" fillId="19" borderId="0" applyNumberFormat="0" applyBorder="0" applyAlignment="0" applyProtection="0"/>
    <xf numFmtId="0" fontId="49" fillId="23" borderId="0" applyNumberFormat="0" applyBorder="0" applyAlignment="0" applyProtection="0"/>
    <xf numFmtId="0" fontId="49" fillId="27" borderId="0" applyNumberFormat="0" applyBorder="0" applyAlignment="0" applyProtection="0"/>
    <xf numFmtId="0" fontId="49" fillId="31" borderId="0" applyNumberFormat="0" applyBorder="0" applyAlignment="0" applyProtection="0"/>
    <xf numFmtId="0" fontId="49" fillId="35" borderId="0" applyNumberFormat="0" applyBorder="0" applyAlignment="0" applyProtection="0"/>
    <xf numFmtId="0" fontId="2" fillId="14" borderId="37" applyNumberFormat="0" applyFont="0" applyAlignment="0" applyProtection="0"/>
    <xf numFmtId="0" fontId="2" fillId="14" borderId="37" applyNumberFormat="0" applyFont="0" applyAlignment="0" applyProtection="0"/>
    <xf numFmtId="0" fontId="2" fillId="14" borderId="37" applyNumberFormat="0" applyFont="0" applyAlignment="0" applyProtection="0"/>
    <xf numFmtId="0" fontId="2" fillId="14" borderId="37" applyNumberFormat="0" applyFont="0" applyAlignment="0" applyProtection="0"/>
    <xf numFmtId="0" fontId="76" fillId="79" borderId="45" applyNumberFormat="0" applyFont="0" applyAlignment="0" applyProtection="0"/>
    <xf numFmtId="0" fontId="2" fillId="14" borderId="37" applyNumberFormat="0" applyFont="0" applyAlignment="0" applyProtection="0"/>
    <xf numFmtId="0" fontId="43" fillId="12" borderId="33" applyNumberFormat="0" applyAlignment="0" applyProtection="0"/>
    <xf numFmtId="0" fontId="79" fillId="73" borderId="39" applyNumberFormat="0" applyAlignment="0" applyProtection="0"/>
    <xf numFmtId="0" fontId="38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5" fillId="0" borderId="30" applyNumberFormat="0" applyFill="0" applyAlignment="0" applyProtection="0"/>
    <xf numFmtId="0" fontId="36" fillId="0" borderId="31" applyNumberFormat="0" applyFill="0" applyAlignment="0" applyProtection="0"/>
    <xf numFmtId="0" fontId="37" fillId="0" borderId="32" applyNumberFormat="0" applyFill="0" applyAlignment="0" applyProtection="0"/>
    <xf numFmtId="0" fontId="3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10" borderId="0" applyNumberFormat="0" applyBorder="0" applyAlignment="0" applyProtection="0"/>
    <xf numFmtId="0" fontId="48" fillId="0" borderId="38" applyNumberFormat="0" applyFill="0" applyAlignment="0" applyProtection="0"/>
    <xf numFmtId="0" fontId="91" fillId="0" borderId="50" applyNumberFormat="0" applyFill="0" applyAlignment="0" applyProtection="0"/>
    <xf numFmtId="0" fontId="42" fillId="12" borderId="34" applyNumberFormat="0" applyAlignment="0" applyProtection="0"/>
    <xf numFmtId="0" fontId="89" fillId="73" borderId="46" applyNumberFormat="0" applyAlignment="0" applyProtection="0"/>
    <xf numFmtId="0" fontId="41" fillId="11" borderId="33" applyNumberFormat="0" applyAlignment="0" applyProtection="0"/>
    <xf numFmtId="0" fontId="86" fillId="44" borderId="39" applyNumberFormat="0" applyAlignment="0" applyProtection="0"/>
    <xf numFmtId="0" fontId="39" fillId="9" borderId="0" applyNumberFormat="0" applyBorder="0" applyAlignment="0" applyProtection="0"/>
    <xf numFmtId="0" fontId="45" fillId="13" borderId="36" applyNumberFormat="0" applyAlignment="0" applyProtection="0"/>
    <xf numFmtId="0" fontId="44" fillId="0" borderId="35" applyNumberFormat="0" applyFill="0" applyAlignment="0" applyProtection="0"/>
    <xf numFmtId="0" fontId="3" fillId="0" borderId="0"/>
    <xf numFmtId="0" fontId="3" fillId="14" borderId="37" applyNumberFormat="0" applyFont="0" applyAlignment="0" applyProtection="0"/>
    <xf numFmtId="0" fontId="2" fillId="0" borderId="0"/>
    <xf numFmtId="0" fontId="2" fillId="0" borderId="0"/>
    <xf numFmtId="0" fontId="3" fillId="0" borderId="0"/>
    <xf numFmtId="0" fontId="91" fillId="0" borderId="50" applyNumberFormat="0" applyFill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0" applyNumberFormat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7" fillId="49" borderId="0" applyNumberFormat="0" applyBorder="0" applyAlignment="0" applyProtection="0"/>
    <xf numFmtId="0" fontId="77" fillId="51" borderId="0" applyNumberFormat="0" applyBorder="0" applyAlignment="0" applyProtection="0"/>
    <xf numFmtId="0" fontId="77" fillId="63" borderId="0" applyNumberFormat="0" applyBorder="0" applyAlignment="0" applyProtection="0"/>
    <xf numFmtId="0" fontId="85" fillId="0" borderId="0" applyNumberFormat="0" applyFill="0" applyBorder="0" applyAlignment="0" applyProtection="0"/>
    <xf numFmtId="0" fontId="3" fillId="79" borderId="45" applyNumberFormat="0" applyFont="0" applyAlignment="0" applyProtection="0"/>
    <xf numFmtId="0" fontId="89" fillId="73" borderId="46" applyNumberFormat="0" applyAlignment="0" applyProtection="0"/>
    <xf numFmtId="0" fontId="84" fillId="0" borderId="42" applyNumberFormat="0" applyFill="0" applyAlignment="0" applyProtection="0"/>
    <xf numFmtId="0" fontId="3" fillId="0" borderId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76" fillId="40" borderId="0" applyNumberFormat="0" applyBorder="0" applyAlignment="0" applyProtection="0"/>
    <xf numFmtId="0" fontId="76" fillId="45" borderId="0" applyNumberFormat="0" applyBorder="0" applyAlignment="0" applyProtection="0"/>
    <xf numFmtId="0" fontId="76" fillId="45" borderId="0" applyNumberFormat="0" applyBorder="0" applyAlignment="0" applyProtection="0"/>
    <xf numFmtId="0" fontId="77" fillId="47" borderId="0" applyNumberFormat="0" applyBorder="0" applyAlignment="0" applyProtection="0"/>
    <xf numFmtId="0" fontId="77" fillId="53" borderId="0" applyNumberFormat="0" applyBorder="0" applyAlignment="0" applyProtection="0"/>
    <xf numFmtId="0" fontId="77" fillId="51" borderId="0" applyNumberFormat="0" applyBorder="0" applyAlignment="0" applyProtection="0"/>
    <xf numFmtId="0" fontId="82" fillId="41" borderId="0" applyNumberFormat="0" applyBorder="0" applyAlignment="0" applyProtection="0"/>
    <xf numFmtId="0" fontId="87" fillId="0" borderId="44" applyNumberFormat="0" applyFill="0" applyAlignment="0" applyProtection="0"/>
    <xf numFmtId="0" fontId="90" fillId="0" borderId="0" applyNumberFormat="0" applyFill="0" applyBorder="0" applyAlignment="0" applyProtection="0"/>
    <xf numFmtId="0" fontId="76" fillId="42" borderId="0" applyNumberFormat="0" applyBorder="0" applyAlignment="0" applyProtection="0"/>
    <xf numFmtId="0" fontId="76" fillId="44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8" borderId="0" applyNumberFormat="0" applyBorder="0" applyAlignment="0" applyProtection="0"/>
    <xf numFmtId="0" fontId="77" fillId="46" borderId="0" applyNumberFormat="0" applyBorder="0" applyAlignment="0" applyProtection="0"/>
    <xf numFmtId="0" fontId="77" fillId="50" borderId="0" applyNumberFormat="0" applyBorder="0" applyAlignment="0" applyProtection="0"/>
    <xf numFmtId="0" fontId="77" fillId="52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69" borderId="0" applyNumberFormat="0" applyBorder="0" applyAlignment="0" applyProtection="0"/>
    <xf numFmtId="0" fontId="79" fillId="73" borderId="39" applyNumberFormat="0" applyAlignment="0" applyProtection="0"/>
    <xf numFmtId="0" fontId="81" fillId="0" borderId="0" applyNumberFormat="0" applyFill="0" applyBorder="0" applyAlignment="0" applyProtection="0"/>
    <xf numFmtId="0" fontId="83" fillId="0" borderId="41" applyNumberFormat="0" applyFill="0" applyAlignment="0" applyProtection="0"/>
    <xf numFmtId="0" fontId="85" fillId="0" borderId="43" applyNumberFormat="0" applyFill="0" applyAlignment="0" applyProtection="0"/>
    <xf numFmtId="0" fontId="86" fillId="44" borderId="39" applyNumberFormat="0" applyAlignment="0" applyProtection="0"/>
    <xf numFmtId="0" fontId="88" fillId="78" borderId="0" applyNumberFormat="0" applyBorder="0" applyAlignment="0" applyProtection="0"/>
    <xf numFmtId="0" fontId="91" fillId="0" borderId="50" applyNumberFormat="0" applyFill="0" applyAlignment="0" applyProtection="0"/>
    <xf numFmtId="0" fontId="92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2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6" borderId="0" applyNumberFormat="0" applyBorder="0" applyAlignment="0" applyProtection="0"/>
    <xf numFmtId="0" fontId="76" fillId="47" borderId="0" applyNumberFormat="0" applyBorder="0" applyAlignment="0" applyProtection="0"/>
    <xf numFmtId="0" fontId="76" fillId="42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71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2" fillId="57" borderId="0" applyNumberFormat="0" applyBorder="0" applyAlignment="0" applyProtection="0"/>
    <xf numFmtId="0" fontId="82" fillId="41" borderId="0" applyNumberFormat="0" applyBorder="0" applyAlignment="0" applyProtection="0"/>
    <xf numFmtId="0" fontId="9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3" fillId="0" borderId="41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5" fillId="0" borderId="0" applyNumberFormat="0" applyFill="0" applyBorder="0" applyAlignment="0" applyProtection="0"/>
    <xf numFmtId="0" fontId="88" fillId="78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0" applyNumberFormat="0" applyAlignment="0" applyProtection="0"/>
    <xf numFmtId="0" fontId="87" fillId="0" borderId="44" applyNumberFormat="0" applyFill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" fontId="50" fillId="83" borderId="0" applyNumberFormat="0" applyProtection="0">
      <alignment horizontal="left" vertical="center" indent="1"/>
    </xf>
    <xf numFmtId="4" fontId="50" fillId="80" borderId="0" applyNumberFormat="0" applyProtection="0">
      <alignment horizontal="left" vertical="center" indent="1"/>
    </xf>
    <xf numFmtId="0" fontId="3" fillId="84" borderId="47" applyNumberFormat="0" applyProtection="0">
      <alignment horizontal="left" vertical="center" indent="1"/>
    </xf>
    <xf numFmtId="0" fontId="3" fillId="84" borderId="47" applyNumberFormat="0" applyProtection="0">
      <alignment horizontal="left" vertical="top" indent="1"/>
    </xf>
    <xf numFmtId="0" fontId="3" fillId="80" borderId="47" applyNumberFormat="0" applyProtection="0">
      <alignment horizontal="left" vertical="center" indent="1"/>
    </xf>
    <xf numFmtId="0" fontId="3" fillId="80" borderId="47" applyNumberFormat="0" applyProtection="0">
      <alignment horizontal="left" vertical="top" indent="1"/>
    </xf>
    <xf numFmtId="0" fontId="3" fillId="45" borderId="47" applyNumberFormat="0" applyProtection="0">
      <alignment horizontal="left" vertical="center" indent="1"/>
    </xf>
    <xf numFmtId="0" fontId="3" fillId="45" borderId="47" applyNumberFormat="0" applyProtection="0">
      <alignment horizontal="left" vertical="top" indent="1"/>
    </xf>
    <xf numFmtId="0" fontId="3" fillId="83" borderId="47" applyNumberFormat="0" applyProtection="0">
      <alignment horizontal="left" vertical="center" indent="1"/>
    </xf>
    <xf numFmtId="0" fontId="3" fillId="83" borderId="47" applyNumberFormat="0" applyProtection="0">
      <alignment horizontal="left" vertical="top" indent="1"/>
    </xf>
    <xf numFmtId="0" fontId="3" fillId="85" borderId="49" applyNumberFormat="0">
      <protection locked="0"/>
    </xf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170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2" fillId="0" borderId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3" fillId="0" borderId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9" fontId="3" fillId="0" borderId="0" applyFont="0" applyFill="0" applyBorder="0" applyAlignment="0" applyProtection="0"/>
    <xf numFmtId="0" fontId="52" fillId="57" borderId="0" applyNumberFormat="0" applyBorder="0" applyAlignment="0" applyProtection="0"/>
    <xf numFmtId="164" fontId="3" fillId="0" borderId="0" applyFont="0" applyFill="0" applyBorder="0" applyAlignment="0" applyProtection="0"/>
    <xf numFmtId="0" fontId="91" fillId="0" borderId="50" applyNumberFormat="0" applyFill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91" fillId="0" borderId="50" applyNumberFormat="0" applyFill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72" borderId="0" applyNumberFormat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3" fillId="0" borderId="0"/>
    <xf numFmtId="0" fontId="52" fillId="67" borderId="0" applyNumberFormat="0" applyBorder="0" applyAlignment="0" applyProtection="0"/>
    <xf numFmtId="9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3" fillId="0" borderId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164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5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164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53" fillId="40" borderId="0" applyNumberFormat="0" applyBorder="0" applyAlignment="0" applyProtection="0"/>
    <xf numFmtId="0" fontId="54" fillId="73" borderId="39" applyNumberFormat="0" applyAlignment="0" applyProtection="0"/>
    <xf numFmtId="0" fontId="55" fillId="74" borderId="40" applyNumberFormat="0" applyAlignment="0" applyProtection="0"/>
    <xf numFmtId="164" fontId="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1" applyNumberFormat="0" applyFill="0" applyAlignment="0" applyProtection="0"/>
    <xf numFmtId="0" fontId="60" fillId="0" borderId="42" applyNumberFormat="0" applyFill="0" applyAlignment="0" applyProtection="0"/>
    <xf numFmtId="0" fontId="61" fillId="0" borderId="43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39" applyNumberFormat="0" applyAlignment="0" applyProtection="0"/>
    <xf numFmtId="0" fontId="63" fillId="0" borderId="44" applyNumberFormat="0" applyFill="0" applyAlignment="0" applyProtection="0"/>
    <xf numFmtId="0" fontId="64" fillId="78" borderId="0" applyNumberFormat="0" applyBorder="0" applyAlignment="0" applyProtection="0"/>
    <xf numFmtId="0" fontId="3" fillId="0" borderId="0"/>
    <xf numFmtId="0" fontId="65" fillId="73" borderId="46" applyNumberFormat="0" applyAlignment="0" applyProtection="0"/>
    <xf numFmtId="9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73" fillId="0" borderId="0" applyNumberFormat="0" applyFill="0" applyBorder="0" applyAlignment="0" applyProtection="0"/>
    <xf numFmtId="0" fontId="56" fillId="0" borderId="50" applyNumberFormat="0" applyFill="0" applyAlignment="0" applyProtection="0"/>
    <xf numFmtId="0" fontId="75" fillId="16" borderId="0" applyNumberFormat="0" applyBorder="0" applyAlignment="0" applyProtection="0"/>
    <xf numFmtId="0" fontId="75" fillId="20" borderId="0" applyNumberFormat="0" applyBorder="0" applyAlignment="0" applyProtection="0"/>
    <xf numFmtId="0" fontId="75" fillId="24" borderId="0" applyNumberFormat="0" applyBorder="0" applyAlignment="0" applyProtection="0"/>
    <xf numFmtId="0" fontId="75" fillId="28" borderId="0" applyNumberFormat="0" applyBorder="0" applyAlignment="0" applyProtection="0"/>
    <xf numFmtId="0" fontId="75" fillId="32" borderId="0" applyNumberFormat="0" applyBorder="0" applyAlignment="0" applyProtection="0"/>
    <xf numFmtId="0" fontId="75" fillId="36" borderId="0" applyNumberFormat="0" applyBorder="0" applyAlignment="0" applyProtection="0"/>
    <xf numFmtId="0" fontId="75" fillId="17" borderId="0" applyNumberFormat="0" applyBorder="0" applyAlignment="0" applyProtection="0"/>
    <xf numFmtId="0" fontId="75" fillId="21" borderId="0" applyNumberFormat="0" applyBorder="0" applyAlignment="0" applyProtection="0"/>
    <xf numFmtId="0" fontId="75" fillId="25" borderId="0" applyNumberFormat="0" applyBorder="0" applyAlignment="0" applyProtection="0"/>
    <xf numFmtId="0" fontId="75" fillId="29" borderId="0" applyNumberFormat="0" applyBorder="0" applyAlignment="0" applyProtection="0"/>
    <xf numFmtId="0" fontId="75" fillId="33" borderId="0" applyNumberFormat="0" applyBorder="0" applyAlignment="0" applyProtection="0"/>
    <xf numFmtId="0" fontId="75" fillId="37" borderId="0" applyNumberFormat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14" borderId="37" applyNumberFormat="0" applyFont="0" applyAlignment="0" applyProtection="0"/>
    <xf numFmtId="0" fontId="75" fillId="14" borderId="37" applyNumberFormat="0" applyFont="0" applyAlignment="0" applyProtection="0"/>
    <xf numFmtId="164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3" fillId="0" borderId="0"/>
    <xf numFmtId="0" fontId="3" fillId="0" borderId="0"/>
    <xf numFmtId="0" fontId="3" fillId="79" borderId="45" applyNumberFormat="0" applyFont="0" applyAlignment="0" applyProtection="0"/>
    <xf numFmtId="0" fontId="3" fillId="79" borderId="45" applyNumberFormat="0" applyFont="0" applyAlignment="0" applyProtection="0"/>
    <xf numFmtId="0" fontId="3" fillId="79" borderId="45" applyNumberFormat="0" applyFon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79" borderId="45" applyNumberFormat="0" applyFont="0" applyAlignment="0" applyProtection="0"/>
    <xf numFmtId="164" fontId="2" fillId="0" borderId="0" applyFont="0" applyFill="0" applyBorder="0" applyAlignment="0" applyProtection="0"/>
    <xf numFmtId="0" fontId="75" fillId="0" borderId="0"/>
    <xf numFmtId="0" fontId="56" fillId="0" borderId="50" applyNumberFormat="0" applyFill="0" applyAlignment="0" applyProtection="0"/>
    <xf numFmtId="0" fontId="52" fillId="53" borderId="0" applyNumberFormat="0" applyBorder="0" applyAlignment="0" applyProtection="0"/>
    <xf numFmtId="0" fontId="52" fillId="69" borderId="0" applyNumberFormat="0" applyBorder="0" applyAlignment="0" applyProtection="0"/>
    <xf numFmtId="0" fontId="33" fillId="0" borderId="0"/>
    <xf numFmtId="164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0" borderId="0"/>
    <xf numFmtId="0" fontId="33" fillId="0" borderId="0"/>
    <xf numFmtId="0" fontId="52" fillId="69" borderId="0" applyNumberFormat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69" borderId="0" applyNumberFormat="0" applyBorder="0" applyAlignment="0" applyProtection="0"/>
    <xf numFmtId="0" fontId="2" fillId="14" borderId="37" applyNumberFormat="0" applyFont="0" applyAlignment="0" applyProtection="0"/>
    <xf numFmtId="0" fontId="2" fillId="14" borderId="37" applyNumberFormat="0" applyFont="0" applyAlignment="0" applyProtection="0"/>
    <xf numFmtId="0" fontId="52" fillId="50" borderId="0" applyNumberFormat="0" applyBorder="0" applyAlignment="0" applyProtection="0"/>
    <xf numFmtId="0" fontId="76" fillId="79" borderId="45" applyNumberFormat="0" applyFont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58" borderId="0" applyNumberFormat="0" applyBorder="0" applyAlignment="0" applyProtection="0"/>
    <xf numFmtId="0" fontId="52" fillId="69" borderId="0" applyNumberFormat="0" applyBorder="0" applyAlignment="0" applyProtection="0"/>
    <xf numFmtId="0" fontId="2" fillId="0" borderId="0"/>
    <xf numFmtId="0" fontId="3" fillId="0" borderId="0"/>
    <xf numFmtId="0" fontId="52" fillId="6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2" fillId="51" borderId="0" applyNumberFormat="0" applyBorder="0" applyAlignment="0" applyProtection="0"/>
    <xf numFmtId="0" fontId="52" fillId="53" borderId="0" applyNumberFormat="0" applyBorder="0" applyAlignment="0" applyProtection="0"/>
    <xf numFmtId="0" fontId="52" fillId="63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51" borderId="0" applyNumberFormat="0" applyBorder="0" applyAlignment="0" applyProtection="0"/>
    <xf numFmtId="0" fontId="3" fillId="0" borderId="0"/>
    <xf numFmtId="0" fontId="52" fillId="58" borderId="0" applyNumberFormat="0" applyBorder="0" applyAlignment="0" applyProtection="0"/>
    <xf numFmtId="9" fontId="3" fillId="0" borderId="0" applyFont="0" applyFill="0" applyBorder="0" applyAlignment="0" applyProtection="0"/>
    <xf numFmtId="0" fontId="52" fillId="51" borderId="0" applyNumberFormat="0" applyBorder="0" applyAlignment="0" applyProtection="0"/>
    <xf numFmtId="0" fontId="3" fillId="0" borderId="0"/>
    <xf numFmtId="0" fontId="52" fillId="53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14" borderId="37" applyNumberFormat="0" applyFont="0" applyAlignment="0" applyProtection="0"/>
    <xf numFmtId="9" fontId="3" fillId="0" borderId="0" applyFont="0" applyFill="0" applyBorder="0" applyAlignment="0" applyProtection="0"/>
    <xf numFmtId="0" fontId="52" fillId="69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50" borderId="0" applyNumberFormat="0" applyBorder="0" applyAlignment="0" applyProtection="0"/>
    <xf numFmtId="43" fontId="3" fillId="0" borderId="0" applyFont="0" applyFill="0" applyBorder="0" applyAlignment="0" applyProtection="0"/>
    <xf numFmtId="0" fontId="1" fillId="14" borderId="37" applyNumberFormat="0" applyFont="0" applyAlignment="0" applyProtection="0"/>
    <xf numFmtId="0" fontId="52" fillId="69" borderId="0" applyNumberFormat="0" applyBorder="0" applyAlignment="0" applyProtection="0"/>
    <xf numFmtId="164" fontId="1" fillId="0" borderId="0" applyFont="0" applyFill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164" fontId="1" fillId="0" borderId="0" applyFont="0" applyFill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9" fontId="1" fillId="0" borderId="0" applyFont="0" applyFill="0" applyBorder="0" applyAlignment="0" applyProtection="0"/>
    <xf numFmtId="0" fontId="52" fillId="63" borderId="0" applyNumberFormat="0" applyBorder="0" applyAlignment="0" applyProtection="0"/>
    <xf numFmtId="0" fontId="52" fillId="51" borderId="0" applyNumberFormat="0" applyBorder="0" applyAlignment="0" applyProtection="0"/>
    <xf numFmtId="0" fontId="52" fillId="63" borderId="0" applyNumberFormat="0" applyBorder="0" applyAlignment="0" applyProtection="0"/>
    <xf numFmtId="0" fontId="1" fillId="0" borderId="0"/>
    <xf numFmtId="0" fontId="52" fillId="53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52" fillId="69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1" borderId="0" applyNumberFormat="0" applyBorder="0" applyAlignment="0" applyProtection="0"/>
    <xf numFmtId="0" fontId="52" fillId="50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1" fillId="33" borderId="0" applyNumberFormat="0" applyBorder="0" applyAlignment="0" applyProtection="0"/>
    <xf numFmtId="0" fontId="52" fillId="69" borderId="0" applyNumberFormat="0" applyBorder="0" applyAlignment="0" applyProtection="0"/>
    <xf numFmtId="0" fontId="52" fillId="63" borderId="0" applyNumberFormat="0" applyBorder="0" applyAlignment="0" applyProtection="0"/>
    <xf numFmtId="0" fontId="52" fillId="58" borderId="0" applyNumberFormat="0" applyBorder="0" applyAlignment="0" applyProtection="0"/>
    <xf numFmtId="0" fontId="77" fillId="50" borderId="0" applyNumberFormat="0" applyBorder="0" applyAlignment="0" applyProtection="0"/>
    <xf numFmtId="0" fontId="52" fillId="53" borderId="0" applyNumberFormat="0" applyBorder="0" applyAlignment="0" applyProtection="0"/>
    <xf numFmtId="0" fontId="52" fillId="51" borderId="0" applyNumberFormat="0" applyBorder="0" applyAlignment="0" applyProtection="0"/>
    <xf numFmtId="0" fontId="77" fillId="53" borderId="0" applyNumberFormat="0" applyBorder="0" applyAlignment="0" applyProtection="0"/>
    <xf numFmtId="0" fontId="52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77" fillId="51" borderId="0" applyNumberFormat="0" applyBorder="0" applyAlignment="0" applyProtection="0"/>
    <xf numFmtId="0" fontId="52" fillId="69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77" fillId="53" borderId="0" applyNumberFormat="0" applyBorder="0" applyAlignment="0" applyProtection="0"/>
    <xf numFmtId="0" fontId="52" fillId="50" borderId="0" applyNumberFormat="0" applyBorder="0" applyAlignment="0" applyProtection="0"/>
    <xf numFmtId="164" fontId="3" fillId="0" borderId="0" applyFont="0" applyFill="0" applyBorder="0" applyAlignment="0" applyProtection="0"/>
    <xf numFmtId="0" fontId="77" fillId="69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77" fillId="63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77" fillId="69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5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164" fontId="1" fillId="0" borderId="0" applyFont="0" applyFill="0" applyBorder="0" applyAlignment="0" applyProtection="0"/>
    <xf numFmtId="0" fontId="52" fillId="53" borderId="0" applyNumberFormat="0" applyBorder="0" applyAlignment="0" applyProtection="0"/>
    <xf numFmtId="0" fontId="1" fillId="24" borderId="0" applyNumberFormat="0" applyBorder="0" applyAlignment="0" applyProtection="0"/>
    <xf numFmtId="0" fontId="52" fillId="51" borderId="0" applyNumberFormat="0" applyBorder="0" applyAlignment="0" applyProtection="0"/>
    <xf numFmtId="0" fontId="77" fillId="58" borderId="0" applyNumberFormat="0" applyBorder="0" applyAlignment="0" applyProtection="0"/>
    <xf numFmtId="0" fontId="1" fillId="0" borderId="0"/>
    <xf numFmtId="0" fontId="52" fillId="69" borderId="0" applyNumberFormat="0" applyBorder="0" applyAlignment="0" applyProtection="0"/>
    <xf numFmtId="0" fontId="77" fillId="63" borderId="0" applyNumberFormat="0" applyBorder="0" applyAlignment="0" applyProtection="0"/>
    <xf numFmtId="0" fontId="1" fillId="28" borderId="0" applyNumberFormat="0" applyBorder="0" applyAlignment="0" applyProtection="0"/>
    <xf numFmtId="0" fontId="52" fillId="5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77" fillId="5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7" fillId="63" borderId="0" applyNumberFormat="0" applyBorder="0" applyAlignment="0" applyProtection="0"/>
    <xf numFmtId="0" fontId="52" fillId="50" borderId="0" applyNumberFormat="0" applyBorder="0" applyAlignment="0" applyProtection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77" fillId="58" borderId="0" applyNumberFormat="0" applyBorder="0" applyAlignment="0" applyProtection="0"/>
    <xf numFmtId="0" fontId="52" fillId="69" borderId="0" applyNumberFormat="0" applyBorder="0" applyAlignment="0" applyProtection="0"/>
    <xf numFmtId="0" fontId="1" fillId="0" borderId="0"/>
    <xf numFmtId="0" fontId="77" fillId="53" borderId="0" applyNumberFormat="0" applyBorder="0" applyAlignment="0" applyProtection="0"/>
    <xf numFmtId="0" fontId="77" fillId="50" borderId="0" applyNumberFormat="0" applyBorder="0" applyAlignment="0" applyProtection="0"/>
    <xf numFmtId="0" fontId="77" fillId="69" borderId="0" applyNumberFormat="0" applyBorder="0" applyAlignment="0" applyProtection="0"/>
    <xf numFmtId="0" fontId="77" fillId="51" borderId="0" applyNumberFormat="0" applyBorder="0" applyAlignment="0" applyProtection="0"/>
    <xf numFmtId="0" fontId="1" fillId="0" borderId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0" fontId="52" fillId="51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2" fillId="69" borderId="0" applyNumberFormat="0" applyBorder="0" applyAlignment="0" applyProtection="0"/>
    <xf numFmtId="0" fontId="1" fillId="29" borderId="0" applyNumberFormat="0" applyBorder="0" applyAlignment="0" applyProtection="0"/>
    <xf numFmtId="0" fontId="52" fillId="63" borderId="0" applyNumberFormat="0" applyBorder="0" applyAlignment="0" applyProtection="0"/>
    <xf numFmtId="0" fontId="77" fillId="51" borderId="0" applyNumberFormat="0" applyBorder="0" applyAlignment="0" applyProtection="0"/>
    <xf numFmtId="164" fontId="1" fillId="0" borderId="0" applyFont="0" applyFill="0" applyBorder="0" applyAlignment="0" applyProtection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1" fillId="32" borderId="0" applyNumberFormat="0" applyBorder="0" applyAlignment="0" applyProtection="0"/>
    <xf numFmtId="0" fontId="77" fillId="50" borderId="0" applyNumberFormat="0" applyBorder="0" applyAlignment="0" applyProtection="0"/>
    <xf numFmtId="0" fontId="3" fillId="0" borderId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37" applyNumberFormat="0" applyFont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52" fillId="50" borderId="0" applyNumberFormat="0" applyBorder="0" applyAlignment="0" applyProtection="0"/>
    <xf numFmtId="0" fontId="1" fillId="14" borderId="37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52" fillId="53" borderId="0" applyNumberFormat="0" applyBorder="0" applyAlignment="0" applyProtection="0"/>
    <xf numFmtId="0" fontId="1" fillId="2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1" fillId="20" borderId="0" applyNumberFormat="0" applyBorder="0" applyAlignment="0" applyProtection="0"/>
    <xf numFmtId="0" fontId="52" fillId="63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52" fillId="50" borderId="0" applyNumberFormat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4" borderId="0" applyNumberFormat="0" applyBorder="0" applyAlignment="0" applyProtection="0"/>
    <xf numFmtId="0" fontId="52" fillId="51" borderId="0" applyNumberFormat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1" borderId="0" applyNumberFormat="0" applyBorder="0" applyAlignment="0" applyProtection="0"/>
    <xf numFmtId="0" fontId="52" fillId="63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52" fillId="69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37" applyNumberFormat="0" applyFont="0" applyAlignment="0" applyProtection="0"/>
    <xf numFmtId="43" fontId="1" fillId="0" borderId="0" applyFont="0" applyFill="0" applyBorder="0" applyAlignment="0" applyProtection="0"/>
    <xf numFmtId="0" fontId="52" fillId="69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29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52" fillId="53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52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164" fontId="75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0" fontId="1" fillId="14" borderId="37" applyNumberFormat="0" applyFont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14" borderId="37" applyNumberFormat="0" applyFon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52" fillId="63" borderId="0" applyNumberFormat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5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77" fillId="69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0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79" borderId="45" applyNumberFormat="0" applyFont="0" applyAlignment="0" applyProtection="0"/>
    <xf numFmtId="0" fontId="77" fillId="51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37" applyNumberFormat="0" applyFont="0" applyAlignment="0" applyProtection="0"/>
    <xf numFmtId="0" fontId="1" fillId="0" borderId="0"/>
    <xf numFmtId="0" fontId="77" fillId="6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7" fillId="58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4" borderId="37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4" borderId="37" applyNumberFormat="0" applyFont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14" borderId="37" applyNumberFormat="0" applyFont="0" applyAlignment="0" applyProtection="0"/>
    <xf numFmtId="0" fontId="1" fillId="0" borderId="0"/>
    <xf numFmtId="0" fontId="1" fillId="0" borderId="0"/>
    <xf numFmtId="0" fontId="1" fillId="0" borderId="0"/>
  </cellStyleXfs>
  <cellXfs count="19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28" xfId="0" applyNumberFormat="1" applyFont="1" applyFill="1" applyBorder="1" applyAlignment="1">
      <alignment horizontal="right"/>
    </xf>
    <xf numFmtId="4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29" xfId="13" applyFont="1" applyBorder="1" applyAlignment="1">
      <alignment horizontal="right"/>
    </xf>
    <xf numFmtId="10" fontId="7" fillId="0" borderId="29" xfId="14" applyNumberFormat="1" applyFont="1" applyBorder="1" applyAlignment="1">
      <alignment horizontal="center"/>
    </xf>
    <xf numFmtId="2" fontId="7" fillId="0" borderId="29" xfId="7" applyNumberFormat="1" applyFont="1" applyBorder="1" applyAlignment="1">
      <alignment horizontal="right"/>
    </xf>
    <xf numFmtId="169" fontId="7" fillId="0" borderId="29" xfId="7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169" fontId="7" fillId="0" borderId="29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164" fontId="0" fillId="0" borderId="0" xfId="0" applyNumberFormat="1" applyFill="1"/>
    <xf numFmtId="4" fontId="31" fillId="0" borderId="0" xfId="0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20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6" fillId="0" borderId="0" xfId="204" applyFont="1" applyAlignment="1">
      <alignment horizontal="center"/>
    </xf>
    <xf numFmtId="0" fontId="6" fillId="0" borderId="0" xfId="204" applyFont="1" applyAlignment="1">
      <alignment horizontal="right"/>
    </xf>
    <xf numFmtId="0" fontId="33" fillId="0" borderId="0" xfId="204"/>
    <xf numFmtId="0" fontId="8" fillId="0" borderId="0" xfId="204" applyFont="1" applyAlignment="1">
      <alignment horizontal="center" vertical="center" wrapText="1"/>
    </xf>
    <xf numFmtId="0" fontId="10" fillId="0" borderId="0" xfId="204" applyFont="1" applyAlignment="1">
      <alignment horizontal="center" wrapText="1"/>
    </xf>
    <xf numFmtId="0" fontId="13" fillId="2" borderId="1" xfId="204" applyFont="1" applyFill="1" applyBorder="1" applyAlignment="1">
      <alignment horizontal="center" vertical="center" wrapText="1"/>
    </xf>
    <xf numFmtId="0" fontId="7" fillId="2" borderId="2" xfId="204" applyFont="1" applyFill="1" applyBorder="1" applyAlignment="1">
      <alignment horizontal="center" vertical="center" wrapText="1"/>
    </xf>
    <xf numFmtId="0" fontId="11" fillId="2" borderId="1" xfId="204" applyFont="1" applyFill="1" applyBorder="1" applyAlignment="1">
      <alignment horizontal="center" vertical="center" wrapText="1"/>
    </xf>
    <xf numFmtId="0" fontId="11" fillId="2" borderId="2" xfId="204" applyFont="1" applyFill="1" applyBorder="1" applyAlignment="1">
      <alignment horizontal="center" vertical="center" wrapText="1"/>
    </xf>
    <xf numFmtId="49" fontId="7" fillId="2" borderId="1" xfId="204" applyNumberFormat="1" applyFont="1" applyFill="1" applyBorder="1" applyAlignment="1">
      <alignment horizontal="center" wrapText="1"/>
    </xf>
    <xf numFmtId="49" fontId="7" fillId="2" borderId="2" xfId="204" applyNumberFormat="1" applyFont="1" applyFill="1" applyBorder="1" applyAlignment="1">
      <alignment horizontal="center" wrapText="1"/>
    </xf>
    <xf numFmtId="0" fontId="29" fillId="0" borderId="0" xfId="204" applyNumberFormat="1" applyFont="1" applyFill="1" applyBorder="1" applyAlignment="1">
      <alignment horizontal="right"/>
    </xf>
    <xf numFmtId="0" fontId="30" fillId="0" borderId="0" xfId="204" applyNumberFormat="1" applyFont="1" applyFill="1" applyBorder="1" applyAlignment="1">
      <alignment horizontal="right"/>
    </xf>
    <xf numFmtId="0" fontId="29" fillId="0" borderId="0" xfId="204" applyFont="1" applyFill="1" applyBorder="1" applyAlignment="1">
      <alignment horizontal="right" indent="2"/>
    </xf>
    <xf numFmtId="0" fontId="29" fillId="0" borderId="0" xfId="204" applyFont="1" applyFill="1" applyBorder="1" applyAlignment="1">
      <alignment horizontal="right" indent="3"/>
    </xf>
    <xf numFmtId="4" fontId="29" fillId="0" borderId="0" xfId="204" applyNumberFormat="1" applyFont="1" applyFill="1" applyBorder="1" applyAlignment="1">
      <alignment horizontal="right"/>
    </xf>
    <xf numFmtId="10" fontId="29" fillId="0" borderId="0" xfId="204" applyNumberFormat="1" applyFont="1" applyFill="1" applyBorder="1" applyAlignment="1">
      <alignment horizontal="right"/>
    </xf>
    <xf numFmtId="4" fontId="30" fillId="0" borderId="0" xfId="204" applyNumberFormat="1" applyFont="1" applyFill="1" applyBorder="1" applyAlignment="1">
      <alignment horizontal="right"/>
    </xf>
    <xf numFmtId="10" fontId="30" fillId="0" borderId="0" xfId="204" applyNumberFormat="1" applyFont="1" applyFill="1" applyBorder="1" applyAlignment="1">
      <alignment horizontal="right"/>
    </xf>
    <xf numFmtId="49" fontId="29" fillId="0" borderId="0" xfId="204" applyNumberFormat="1" applyFont="1" applyFill="1" applyBorder="1" applyAlignment="1">
      <alignment horizontal="right"/>
    </xf>
    <xf numFmtId="167" fontId="29" fillId="0" borderId="0" xfId="204" applyNumberFormat="1" applyFont="1" applyFill="1" applyBorder="1" applyAlignment="1">
      <alignment horizontal="right"/>
    </xf>
    <xf numFmtId="0" fontId="30" fillId="0" borderId="0" xfId="204" applyFont="1" applyFill="1" applyBorder="1" applyAlignment="1">
      <alignment horizontal="right" indent="2"/>
    </xf>
    <xf numFmtId="0" fontId="8" fillId="0" borderId="0" xfId="204" applyFont="1" applyAlignment="1">
      <alignment horizontal="right"/>
    </xf>
    <xf numFmtId="0" fontId="10" fillId="0" borderId="0" xfId="204" applyFont="1" applyFill="1" applyAlignment="1">
      <alignment horizontal="center" wrapText="1"/>
    </xf>
    <xf numFmtId="0" fontId="6" fillId="0" borderId="0" xfId="204" applyFont="1" applyFill="1" applyAlignment="1">
      <alignment horizontal="center"/>
    </xf>
    <xf numFmtId="0" fontId="30" fillId="0" borderId="0" xfId="204" applyFont="1" applyFill="1" applyBorder="1" applyAlignment="1">
      <alignment horizontal="right" indent="1"/>
    </xf>
    <xf numFmtId="0" fontId="30" fillId="0" borderId="28" xfId="204" applyFont="1" applyFill="1" applyBorder="1" applyAlignment="1">
      <alignment horizontal="right"/>
    </xf>
    <xf numFmtId="0" fontId="30" fillId="0" borderId="28" xfId="204" applyNumberFormat="1" applyFont="1" applyFill="1" applyBorder="1" applyAlignment="1">
      <alignment horizontal="right"/>
    </xf>
    <xf numFmtId="4" fontId="30" fillId="0" borderId="28" xfId="204" applyNumberFormat="1" applyFont="1" applyFill="1" applyBorder="1" applyAlignment="1">
      <alignment horizontal="right"/>
    </xf>
    <xf numFmtId="10" fontId="30" fillId="0" borderId="28" xfId="204" applyNumberFormat="1" applyFont="1" applyFill="1" applyBorder="1" applyAlignment="1">
      <alignment horizontal="right"/>
    </xf>
    <xf numFmtId="0" fontId="7" fillId="0" borderId="0" xfId="204" applyFont="1" applyAlignment="1">
      <alignment horizontal="right" readingOrder="2"/>
    </xf>
    <xf numFmtId="0" fontId="33" fillId="0" borderId="0" xfId="202"/>
    <xf numFmtId="0" fontId="8" fillId="0" borderId="0" xfId="202" applyFont="1" applyAlignment="1">
      <alignment horizontal="center" vertical="center" wrapText="1"/>
    </xf>
    <xf numFmtId="0" fontId="10" fillId="0" borderId="0" xfId="202" applyFont="1" applyAlignment="1">
      <alignment horizontal="center" wrapText="1"/>
    </xf>
    <xf numFmtId="0" fontId="29" fillId="0" borderId="0" xfId="202" applyNumberFormat="1" applyFont="1" applyFill="1" applyBorder="1" applyAlignment="1">
      <alignment horizontal="right"/>
    </xf>
    <xf numFmtId="4" fontId="29" fillId="0" borderId="0" xfId="202" applyNumberFormat="1" applyFont="1" applyFill="1" applyBorder="1" applyAlignment="1">
      <alignment horizontal="right"/>
    </xf>
    <xf numFmtId="10" fontId="29" fillId="0" borderId="0" xfId="202" applyNumberFormat="1" applyFont="1" applyFill="1" applyBorder="1" applyAlignment="1">
      <alignment horizontal="right"/>
    </xf>
    <xf numFmtId="0" fontId="8" fillId="0" borderId="0" xfId="202" applyFont="1" applyAlignment="1">
      <alignment horizontal="center"/>
    </xf>
    <xf numFmtId="0" fontId="29" fillId="0" borderId="0" xfId="202" applyFont="1" applyFill="1" applyBorder="1" applyAlignment="1">
      <alignment horizontal="right"/>
    </xf>
    <xf numFmtId="0" fontId="32" fillId="0" borderId="0" xfId="202" applyNumberFormat="1" applyFont="1" applyFill="1" applyBorder="1" applyAlignment="1">
      <alignment horizontal="right"/>
    </xf>
    <xf numFmtId="4" fontId="32" fillId="0" borderId="0" xfId="202" applyNumberFormat="1" applyFont="1" applyFill="1" applyBorder="1" applyAlignment="1">
      <alignment horizontal="right"/>
    </xf>
    <xf numFmtId="10" fontId="32" fillId="0" borderId="0" xfId="202" applyNumberFormat="1" applyFont="1" applyFill="1" applyBorder="1" applyAlignment="1">
      <alignment horizontal="right"/>
    </xf>
    <xf numFmtId="0" fontId="32" fillId="0" borderId="0" xfId="202" applyFont="1" applyFill="1" applyBorder="1" applyAlignment="1">
      <alignment horizontal="right" indent="1"/>
    </xf>
    <xf numFmtId="0" fontId="32" fillId="0" borderId="0" xfId="202" applyFont="1" applyFill="1" applyBorder="1" applyAlignment="1">
      <alignment horizontal="right"/>
    </xf>
    <xf numFmtId="0" fontId="29" fillId="0" borderId="0" xfId="202" applyFont="1" applyFill="1" applyBorder="1" applyAlignment="1"/>
    <xf numFmtId="0" fontId="29" fillId="0" borderId="0" xfId="996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204" applyFont="1" applyFill="1" applyBorder="1" applyAlignment="1">
      <alignment horizontal="center" vertical="center" wrapText="1" readingOrder="2"/>
    </xf>
    <xf numFmtId="0" fontId="9" fillId="2" borderId="25" xfId="204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022">
    <cellStyle name="20% - Accent1" xfId="66"/>
    <cellStyle name="20% - Accent1 2" xfId="248"/>
    <cellStyle name="20% - Accent1 3" xfId="481"/>
    <cellStyle name="20% - Accent1 4" xfId="214"/>
    <cellStyle name="20% - Accent1 5" xfId="849"/>
    <cellStyle name="20% - Accent2" xfId="67"/>
    <cellStyle name="20% - Accent2 2" xfId="249"/>
    <cellStyle name="20% - Accent2 3" xfId="496"/>
    <cellStyle name="20% - Accent2 4" xfId="209"/>
    <cellStyle name="20% - Accent2 5" xfId="850"/>
    <cellStyle name="20% - Accent3" xfId="68"/>
    <cellStyle name="20% - Accent3 2" xfId="250"/>
    <cellStyle name="20% - Accent3 3" xfId="482"/>
    <cellStyle name="20% - Accent3 4" xfId="215"/>
    <cellStyle name="20% - Accent3 5" xfId="851"/>
    <cellStyle name="20% - Accent4" xfId="69"/>
    <cellStyle name="20% - Accent4 2" xfId="251"/>
    <cellStyle name="20% - Accent4 3" xfId="505"/>
    <cellStyle name="20% - Accent4 4" xfId="212"/>
    <cellStyle name="20% - Accent4 5" xfId="852"/>
    <cellStyle name="20% - Accent5" xfId="70"/>
    <cellStyle name="20% - Accent5 2" xfId="252"/>
    <cellStyle name="20% - Accent5 3" xfId="483"/>
    <cellStyle name="20% - Accent5 4" xfId="205"/>
    <cellStyle name="20% - Accent5 5" xfId="853"/>
    <cellStyle name="20% - Accent6" xfId="71"/>
    <cellStyle name="20% - Accent6 2" xfId="253"/>
    <cellStyle name="20% - Accent6 3" xfId="506"/>
    <cellStyle name="20% - Accent6 4" xfId="208"/>
    <cellStyle name="20% - Accent6 5" xfId="854"/>
    <cellStyle name="20% - הדגשה1" xfId="32" builtinId="30" customBuiltin="1"/>
    <cellStyle name="20% - הדגשה1 2" xfId="183"/>
    <cellStyle name="20% - הדגשה1 2 2" xfId="338"/>
    <cellStyle name="20% - הדגשה1 2 2 2" xfId="1363"/>
    <cellStyle name="20% - הדגשה1 2 2 3" xfId="1783"/>
    <cellStyle name="20% - הדגשה1 2 2 4" xfId="1631"/>
    <cellStyle name="20% - הדגשה1 2 2 5" xfId="1027"/>
    <cellStyle name="20% - הדגשה1 2 3" xfId="337"/>
    <cellStyle name="20% - הדגשה1 2 3 2" xfId="1362"/>
    <cellStyle name="20% - הדגשה1 2 3 3" xfId="1954"/>
    <cellStyle name="20% - הדגשה1 2 3 4" xfId="1587"/>
    <cellStyle name="20% - הדגשה1 2 3 5" xfId="1190"/>
    <cellStyle name="20% - הדגשה1 2 4" xfId="899"/>
    <cellStyle name="20% - הדגשה1 2 5" xfId="1782"/>
    <cellStyle name="20% - הדגשה1 2 6" xfId="1582"/>
    <cellStyle name="20% - הדגשה1 2 7" xfId="1026"/>
    <cellStyle name="20% - הדגשה1 3" xfId="339"/>
    <cellStyle name="20% - הדגשה1 3 2" xfId="340"/>
    <cellStyle name="20% - הדגשה1 3 2 2" xfId="1365"/>
    <cellStyle name="20% - הדגשה1 3 2 3" xfId="1785"/>
    <cellStyle name="20% - הדגשה1 3 2 4" xfId="1634"/>
    <cellStyle name="20% - הדגשה1 3 2 5" xfId="1029"/>
    <cellStyle name="20% - הדגשה1 3 3" xfId="1364"/>
    <cellStyle name="20% - הדגשה1 3 4" xfId="1784"/>
    <cellStyle name="20% - הדגשה1 3 5" xfId="1597"/>
    <cellStyle name="20% - הדגשה1 3 6" xfId="1028"/>
    <cellStyle name="20% - הדגשה1 4" xfId="341"/>
    <cellStyle name="20% - הדגשה1 4 2" xfId="1366"/>
    <cellStyle name="20% - הדגשה1 4 3" xfId="1786"/>
    <cellStyle name="20% - הדגשה1 4 4" xfId="1676"/>
    <cellStyle name="20% - הדגשה1 4 5" xfId="1030"/>
    <cellStyle name="20% - הדגשה1 5" xfId="570"/>
    <cellStyle name="20% - הדגשה1 6" xfId="1268"/>
    <cellStyle name="20% - הדגשה1 7" xfId="1761"/>
    <cellStyle name="20% - הדגשה1 8" xfId="1705"/>
    <cellStyle name="20% - הדגשה1 9" xfId="1005"/>
    <cellStyle name="20% - הדגשה2" xfId="36" builtinId="34" customBuiltin="1"/>
    <cellStyle name="20% - הדגשה2 2" xfId="184"/>
    <cellStyle name="20% - הדגשה2 2 2" xfId="343"/>
    <cellStyle name="20% - הדגשה2 2 2 2" xfId="1368"/>
    <cellStyle name="20% - הדגשה2 2 2 3" xfId="1788"/>
    <cellStyle name="20% - הדגשה2 2 2 4" xfId="1667"/>
    <cellStyle name="20% - הדגשה2 2 2 5" xfId="1032"/>
    <cellStyle name="20% - הדגשה2 2 3" xfId="342"/>
    <cellStyle name="20% - הדגשה2 2 3 2" xfId="1367"/>
    <cellStyle name="20% - הדגשה2 2 3 3" xfId="1955"/>
    <cellStyle name="20% - הדגשה2 2 3 4" xfId="1923"/>
    <cellStyle name="20% - הדגשה2 2 3 5" xfId="1191"/>
    <cellStyle name="20% - הדגשה2 2 4" xfId="900"/>
    <cellStyle name="20% - הדגשה2 2 5" xfId="1787"/>
    <cellStyle name="20% - הדגשה2 2 6" xfId="1704"/>
    <cellStyle name="20% - הדגשה2 2 7" xfId="1031"/>
    <cellStyle name="20% - הדגשה2 3" xfId="344"/>
    <cellStyle name="20% - הדגשה2 3 2" xfId="345"/>
    <cellStyle name="20% - הדגשה2 3 2 2" xfId="1370"/>
    <cellStyle name="20% - הדגשה2 3 2 3" xfId="1790"/>
    <cellStyle name="20% - הדגשה2 3 2 4" xfId="1716"/>
    <cellStyle name="20% - הדגשה2 3 2 5" xfId="1034"/>
    <cellStyle name="20% - הדגשה2 3 3" xfId="1369"/>
    <cellStyle name="20% - הדגשה2 3 4" xfId="1789"/>
    <cellStyle name="20% - הדגשה2 3 5" xfId="1685"/>
    <cellStyle name="20% - הדגשה2 3 6" xfId="1033"/>
    <cellStyle name="20% - הדגשה2 4" xfId="346"/>
    <cellStyle name="20% - הדגשה2 4 2" xfId="1371"/>
    <cellStyle name="20% - הדגשה2 4 3" xfId="1791"/>
    <cellStyle name="20% - הדגשה2 4 4" xfId="1566"/>
    <cellStyle name="20% - הדגשה2 4 5" xfId="1035"/>
    <cellStyle name="20% - הדגשה2 5" xfId="571"/>
    <cellStyle name="20% - הדגשה2 6" xfId="1306"/>
    <cellStyle name="20% - הדגשה2 7" xfId="1763"/>
    <cellStyle name="20% - הדגשה2 8" xfId="1561"/>
    <cellStyle name="20% - הדגשה2 9" xfId="1007"/>
    <cellStyle name="20% - הדגשה3" xfId="40" builtinId="38" customBuiltin="1"/>
    <cellStyle name="20% - הדגשה3 2" xfId="185"/>
    <cellStyle name="20% - הדגשה3 2 2" xfId="348"/>
    <cellStyle name="20% - הדגשה3 2 2 2" xfId="1373"/>
    <cellStyle name="20% - הדגשה3 2 2 3" xfId="1793"/>
    <cellStyle name="20% - הדגשה3 2 2 4" xfId="1731"/>
    <cellStyle name="20% - הדגשה3 2 2 5" xfId="1037"/>
    <cellStyle name="20% - הדגשה3 2 3" xfId="347"/>
    <cellStyle name="20% - הדגשה3 2 3 2" xfId="1372"/>
    <cellStyle name="20% - הדגשה3 2 3 3" xfId="1956"/>
    <cellStyle name="20% - הדגשה3 2 3 4" xfId="1637"/>
    <cellStyle name="20% - הדגשה3 2 3 5" xfId="1192"/>
    <cellStyle name="20% - הדגשה3 2 4" xfId="901"/>
    <cellStyle name="20% - הדגשה3 2 5" xfId="1792"/>
    <cellStyle name="20% - הדגשה3 2 6" xfId="1712"/>
    <cellStyle name="20% - הדגשה3 2 7" xfId="1036"/>
    <cellStyle name="20% - הדגשה3 3" xfId="349"/>
    <cellStyle name="20% - הדגשה3 3 2" xfId="350"/>
    <cellStyle name="20% - הדגשה3 3 2 2" xfId="1375"/>
    <cellStyle name="20% - הדגשה3 3 2 3" xfId="1795"/>
    <cellStyle name="20% - הדגשה3 3 2 4" xfId="1709"/>
    <cellStyle name="20% - הדגשה3 3 2 5" xfId="1039"/>
    <cellStyle name="20% - הדגשה3 3 3" xfId="1374"/>
    <cellStyle name="20% - הדגשה3 3 4" xfId="1794"/>
    <cellStyle name="20% - הדגשה3 3 5" xfId="1670"/>
    <cellStyle name="20% - הדגשה3 3 6" xfId="1038"/>
    <cellStyle name="20% - הדגשה3 4" xfId="351"/>
    <cellStyle name="20% - הדגשה3 4 2" xfId="1376"/>
    <cellStyle name="20% - הדגשה3 4 3" xfId="1796"/>
    <cellStyle name="20% - הדגשה3 4 4" xfId="1568"/>
    <cellStyle name="20% - הדגשה3 4 5" xfId="1040"/>
    <cellStyle name="20% - הדגשה3 5" xfId="572"/>
    <cellStyle name="20% - הדגשה3 6" xfId="1297"/>
    <cellStyle name="20% - הדגשה3 7" xfId="1765"/>
    <cellStyle name="20% - הדגשה3 8" xfId="1579"/>
    <cellStyle name="20% - הדגשה3 9" xfId="1009"/>
    <cellStyle name="20% - הדגשה4" xfId="44" builtinId="42" customBuiltin="1"/>
    <cellStyle name="20% - הדגשה4 2" xfId="186"/>
    <cellStyle name="20% - הדגשה4 2 2" xfId="353"/>
    <cellStyle name="20% - הדגשה4 2 2 2" xfId="1378"/>
    <cellStyle name="20% - הדגשה4 2 2 3" xfId="1798"/>
    <cellStyle name="20% - הדגשה4 2 2 4" xfId="1585"/>
    <cellStyle name="20% - הדגשה4 2 2 5" xfId="1042"/>
    <cellStyle name="20% - הדגשה4 2 3" xfId="352"/>
    <cellStyle name="20% - הדגשה4 2 3 2" xfId="1377"/>
    <cellStyle name="20% - הדגשה4 2 3 3" xfId="1957"/>
    <cellStyle name="20% - הדגשה4 2 3 4" xfId="1606"/>
    <cellStyle name="20% - הדגשה4 2 3 5" xfId="1193"/>
    <cellStyle name="20% - הדגשה4 2 4" xfId="902"/>
    <cellStyle name="20% - הדגשה4 2 5" xfId="1797"/>
    <cellStyle name="20% - הדגשה4 2 6" xfId="1613"/>
    <cellStyle name="20% - הדגשה4 2 7" xfId="1041"/>
    <cellStyle name="20% - הדגשה4 3" xfId="354"/>
    <cellStyle name="20% - הדגשה4 3 2" xfId="355"/>
    <cellStyle name="20% - הדגשה4 3 2 2" xfId="1380"/>
    <cellStyle name="20% - הדגשה4 3 2 3" xfId="1800"/>
    <cellStyle name="20% - הדגשה4 3 2 4" xfId="1643"/>
    <cellStyle name="20% - הדגשה4 3 2 5" xfId="1044"/>
    <cellStyle name="20% - הדגשה4 3 3" xfId="1379"/>
    <cellStyle name="20% - הדגשה4 3 4" xfId="1799"/>
    <cellStyle name="20% - הדגשה4 3 5" xfId="1642"/>
    <cellStyle name="20% - הדגשה4 3 6" xfId="1043"/>
    <cellStyle name="20% - הדגשה4 4" xfId="356"/>
    <cellStyle name="20% - הדגשה4 4 2" xfId="1381"/>
    <cellStyle name="20% - הדגשה4 4 3" xfId="1801"/>
    <cellStyle name="20% - הדגשה4 4 4" xfId="1708"/>
    <cellStyle name="20% - הדגשה4 4 5" xfId="1045"/>
    <cellStyle name="20% - הדגשה4 5" xfId="573"/>
    <cellStyle name="20% - הדגשה4 6" xfId="1303"/>
    <cellStyle name="20% - הדגשה4 7" xfId="1767"/>
    <cellStyle name="20% - הדגשה4 8" xfId="1663"/>
    <cellStyle name="20% - הדגשה4 9" xfId="1011"/>
    <cellStyle name="20% - הדגשה5" xfId="48" builtinId="46" customBuiltin="1"/>
    <cellStyle name="20% - הדגשה5 2" xfId="187"/>
    <cellStyle name="20% - הדגשה5 2 2" xfId="358"/>
    <cellStyle name="20% - הדגשה5 2 2 2" xfId="1383"/>
    <cellStyle name="20% - הדגשה5 2 2 3" xfId="1803"/>
    <cellStyle name="20% - הדגשה5 2 2 4" xfId="1749"/>
    <cellStyle name="20% - הדגשה5 2 2 5" xfId="1047"/>
    <cellStyle name="20% - הדגשה5 2 3" xfId="357"/>
    <cellStyle name="20% - הדגשה5 2 3 2" xfId="1382"/>
    <cellStyle name="20% - הדגשה5 2 3 3" xfId="1958"/>
    <cellStyle name="20% - הדגשה5 2 3 4" xfId="1696"/>
    <cellStyle name="20% - הדגשה5 2 3 5" xfId="1194"/>
    <cellStyle name="20% - הדגשה5 2 4" xfId="903"/>
    <cellStyle name="20% - הדגשה5 2 5" xfId="1802"/>
    <cellStyle name="20% - הדגשה5 2 6" xfId="1688"/>
    <cellStyle name="20% - הדגשה5 2 7" xfId="1046"/>
    <cellStyle name="20% - הדגשה5 3" xfId="359"/>
    <cellStyle name="20% - הדגשה5 3 2" xfId="360"/>
    <cellStyle name="20% - הדגשה5 3 2 2" xfId="1385"/>
    <cellStyle name="20% - הדגשה5 3 2 3" xfId="1805"/>
    <cellStyle name="20% - הדגשה5 3 2 4" xfId="1605"/>
    <cellStyle name="20% - הדגשה5 3 2 5" xfId="1049"/>
    <cellStyle name="20% - הדגשה5 3 3" xfId="1384"/>
    <cellStyle name="20% - הדגשה5 3 4" xfId="1804"/>
    <cellStyle name="20% - הדגשה5 3 5" xfId="1713"/>
    <cellStyle name="20% - הדגשה5 3 6" xfId="1048"/>
    <cellStyle name="20% - הדגשה5 4" xfId="361"/>
    <cellStyle name="20% - הדגשה5 4 2" xfId="1386"/>
    <cellStyle name="20% - הדגשה5 4 3" xfId="1806"/>
    <cellStyle name="20% - הדגשה5 4 4" xfId="1638"/>
    <cellStyle name="20% - הדגשה5 4 5" xfId="1050"/>
    <cellStyle name="20% - הדגשה5 5" xfId="574"/>
    <cellStyle name="20% - הדגשה5 6" xfId="1341"/>
    <cellStyle name="20% - הדגשה5 7" xfId="1769"/>
    <cellStyle name="20% - הדגשה5 8" xfId="1627"/>
    <cellStyle name="20% - הדגשה5 9" xfId="1013"/>
    <cellStyle name="20% - הדגשה6" xfId="52" builtinId="50" customBuiltin="1"/>
    <cellStyle name="20% - הדגשה6 2" xfId="188"/>
    <cellStyle name="20% - הדגשה6 2 2" xfId="363"/>
    <cellStyle name="20% - הדגשה6 2 2 2" xfId="1388"/>
    <cellStyle name="20% - הדגשה6 2 2 3" xfId="1808"/>
    <cellStyle name="20% - הדגשה6 2 2 4" xfId="1689"/>
    <cellStyle name="20% - הדגשה6 2 2 5" xfId="1052"/>
    <cellStyle name="20% - הדגשה6 2 3" xfId="362"/>
    <cellStyle name="20% - הדגשה6 2 3 2" xfId="1387"/>
    <cellStyle name="20% - הדגשה6 2 3 3" xfId="1959"/>
    <cellStyle name="20% - הדגשה6 2 3 4" xfId="1588"/>
    <cellStyle name="20% - הדגשה6 2 3 5" xfId="1195"/>
    <cellStyle name="20% - הדגשה6 2 4" xfId="904"/>
    <cellStyle name="20% - הדגשה6 2 5" xfId="1807"/>
    <cellStyle name="20% - הדגשה6 2 6" xfId="1717"/>
    <cellStyle name="20% - הדגשה6 2 7" xfId="1051"/>
    <cellStyle name="20% - הדגשה6 3" xfId="364"/>
    <cellStyle name="20% - הדגשה6 3 2" xfId="365"/>
    <cellStyle name="20% - הדגשה6 3 2 2" xfId="1390"/>
    <cellStyle name="20% - הדגשה6 3 2 3" xfId="1810"/>
    <cellStyle name="20% - הדגשה6 3 2 4" xfId="1720"/>
    <cellStyle name="20% - הדגשה6 3 2 5" xfId="1054"/>
    <cellStyle name="20% - הדגשה6 3 3" xfId="1389"/>
    <cellStyle name="20% - הדגשה6 3 4" xfId="1809"/>
    <cellStyle name="20% - הדגשה6 3 5" xfId="1639"/>
    <cellStyle name="20% - הדגשה6 3 6" xfId="1053"/>
    <cellStyle name="20% - הדגשה6 4" xfId="366"/>
    <cellStyle name="20% - הדגשה6 4 2" xfId="1391"/>
    <cellStyle name="20% - הדגשה6 4 3" xfId="1811"/>
    <cellStyle name="20% - הדגשה6 4 4" xfId="1706"/>
    <cellStyle name="20% - הדגשה6 4 5" xfId="1055"/>
    <cellStyle name="20% - הדגשה6 5" xfId="575"/>
    <cellStyle name="20% - הדגשה6 6" xfId="1336"/>
    <cellStyle name="20% - הדגשה6 7" xfId="1771"/>
    <cellStyle name="20% - הדגשה6 8" xfId="1674"/>
    <cellStyle name="20% - הדגשה6 9" xfId="1015"/>
    <cellStyle name="40% - Accent1" xfId="72"/>
    <cellStyle name="40% - Accent1 2" xfId="254"/>
    <cellStyle name="40% - Accent1 3" xfId="497"/>
    <cellStyle name="40% - Accent1 4" xfId="207"/>
    <cellStyle name="40% - Accent1 5" xfId="855"/>
    <cellStyle name="40% - Accent2" xfId="73"/>
    <cellStyle name="40% - Accent2 2" xfId="255"/>
    <cellStyle name="40% - Accent2 3" xfId="507"/>
    <cellStyle name="40% - Accent2 4" xfId="210"/>
    <cellStyle name="40% - Accent2 5" xfId="856"/>
    <cellStyle name="40% - Accent3" xfId="74"/>
    <cellStyle name="40% - Accent3 2" xfId="256"/>
    <cellStyle name="40% - Accent3 3" xfId="484"/>
    <cellStyle name="40% - Accent3 4" xfId="206"/>
    <cellStyle name="40% - Accent3 5" xfId="857"/>
    <cellStyle name="40% - Accent4" xfId="75"/>
    <cellStyle name="40% - Accent4 2" xfId="257"/>
    <cellStyle name="40% - Accent4 3" xfId="508"/>
    <cellStyle name="40% - Accent4 4" xfId="211"/>
    <cellStyle name="40% - Accent4 5" xfId="858"/>
    <cellStyle name="40% - Accent5" xfId="76"/>
    <cellStyle name="40% - Accent5 2" xfId="258"/>
    <cellStyle name="40% - Accent5 3" xfId="498"/>
    <cellStyle name="40% - Accent5 4" xfId="216"/>
    <cellStyle name="40% - Accent5 5" xfId="859"/>
    <cellStyle name="40% - Accent6" xfId="77"/>
    <cellStyle name="40% - Accent6 2" xfId="259"/>
    <cellStyle name="40% - Accent6 3" xfId="509"/>
    <cellStyle name="40% - Accent6 4" xfId="217"/>
    <cellStyle name="40% - Accent6 5" xfId="860"/>
    <cellStyle name="40% - הדגשה1" xfId="33" builtinId="31" customBuiltin="1"/>
    <cellStyle name="40% - הדגשה1 2" xfId="189"/>
    <cellStyle name="40% - הדגשה1 2 2" xfId="368"/>
    <cellStyle name="40% - הדגשה1 2 2 2" xfId="1393"/>
    <cellStyle name="40% - הדגשה1 2 2 3" xfId="1813"/>
    <cellStyle name="40% - הדגשה1 2 2 4" xfId="1612"/>
    <cellStyle name="40% - הדגשה1 2 2 5" xfId="1057"/>
    <cellStyle name="40% - הדגשה1 2 3" xfId="367"/>
    <cellStyle name="40% - הדגשה1 2 3 2" xfId="1392"/>
    <cellStyle name="40% - הדגשה1 2 3 3" xfId="1960"/>
    <cellStyle name="40% - הדגשה1 2 3 4" xfId="1922"/>
    <cellStyle name="40% - הדגשה1 2 3 5" xfId="1196"/>
    <cellStyle name="40% - הדגשה1 2 4" xfId="905"/>
    <cellStyle name="40% - הדגשה1 2 5" xfId="1812"/>
    <cellStyle name="40% - הדגשה1 2 6" xfId="1558"/>
    <cellStyle name="40% - הדגשה1 2 7" xfId="1056"/>
    <cellStyle name="40% - הדגשה1 3" xfId="369"/>
    <cellStyle name="40% - הדגשה1 3 2" xfId="370"/>
    <cellStyle name="40% - הדגשה1 3 2 2" xfId="1395"/>
    <cellStyle name="40% - הדגשה1 3 2 3" xfId="1815"/>
    <cellStyle name="40% - הדגשה1 3 2 4" xfId="1697"/>
    <cellStyle name="40% - הדגשה1 3 2 5" xfId="1059"/>
    <cellStyle name="40% - הדגשה1 3 3" xfId="1394"/>
    <cellStyle name="40% - הדגשה1 3 4" xfId="1814"/>
    <cellStyle name="40% - הדגשה1 3 5" xfId="1707"/>
    <cellStyle name="40% - הדגשה1 3 6" xfId="1058"/>
    <cellStyle name="40% - הדגשה1 4" xfId="371"/>
    <cellStyle name="40% - הדגשה1 4 2" xfId="1396"/>
    <cellStyle name="40% - הדגשה1 4 3" xfId="1816"/>
    <cellStyle name="40% - הדגשה1 4 4" xfId="1727"/>
    <cellStyle name="40% - הדגשה1 4 5" xfId="1060"/>
    <cellStyle name="40% - הדגשה1 5" xfId="576"/>
    <cellStyle name="40% - הדגשה1 6" xfId="1313"/>
    <cellStyle name="40% - הדגשה1 7" xfId="1762"/>
    <cellStyle name="40% - הדגשה1 8" xfId="1673"/>
    <cellStyle name="40% - הדגשה1 9" xfId="1006"/>
    <cellStyle name="40% - הדגשה2" xfId="37" builtinId="35" customBuiltin="1"/>
    <cellStyle name="40% - הדגשה2 2" xfId="190"/>
    <cellStyle name="40% - הדגשה2 2 2" xfId="373"/>
    <cellStyle name="40% - הדגשה2 2 2 2" xfId="1398"/>
    <cellStyle name="40% - הדגשה2 2 2 3" xfId="1818"/>
    <cellStyle name="40% - הדגשה2 2 2 4" xfId="1672"/>
    <cellStyle name="40% - הדגשה2 2 2 5" xfId="1062"/>
    <cellStyle name="40% - הדגשה2 2 3" xfId="372"/>
    <cellStyle name="40% - הדגשה2 2 3 2" xfId="1397"/>
    <cellStyle name="40% - הדגשה2 2 3 3" xfId="1961"/>
    <cellStyle name="40% - הדגשה2 2 3 4" xfId="1583"/>
    <cellStyle name="40% - הדגשה2 2 3 5" xfId="1197"/>
    <cellStyle name="40% - הדגשה2 2 4" xfId="906"/>
    <cellStyle name="40% - הדגשה2 2 5" xfId="1817"/>
    <cellStyle name="40% - הדגשה2 2 6" xfId="1711"/>
    <cellStyle name="40% - הדגשה2 2 7" xfId="1061"/>
    <cellStyle name="40% - הדגשה2 3" xfId="374"/>
    <cellStyle name="40% - הדגשה2 3 2" xfId="375"/>
    <cellStyle name="40% - הדגשה2 3 2 2" xfId="1400"/>
    <cellStyle name="40% - הדגשה2 3 2 3" xfId="1820"/>
    <cellStyle name="40% - הדגשה2 3 2 4" xfId="1698"/>
    <cellStyle name="40% - הדגשה2 3 2 5" xfId="1064"/>
    <cellStyle name="40% - הדגשה2 3 3" xfId="1399"/>
    <cellStyle name="40% - הדגשה2 3 4" xfId="1819"/>
    <cellStyle name="40% - הדגשה2 3 5" xfId="1930"/>
    <cellStyle name="40% - הדגשה2 3 6" xfId="1063"/>
    <cellStyle name="40% - הדגשה2 4" xfId="376"/>
    <cellStyle name="40% - הדגשה2 4 2" xfId="1401"/>
    <cellStyle name="40% - הדגשה2 4 3" xfId="1821"/>
    <cellStyle name="40% - הדגשה2 4 4" xfId="1569"/>
    <cellStyle name="40% - הדגשה2 4 5" xfId="1065"/>
    <cellStyle name="40% - הדגשה2 5" xfId="577"/>
    <cellStyle name="40% - הדגשה2 6" xfId="1305"/>
    <cellStyle name="40% - הדגשה2 7" xfId="1764"/>
    <cellStyle name="40% - הדגשה2 8" xfId="1684"/>
    <cellStyle name="40% - הדגשה2 9" xfId="1008"/>
    <cellStyle name="40% - הדגשה3" xfId="41" builtinId="39" customBuiltin="1"/>
    <cellStyle name="40% - הדגשה3 2" xfId="191"/>
    <cellStyle name="40% - הדגשה3 2 2" xfId="378"/>
    <cellStyle name="40% - הדגשה3 2 2 2" xfId="1403"/>
    <cellStyle name="40% - הדגשה3 2 2 3" xfId="1823"/>
    <cellStyle name="40% - הדגשה3 2 2 4" xfId="1592"/>
    <cellStyle name="40% - הדגשה3 2 2 5" xfId="1067"/>
    <cellStyle name="40% - הדגשה3 2 3" xfId="377"/>
    <cellStyle name="40% - הדגשה3 2 3 2" xfId="1402"/>
    <cellStyle name="40% - הדגשה3 2 3 3" xfId="1962"/>
    <cellStyle name="40% - הדגשה3 2 3 4" xfId="1668"/>
    <cellStyle name="40% - הדגשה3 2 3 5" xfId="1198"/>
    <cellStyle name="40% - הדגשה3 2 4" xfId="907"/>
    <cellStyle name="40% - הדגשה3 2 5" xfId="1822"/>
    <cellStyle name="40% - הדגשה3 2 6" xfId="1699"/>
    <cellStyle name="40% - הדגשה3 2 7" xfId="1066"/>
    <cellStyle name="40% - הדגשה3 3" xfId="379"/>
    <cellStyle name="40% - הדגשה3 3 2" xfId="380"/>
    <cellStyle name="40% - הדגשה3 3 2 2" xfId="1405"/>
    <cellStyle name="40% - הדגשה3 3 2 3" xfId="1825"/>
    <cellStyle name="40% - הדגשה3 3 2 4" xfId="1691"/>
    <cellStyle name="40% - הדגשה3 3 2 5" xfId="1069"/>
    <cellStyle name="40% - הדגשה3 3 3" xfId="1404"/>
    <cellStyle name="40% - הדגשה3 3 4" xfId="1824"/>
    <cellStyle name="40% - הדגשה3 3 5" xfId="1929"/>
    <cellStyle name="40% - הדגשה3 3 6" xfId="1068"/>
    <cellStyle name="40% - הדגשה3 4" xfId="381"/>
    <cellStyle name="40% - הדגשה3 4 2" xfId="1406"/>
    <cellStyle name="40% - הדגשה3 4 3" xfId="1826"/>
    <cellStyle name="40% - הדגשה3 4 4" xfId="1726"/>
    <cellStyle name="40% - הדגשה3 4 5" xfId="1070"/>
    <cellStyle name="40% - הדגשה3 5" xfId="578"/>
    <cellStyle name="40% - הדגשה3 6" xfId="1267"/>
    <cellStyle name="40% - הדגשה3 7" xfId="1766"/>
    <cellStyle name="40% - הדגשה3 8" xfId="1625"/>
    <cellStyle name="40% - הדגשה3 9" xfId="1010"/>
    <cellStyle name="40% - הדגשה4" xfId="45" builtinId="43" customBuiltin="1"/>
    <cellStyle name="40% - הדגשה4 2" xfId="192"/>
    <cellStyle name="40% - הדגשה4 2 2" xfId="383"/>
    <cellStyle name="40% - הדגשה4 2 2 2" xfId="1408"/>
    <cellStyle name="40% - הדגשה4 2 2 3" xfId="1828"/>
    <cellStyle name="40% - הדגשה4 2 2 4" xfId="1644"/>
    <cellStyle name="40% - הדגשה4 2 2 5" xfId="1072"/>
    <cellStyle name="40% - הדגשה4 2 3" xfId="382"/>
    <cellStyle name="40% - הדגשה4 2 3 2" xfId="1407"/>
    <cellStyle name="40% - הדגשה4 2 3 3" xfId="1963"/>
    <cellStyle name="40% - הדגשה4 2 3 4" xfId="1695"/>
    <cellStyle name="40% - הדגשה4 2 3 5" xfId="1199"/>
    <cellStyle name="40% - הדגשה4 2 4" xfId="908"/>
    <cellStyle name="40% - הדגשה4 2 5" xfId="1827"/>
    <cellStyle name="40% - הדגשה4 2 6" xfId="1619"/>
    <cellStyle name="40% - הדגשה4 2 7" xfId="1071"/>
    <cellStyle name="40% - הדגשה4 3" xfId="384"/>
    <cellStyle name="40% - הדגשה4 3 2" xfId="385"/>
    <cellStyle name="40% - הדגשה4 3 2 2" xfId="1410"/>
    <cellStyle name="40% - הדגשה4 3 2 3" xfId="1830"/>
    <cellStyle name="40% - הדגשה4 3 2 4" xfId="1693"/>
    <cellStyle name="40% - הדגשה4 3 2 5" xfId="1074"/>
    <cellStyle name="40% - הדגשה4 3 3" xfId="1409"/>
    <cellStyle name="40% - הדגשה4 3 4" xfId="1829"/>
    <cellStyle name="40% - הדגשה4 3 5" xfId="1928"/>
    <cellStyle name="40% - הדגשה4 3 6" xfId="1073"/>
    <cellStyle name="40% - הדגשה4 4" xfId="386"/>
    <cellStyle name="40% - הדגשה4 4 2" xfId="1411"/>
    <cellStyle name="40% - הדגשה4 4 3" xfId="1831"/>
    <cellStyle name="40% - הדגשה4 4 4" xfId="1571"/>
    <cellStyle name="40% - הדגשה4 4 5" xfId="1075"/>
    <cellStyle name="40% - הדגשה4 5" xfId="579"/>
    <cellStyle name="40% - הדגשה4 6" xfId="1332"/>
    <cellStyle name="40% - הדגשה4 7" xfId="1768"/>
    <cellStyle name="40% - הדגשה4 8" xfId="1626"/>
    <cellStyle name="40% - הדגשה4 9" xfId="1012"/>
    <cellStyle name="40% - הדגשה5" xfId="49" builtinId="47" customBuiltin="1"/>
    <cellStyle name="40% - הדגשה5 2" xfId="193"/>
    <cellStyle name="40% - הדגשה5 2 2" xfId="388"/>
    <cellStyle name="40% - הדגשה5 2 2 2" xfId="1413"/>
    <cellStyle name="40% - הדגשה5 2 2 3" xfId="1833"/>
    <cellStyle name="40% - הדגשה5 2 2 4" xfId="1645"/>
    <cellStyle name="40% - הדגשה5 2 2 5" xfId="1077"/>
    <cellStyle name="40% - הדגשה5 2 3" xfId="387"/>
    <cellStyle name="40% - הדגשה5 2 3 2" xfId="1412"/>
    <cellStyle name="40% - הדגשה5 2 3 3" xfId="1964"/>
    <cellStyle name="40% - הדגשה5 2 3 4" xfId="1649"/>
    <cellStyle name="40% - הדגשה5 2 3 5" xfId="1200"/>
    <cellStyle name="40% - הדגשה5 2 4" xfId="909"/>
    <cellStyle name="40% - הדגשה5 2 5" xfId="1832"/>
    <cellStyle name="40% - הדגשה5 2 6" xfId="1599"/>
    <cellStyle name="40% - הדגשה5 2 7" xfId="1076"/>
    <cellStyle name="40% - הדגשה5 3" xfId="389"/>
    <cellStyle name="40% - הדגשה5 3 2" xfId="390"/>
    <cellStyle name="40% - הדגשה5 3 2 2" xfId="1415"/>
    <cellStyle name="40% - הדגשה5 3 2 3" xfId="1835"/>
    <cellStyle name="40% - הדגשה5 3 2 4" xfId="1607"/>
    <cellStyle name="40% - הדגשה5 3 2 5" xfId="1079"/>
    <cellStyle name="40% - הדגשה5 3 3" xfId="1414"/>
    <cellStyle name="40% - הדגשה5 3 4" xfId="1834"/>
    <cellStyle name="40% - הדגשה5 3 5" xfId="1927"/>
    <cellStyle name="40% - הדגשה5 3 6" xfId="1078"/>
    <cellStyle name="40% - הדגשה5 4" xfId="391"/>
    <cellStyle name="40% - הדגשה5 4 2" xfId="1416"/>
    <cellStyle name="40% - הדגשה5 4 3" xfId="1836"/>
    <cellStyle name="40% - הדגשה5 4 4" xfId="1687"/>
    <cellStyle name="40% - הדגשה5 4 5" xfId="1080"/>
    <cellStyle name="40% - הדגשה5 5" xfId="580"/>
    <cellStyle name="40% - הדגשה5 6" xfId="1258"/>
    <cellStyle name="40% - הדגשה5 7" xfId="1770"/>
    <cellStyle name="40% - הדגשה5 8" xfId="1596"/>
    <cellStyle name="40% - הדגשה5 9" xfId="1014"/>
    <cellStyle name="40% - הדגשה6" xfId="53" builtinId="51" customBuiltin="1"/>
    <cellStyle name="40% - הדגשה6 2" xfId="194"/>
    <cellStyle name="40% - הדגשה6 2 2" xfId="393"/>
    <cellStyle name="40% - הדגשה6 2 2 2" xfId="1418"/>
    <cellStyle name="40% - הדגשה6 2 2 3" xfId="1838"/>
    <cellStyle name="40% - הדגשה6 2 2 4" xfId="1590"/>
    <cellStyle name="40% - הדגשה6 2 2 5" xfId="1082"/>
    <cellStyle name="40% - הדגשה6 2 3" xfId="392"/>
    <cellStyle name="40% - הדגשה6 2 3 2" xfId="1417"/>
    <cellStyle name="40% - הדגשה6 2 3 3" xfId="1965"/>
    <cellStyle name="40% - הדגשה6 2 3 4" xfId="1921"/>
    <cellStyle name="40% - הדגשה6 2 3 5" xfId="1201"/>
    <cellStyle name="40% - הדגשה6 2 4" xfId="910"/>
    <cellStyle name="40% - הדגשה6 2 5" xfId="1837"/>
    <cellStyle name="40% - הדגשה6 2 6" xfId="1671"/>
    <cellStyle name="40% - הדגשה6 2 7" xfId="1081"/>
    <cellStyle name="40% - הדגשה6 3" xfId="394"/>
    <cellStyle name="40% - הדגשה6 3 2" xfId="395"/>
    <cellStyle name="40% - הדגשה6 3 2 2" xfId="1420"/>
    <cellStyle name="40% - הדגשה6 3 2 3" xfId="1840"/>
    <cellStyle name="40% - הדגשה6 3 2 4" xfId="1586"/>
    <cellStyle name="40% - הדגשה6 3 2 5" xfId="1084"/>
    <cellStyle name="40% - הדגשה6 3 3" xfId="1419"/>
    <cellStyle name="40% - הדגשה6 3 4" xfId="1839"/>
    <cellStyle name="40% - הדגשה6 3 5" xfId="1926"/>
    <cellStyle name="40% - הדגשה6 3 6" xfId="1083"/>
    <cellStyle name="40% - הדגשה6 4" xfId="396"/>
    <cellStyle name="40% - הדגשה6 4 2" xfId="1421"/>
    <cellStyle name="40% - הדגשה6 4 3" xfId="1841"/>
    <cellStyle name="40% - הדגשה6 4 4" xfId="1572"/>
    <cellStyle name="40% - הדגשה6 4 5" xfId="1085"/>
    <cellStyle name="40% - הדגשה6 5" xfId="581"/>
    <cellStyle name="40% - הדגשה6 6" xfId="1356"/>
    <cellStyle name="40% - הדגשה6 7" xfId="1772"/>
    <cellStyle name="40% - הדגשה6 8" xfId="1628"/>
    <cellStyle name="40% - הדגשה6 9" xfId="1016"/>
    <cellStyle name="60% - Accent1" xfId="78"/>
    <cellStyle name="60% - Accent1 2" xfId="260"/>
    <cellStyle name="60% - Accent1 3" xfId="485"/>
    <cellStyle name="60% - Accent1 4" xfId="218"/>
    <cellStyle name="60% - Accent1 5" xfId="861"/>
    <cellStyle name="60% - Accent2" xfId="79"/>
    <cellStyle name="60% - Accent2 2" xfId="261"/>
    <cellStyle name="60% - Accent2 3" xfId="510"/>
    <cellStyle name="60% - Accent2 4" xfId="219"/>
    <cellStyle name="60% - Accent2 5" xfId="862"/>
    <cellStyle name="60% - Accent3" xfId="80"/>
    <cellStyle name="60% - Accent3 2" xfId="262"/>
    <cellStyle name="60% - Accent3 3" xfId="499"/>
    <cellStyle name="60% - Accent3 4" xfId="220"/>
    <cellStyle name="60% - Accent3 5" xfId="863"/>
    <cellStyle name="60% - Accent4" xfId="81"/>
    <cellStyle name="60% - Accent4 2" xfId="263"/>
    <cellStyle name="60% - Accent4 3" xfId="511"/>
    <cellStyle name="60% - Accent4 4" xfId="221"/>
    <cellStyle name="60% - Accent4 5" xfId="864"/>
    <cellStyle name="60% - Accent5" xfId="82"/>
    <cellStyle name="60% - Accent5 2" xfId="264"/>
    <cellStyle name="60% - Accent5 3" xfId="486"/>
    <cellStyle name="60% - Accent5 4" xfId="222"/>
    <cellStyle name="60% - Accent5 5" xfId="865"/>
    <cellStyle name="60% - Accent6" xfId="83"/>
    <cellStyle name="60% - Accent6 2" xfId="265"/>
    <cellStyle name="60% - Accent6 3" xfId="512"/>
    <cellStyle name="60% - Accent6 4" xfId="223"/>
    <cellStyle name="60% - Accent6 5" xfId="866"/>
    <cellStyle name="60% - הדגשה1" xfId="34" builtinId="32" customBuiltin="1"/>
    <cellStyle name="60% - הדגשה1 2" xfId="398"/>
    <cellStyle name="60% - הדגשה1 3" xfId="582"/>
    <cellStyle name="60% - הדגשה2" xfId="38" builtinId="36" customBuiltin="1"/>
    <cellStyle name="60% - הדגשה2 2" xfId="399"/>
    <cellStyle name="60% - הדגשה2 3" xfId="583"/>
    <cellStyle name="60% - הדגשה3" xfId="42" builtinId="40" customBuiltin="1"/>
    <cellStyle name="60% - הדגשה3 2" xfId="400"/>
    <cellStyle name="60% - הדגשה3 3" xfId="584"/>
    <cellStyle name="60% - הדגשה4" xfId="46" builtinId="44" customBuiltin="1"/>
    <cellStyle name="60% - הדגשה4 2" xfId="401"/>
    <cellStyle name="60% - הדגשה4 3" xfId="585"/>
    <cellStyle name="60% - הדגשה5" xfId="50" builtinId="48" customBuiltin="1"/>
    <cellStyle name="60% - הדגשה5 2" xfId="402"/>
    <cellStyle name="60% - הדגשה5 3" xfId="586"/>
    <cellStyle name="60% - הדגשה6" xfId="54" builtinId="52" customBuiltin="1"/>
    <cellStyle name="60% - הדגשה6 2" xfId="403"/>
    <cellStyle name="60% - הדגשה6 3" xfId="587"/>
    <cellStyle name="Accent1" xfId="84"/>
    <cellStyle name="Accent1 - 20%" xfId="85"/>
    <cellStyle name="Accent1 - 40%" xfId="86"/>
    <cellStyle name="Accent1 - 60%" xfId="87"/>
    <cellStyle name="Accent1 10" xfId="535"/>
    <cellStyle name="Accent1 11" xfId="557"/>
    <cellStyle name="Accent1 12" xfId="539"/>
    <cellStyle name="Accent1 13" xfId="553"/>
    <cellStyle name="Accent1 14" xfId="532"/>
    <cellStyle name="Accent1 15" xfId="588"/>
    <cellStyle name="Accent1 16" xfId="605"/>
    <cellStyle name="Accent1 17" xfId="633"/>
    <cellStyle name="Accent1 18" xfId="644"/>
    <cellStyle name="Accent1 19" xfId="648"/>
    <cellStyle name="Accent1 2" xfId="266"/>
    <cellStyle name="Accent1 20" xfId="665"/>
    <cellStyle name="Accent1 21" xfId="707"/>
    <cellStyle name="Accent1 22" xfId="713"/>
    <cellStyle name="Accent1 23" xfId="742"/>
    <cellStyle name="Accent1 24" xfId="720"/>
    <cellStyle name="Accent1 25" xfId="739"/>
    <cellStyle name="Accent1 26" xfId="719"/>
    <cellStyle name="Accent1 27" xfId="738"/>
    <cellStyle name="Accent1 28" xfId="749"/>
    <cellStyle name="Accent1 29" xfId="757"/>
    <cellStyle name="Accent1 3" xfId="296"/>
    <cellStyle name="Accent1 30" xfId="774"/>
    <cellStyle name="Accent1 31" xfId="755"/>
    <cellStyle name="Accent1 32" xfId="779"/>
    <cellStyle name="Accent1 33" xfId="799"/>
    <cellStyle name="Accent1 34" xfId="778"/>
    <cellStyle name="Accent1 35" xfId="793"/>
    <cellStyle name="Accent1 36" xfId="804"/>
    <cellStyle name="Accent1 37" xfId="811"/>
    <cellStyle name="Accent1 38" xfId="835"/>
    <cellStyle name="Accent1 39" xfId="812"/>
    <cellStyle name="Accent1 4" xfId="309"/>
    <cellStyle name="Accent1 4 2" xfId="500"/>
    <cellStyle name="Accent1 40" xfId="833"/>
    <cellStyle name="Accent1 41" xfId="810"/>
    <cellStyle name="Accent1 42" xfId="224"/>
    <cellStyle name="Accent1 43" xfId="292"/>
    <cellStyle name="Accent1 44" xfId="867"/>
    <cellStyle name="Accent1 45" xfId="932"/>
    <cellStyle name="Accent1 46" xfId="894"/>
    <cellStyle name="Accent1 47" xfId="972"/>
    <cellStyle name="Accent1 48" xfId="984"/>
    <cellStyle name="Accent1 49" xfId="893"/>
    <cellStyle name="Accent1 5" xfId="327"/>
    <cellStyle name="Accent1 5 2" xfId="525"/>
    <cellStyle name="Accent1 50" xfId="848"/>
    <cellStyle name="Accent1 51" xfId="1230"/>
    <cellStyle name="Accent1 52" xfId="1241"/>
    <cellStyle name="Accent1 53" xfId="1252"/>
    <cellStyle name="Accent1 54" xfId="1290"/>
    <cellStyle name="Accent1 55" xfId="1248"/>
    <cellStyle name="Accent1 56" xfId="1265"/>
    <cellStyle name="Accent1 57" xfId="1327"/>
    <cellStyle name="Accent1 58" xfId="1296"/>
    <cellStyle name="Accent1 59" xfId="1317"/>
    <cellStyle name="Accent1 6" xfId="316"/>
    <cellStyle name="Accent1 60" xfId="1349"/>
    <cellStyle name="Accent1 61" xfId="1249"/>
    <cellStyle name="Accent1 62" xfId="1273"/>
    <cellStyle name="Accent1 63" xfId="1263"/>
    <cellStyle name="Accent1 64" xfId="1293"/>
    <cellStyle name="Accent1 65" xfId="1510"/>
    <cellStyle name="Accent1 66" xfId="1564"/>
    <cellStyle name="Accent1 67" xfId="1754"/>
    <cellStyle name="Accent1 68" xfId="1652"/>
    <cellStyle name="Accent1 69" xfId="1935"/>
    <cellStyle name="Accent1 7" xfId="329"/>
    <cellStyle name="Accent1 70" xfId="1560"/>
    <cellStyle name="Accent1 71" xfId="998"/>
    <cellStyle name="Accent1 8" xfId="470"/>
    <cellStyle name="Accent1 9" xfId="478"/>
    <cellStyle name="Accent1_30 6 11 (3)" xfId="88"/>
    <cellStyle name="Accent2" xfId="89"/>
    <cellStyle name="Accent2 - 20%" xfId="90"/>
    <cellStyle name="Accent2 - 40%" xfId="91"/>
    <cellStyle name="Accent2 - 60%" xfId="92"/>
    <cellStyle name="Accent2 10" xfId="536"/>
    <cellStyle name="Accent2 11" xfId="556"/>
    <cellStyle name="Accent2 12" xfId="542"/>
    <cellStyle name="Accent2 13" xfId="551"/>
    <cellStyle name="Accent2 14" xfId="533"/>
    <cellStyle name="Accent2 15" xfId="589"/>
    <cellStyle name="Accent2 16" xfId="632"/>
    <cellStyle name="Accent2 17" xfId="634"/>
    <cellStyle name="Accent2 18" xfId="643"/>
    <cellStyle name="Accent2 19" xfId="649"/>
    <cellStyle name="Accent2 2" xfId="267"/>
    <cellStyle name="Accent2 20" xfId="663"/>
    <cellStyle name="Accent2 21" xfId="708"/>
    <cellStyle name="Accent2 22" xfId="714"/>
    <cellStyle name="Accent2 23" xfId="736"/>
    <cellStyle name="Accent2 24" xfId="722"/>
    <cellStyle name="Accent2 25" xfId="743"/>
    <cellStyle name="Accent2 26" xfId="721"/>
    <cellStyle name="Accent2 27" xfId="745"/>
    <cellStyle name="Accent2 28" xfId="750"/>
    <cellStyle name="Accent2 29" xfId="758"/>
    <cellStyle name="Accent2 3" xfId="297"/>
    <cellStyle name="Accent2 30" xfId="773"/>
    <cellStyle name="Accent2 31" xfId="756"/>
    <cellStyle name="Accent2 32" xfId="781"/>
    <cellStyle name="Accent2 33" xfId="798"/>
    <cellStyle name="Accent2 34" xfId="780"/>
    <cellStyle name="Accent2 35" xfId="802"/>
    <cellStyle name="Accent2 36" xfId="805"/>
    <cellStyle name="Accent2 37" xfId="813"/>
    <cellStyle name="Accent2 38" xfId="834"/>
    <cellStyle name="Accent2 39" xfId="816"/>
    <cellStyle name="Accent2 4" xfId="310"/>
    <cellStyle name="Accent2 4 2" xfId="513"/>
    <cellStyle name="Accent2 40" xfId="831"/>
    <cellStyle name="Accent2 41" xfId="814"/>
    <cellStyle name="Accent2 42" xfId="225"/>
    <cellStyle name="Accent2 43" xfId="291"/>
    <cellStyle name="Accent2 44" xfId="871"/>
    <cellStyle name="Accent2 45" xfId="961"/>
    <cellStyle name="Accent2 46" xfId="895"/>
    <cellStyle name="Accent2 47" xfId="980"/>
    <cellStyle name="Accent2 48" xfId="991"/>
    <cellStyle name="Accent2 49" xfId="992"/>
    <cellStyle name="Accent2 5" xfId="326"/>
    <cellStyle name="Accent2 5 2" xfId="526"/>
    <cellStyle name="Accent2 50" xfId="846"/>
    <cellStyle name="Accent2 51" xfId="1231"/>
    <cellStyle name="Accent2 52" xfId="1234"/>
    <cellStyle name="Accent2 53" xfId="1253"/>
    <cellStyle name="Accent2 54" xfId="1272"/>
    <cellStyle name="Accent2 55" xfId="1277"/>
    <cellStyle name="Accent2 56" xfId="1299"/>
    <cellStyle name="Accent2 57" xfId="1325"/>
    <cellStyle name="Accent2 58" xfId="1280"/>
    <cellStyle name="Accent2 59" xfId="1307"/>
    <cellStyle name="Accent2 6" xfId="317"/>
    <cellStyle name="Accent2 60" xfId="1347"/>
    <cellStyle name="Accent2 61" xfId="1266"/>
    <cellStyle name="Accent2 62" xfId="1314"/>
    <cellStyle name="Accent2 63" xfId="1261"/>
    <cellStyle name="Accent2 64" xfId="1294"/>
    <cellStyle name="Accent2 65" xfId="1511"/>
    <cellStyle name="Accent2 66" xfId="1565"/>
    <cellStyle name="Accent2 67" xfId="1755"/>
    <cellStyle name="Accent2 68" xfId="1641"/>
    <cellStyle name="Accent2 69" xfId="1977"/>
    <cellStyle name="Accent2 7" xfId="330"/>
    <cellStyle name="Accent2 70" xfId="1744"/>
    <cellStyle name="Accent2 71" xfId="999"/>
    <cellStyle name="Accent2 8" xfId="471"/>
    <cellStyle name="Accent2 9" xfId="479"/>
    <cellStyle name="Accent2_30 6 11 (3)" xfId="93"/>
    <cellStyle name="Accent3" xfId="94"/>
    <cellStyle name="Accent3 - 20%" xfId="95"/>
    <cellStyle name="Accent3 - 40%" xfId="96"/>
    <cellStyle name="Accent3 - 60%" xfId="97"/>
    <cellStyle name="Accent3 10" xfId="538"/>
    <cellStyle name="Accent3 11" xfId="555"/>
    <cellStyle name="Accent3 12" xfId="545"/>
    <cellStyle name="Accent3 13" xfId="560"/>
    <cellStyle name="Accent3 14" xfId="534"/>
    <cellStyle name="Accent3 15" xfId="590"/>
    <cellStyle name="Accent3 16" xfId="598"/>
    <cellStyle name="Accent3 17" xfId="635"/>
    <cellStyle name="Accent3 18" xfId="642"/>
    <cellStyle name="Accent3 19" xfId="650"/>
    <cellStyle name="Accent3 2" xfId="268"/>
    <cellStyle name="Accent3 20" xfId="662"/>
    <cellStyle name="Accent3 21" xfId="709"/>
    <cellStyle name="Accent3 22" xfId="715"/>
    <cellStyle name="Accent3 23" xfId="735"/>
    <cellStyle name="Accent3 24" xfId="724"/>
    <cellStyle name="Accent3 25" xfId="737"/>
    <cellStyle name="Accent3 26" xfId="723"/>
    <cellStyle name="Accent3 27" xfId="747"/>
    <cellStyle name="Accent3 28" xfId="751"/>
    <cellStyle name="Accent3 29" xfId="760"/>
    <cellStyle name="Accent3 3" xfId="298"/>
    <cellStyle name="Accent3 30" xfId="772"/>
    <cellStyle name="Accent3 31" xfId="759"/>
    <cellStyle name="Accent3 32" xfId="783"/>
    <cellStyle name="Accent3 33" xfId="797"/>
    <cellStyle name="Accent3 34" xfId="782"/>
    <cellStyle name="Accent3 35" xfId="801"/>
    <cellStyle name="Accent3 36" xfId="806"/>
    <cellStyle name="Accent3 37" xfId="815"/>
    <cellStyle name="Accent3 38" xfId="832"/>
    <cellStyle name="Accent3 39" xfId="819"/>
    <cellStyle name="Accent3 4" xfId="311"/>
    <cellStyle name="Accent3 4 2" xfId="487"/>
    <cellStyle name="Accent3 40" xfId="829"/>
    <cellStyle name="Accent3 41" xfId="818"/>
    <cellStyle name="Accent3 42" xfId="226"/>
    <cellStyle name="Accent3 43" xfId="290"/>
    <cellStyle name="Accent3 44" xfId="872"/>
    <cellStyle name="Accent3 45" xfId="959"/>
    <cellStyle name="Accent3 46" xfId="896"/>
    <cellStyle name="Accent3 47" xfId="965"/>
    <cellStyle name="Accent3 48" xfId="960"/>
    <cellStyle name="Accent3 49" xfId="973"/>
    <cellStyle name="Accent3 5" xfId="322"/>
    <cellStyle name="Accent3 5 2" xfId="527"/>
    <cellStyle name="Accent3 50" xfId="844"/>
    <cellStyle name="Accent3 51" xfId="1237"/>
    <cellStyle name="Accent3 52" xfId="1239"/>
    <cellStyle name="Accent3 53" xfId="1254"/>
    <cellStyle name="Accent3 54" xfId="1289"/>
    <cellStyle name="Accent3 55" xfId="1288"/>
    <cellStyle name="Accent3 56" xfId="1302"/>
    <cellStyle name="Accent3 57" xfId="1323"/>
    <cellStyle name="Accent3 58" xfId="1278"/>
    <cellStyle name="Accent3 59" xfId="1310"/>
    <cellStyle name="Accent3 6" xfId="313"/>
    <cellStyle name="Accent3 60" xfId="1345"/>
    <cellStyle name="Accent3 61" xfId="1260"/>
    <cellStyle name="Accent3 62" xfId="1279"/>
    <cellStyle name="Accent3 63" xfId="1287"/>
    <cellStyle name="Accent3 64" xfId="1333"/>
    <cellStyle name="Accent3 65" xfId="1512"/>
    <cellStyle name="Accent3 66" xfId="1567"/>
    <cellStyle name="Accent3 67" xfId="1756"/>
    <cellStyle name="Accent3 68" xfId="1584"/>
    <cellStyle name="Accent3 69" xfId="1972"/>
    <cellStyle name="Accent3 7" xfId="331"/>
    <cellStyle name="Accent3 70" xfId="1728"/>
    <cellStyle name="Accent3 71" xfId="1000"/>
    <cellStyle name="Accent3 8" xfId="472"/>
    <cellStyle name="Accent3 9" xfId="493"/>
    <cellStyle name="Accent3_30 6 11 (3)" xfId="98"/>
    <cellStyle name="Accent4" xfId="99"/>
    <cellStyle name="Accent4 - 20%" xfId="100"/>
    <cellStyle name="Accent4 - 40%" xfId="101"/>
    <cellStyle name="Accent4 - 60%" xfId="102"/>
    <cellStyle name="Accent4 10" xfId="541"/>
    <cellStyle name="Accent4 11" xfId="554"/>
    <cellStyle name="Accent4 12" xfId="547"/>
    <cellStyle name="Accent4 13" xfId="559"/>
    <cellStyle name="Accent4 14" xfId="537"/>
    <cellStyle name="Accent4 15" xfId="591"/>
    <cellStyle name="Accent4 16" xfId="597"/>
    <cellStyle name="Accent4 17" xfId="636"/>
    <cellStyle name="Accent4 18" xfId="641"/>
    <cellStyle name="Accent4 19" xfId="652"/>
    <cellStyle name="Accent4 2" xfId="269"/>
    <cellStyle name="Accent4 20" xfId="660"/>
    <cellStyle name="Accent4 21" xfId="710"/>
    <cellStyle name="Accent4 22" xfId="716"/>
    <cellStyle name="Accent4 23" xfId="734"/>
    <cellStyle name="Accent4 24" xfId="725"/>
    <cellStyle name="Accent4 25" xfId="744"/>
    <cellStyle name="Accent4 26" xfId="740"/>
    <cellStyle name="Accent4 27" xfId="730"/>
    <cellStyle name="Accent4 28" xfId="752"/>
    <cellStyle name="Accent4 29" xfId="762"/>
    <cellStyle name="Accent4 3" xfId="299"/>
    <cellStyle name="Accent4 30" xfId="770"/>
    <cellStyle name="Accent4 31" xfId="761"/>
    <cellStyle name="Accent4 32" xfId="784"/>
    <cellStyle name="Accent4 33" xfId="796"/>
    <cellStyle name="Accent4 34" xfId="785"/>
    <cellStyle name="Accent4 35" xfId="792"/>
    <cellStyle name="Accent4 36" xfId="807"/>
    <cellStyle name="Accent4 37" xfId="817"/>
    <cellStyle name="Accent4 38" xfId="830"/>
    <cellStyle name="Accent4 39" xfId="821"/>
    <cellStyle name="Accent4 4" xfId="312"/>
    <cellStyle name="Accent4 4 2" xfId="514"/>
    <cellStyle name="Accent4 40" xfId="826"/>
    <cellStyle name="Accent4 41" xfId="823"/>
    <cellStyle name="Accent4 42" xfId="227"/>
    <cellStyle name="Accent4 43" xfId="289"/>
    <cellStyle name="Accent4 44" xfId="873"/>
    <cellStyle name="Accent4 45" xfId="957"/>
    <cellStyle name="Accent4 46" xfId="920"/>
    <cellStyle name="Accent4 47" xfId="892"/>
    <cellStyle name="Accent4 48" xfId="990"/>
    <cellStyle name="Accent4 49" xfId="993"/>
    <cellStyle name="Accent4 5" xfId="325"/>
    <cellStyle name="Accent4 5 2" xfId="528"/>
    <cellStyle name="Accent4 50" xfId="847"/>
    <cellStyle name="Accent4 51" xfId="1225"/>
    <cellStyle name="Accent4 52" xfId="1235"/>
    <cellStyle name="Accent4 53" xfId="1256"/>
    <cellStyle name="Accent4 54" xfId="1271"/>
    <cellStyle name="Accent4 55" xfId="1274"/>
    <cellStyle name="Accent4 56" xfId="1262"/>
    <cellStyle name="Accent4 57" xfId="1326"/>
    <cellStyle name="Accent4 58" xfId="1255"/>
    <cellStyle name="Accent4 59" xfId="1318"/>
    <cellStyle name="Accent4 6" xfId="319"/>
    <cellStyle name="Accent4 60" xfId="1348"/>
    <cellStyle name="Accent4 61" xfId="1311"/>
    <cellStyle name="Accent4 62" xfId="1342"/>
    <cellStyle name="Accent4 63" xfId="1251"/>
    <cellStyle name="Accent4 64" xfId="1304"/>
    <cellStyle name="Accent4 65" xfId="1513"/>
    <cellStyle name="Accent4 66" xfId="1570"/>
    <cellStyle name="Accent4 67" xfId="1757"/>
    <cellStyle name="Accent4 68" xfId="1640"/>
    <cellStyle name="Accent4 69" xfId="1936"/>
    <cellStyle name="Accent4 7" xfId="332"/>
    <cellStyle name="Accent4 70" xfId="1556"/>
    <cellStyle name="Accent4 71" xfId="1001"/>
    <cellStyle name="Accent4 8" xfId="473"/>
    <cellStyle name="Accent4 9" xfId="480"/>
    <cellStyle name="Accent4_30 6 11 (3)" xfId="103"/>
    <cellStyle name="Accent5" xfId="104"/>
    <cellStyle name="Accent5 - 20%" xfId="105"/>
    <cellStyle name="Accent5 - 40%" xfId="106"/>
    <cellStyle name="Accent5 - 60%" xfId="107"/>
    <cellStyle name="Accent5 10" xfId="543"/>
    <cellStyle name="Accent5 11" xfId="552"/>
    <cellStyle name="Accent5 12" xfId="558"/>
    <cellStyle name="Accent5 13" xfId="531"/>
    <cellStyle name="Accent5 14" xfId="540"/>
    <cellStyle name="Accent5 15" xfId="592"/>
    <cellStyle name="Accent5 16" xfId="596"/>
    <cellStyle name="Accent5 17" xfId="637"/>
    <cellStyle name="Accent5 18" xfId="640"/>
    <cellStyle name="Accent5 19" xfId="653"/>
    <cellStyle name="Accent5 2" xfId="270"/>
    <cellStyle name="Accent5 20" xfId="659"/>
    <cellStyle name="Accent5 21" xfId="711"/>
    <cellStyle name="Accent5 22" xfId="717"/>
    <cellStyle name="Accent5 23" xfId="732"/>
    <cellStyle name="Accent5 24" xfId="726"/>
    <cellStyle name="Accent5 25" xfId="733"/>
    <cellStyle name="Accent5 26" xfId="741"/>
    <cellStyle name="Accent5 27" xfId="729"/>
    <cellStyle name="Accent5 28" xfId="753"/>
    <cellStyle name="Accent5 29" xfId="764"/>
    <cellStyle name="Accent5 3" xfId="300"/>
    <cellStyle name="Accent5 30" xfId="768"/>
    <cellStyle name="Accent5 31" xfId="763"/>
    <cellStyle name="Accent5 32" xfId="786"/>
    <cellStyle name="Accent5 33" xfId="795"/>
    <cellStyle name="Accent5 34" xfId="787"/>
    <cellStyle name="Accent5 35" xfId="803"/>
    <cellStyle name="Accent5 36" xfId="808"/>
    <cellStyle name="Accent5 37" xfId="820"/>
    <cellStyle name="Accent5 38" xfId="828"/>
    <cellStyle name="Accent5 39" xfId="824"/>
    <cellStyle name="Accent5 4" xfId="314"/>
    <cellStyle name="Accent5 4 2" xfId="501"/>
    <cellStyle name="Accent5 40" xfId="837"/>
    <cellStyle name="Accent5 41" xfId="825"/>
    <cellStyle name="Accent5 42" xfId="228"/>
    <cellStyle name="Accent5 43" xfId="288"/>
    <cellStyle name="Accent5 44" xfId="874"/>
    <cellStyle name="Accent5 45" xfId="978"/>
    <cellStyle name="Accent5 46" xfId="982"/>
    <cellStyle name="Accent5 47" xfId="971"/>
    <cellStyle name="Accent5 48" xfId="995"/>
    <cellStyle name="Accent5 49" xfId="994"/>
    <cellStyle name="Accent5 5" xfId="324"/>
    <cellStyle name="Accent5 5 2" xfId="529"/>
    <cellStyle name="Accent5 50" xfId="845"/>
    <cellStyle name="Accent5 51" xfId="1238"/>
    <cellStyle name="Accent5 52" xfId="1232"/>
    <cellStyle name="Accent5 53" xfId="1257"/>
    <cellStyle name="Accent5 54" xfId="1250"/>
    <cellStyle name="Accent5 55" xfId="1264"/>
    <cellStyle name="Accent5 56" xfId="1269"/>
    <cellStyle name="Accent5 57" xfId="1324"/>
    <cellStyle name="Accent5 58" xfId="1281"/>
    <cellStyle name="Accent5 59" xfId="1334"/>
    <cellStyle name="Accent5 6" xfId="320"/>
    <cellStyle name="Accent5 60" xfId="1346"/>
    <cellStyle name="Accent5 61" xfId="1298"/>
    <cellStyle name="Accent5 62" xfId="1320"/>
    <cellStyle name="Accent5 63" xfId="1328"/>
    <cellStyle name="Accent5 64" xfId="1339"/>
    <cellStyle name="Accent5 65" xfId="1514"/>
    <cellStyle name="Accent5 66" xfId="1574"/>
    <cellStyle name="Accent5 67" xfId="1758"/>
    <cellStyle name="Accent5 68" xfId="1677"/>
    <cellStyle name="Accent5 69" xfId="1946"/>
    <cellStyle name="Accent5 7" xfId="333"/>
    <cellStyle name="Accent5 70" xfId="1580"/>
    <cellStyle name="Accent5 71" xfId="1002"/>
    <cellStyle name="Accent5 8" xfId="474"/>
    <cellStyle name="Accent5 9" xfId="494"/>
    <cellStyle name="Accent5_30 6 11 (3)" xfId="108"/>
    <cellStyle name="Accent6" xfId="109"/>
    <cellStyle name="Accent6 - 20%" xfId="110"/>
    <cellStyle name="Accent6 - 40%" xfId="111"/>
    <cellStyle name="Accent6 - 60%" xfId="112"/>
    <cellStyle name="Accent6 10" xfId="546"/>
    <cellStyle name="Accent6 11" xfId="550"/>
    <cellStyle name="Accent6 12" xfId="548"/>
    <cellStyle name="Accent6 13" xfId="549"/>
    <cellStyle name="Accent6 14" xfId="544"/>
    <cellStyle name="Accent6 15" xfId="593"/>
    <cellStyle name="Accent6 16" xfId="595"/>
    <cellStyle name="Accent6 17" xfId="638"/>
    <cellStyle name="Accent6 18" xfId="639"/>
    <cellStyle name="Accent6 19" xfId="654"/>
    <cellStyle name="Accent6 2" xfId="271"/>
    <cellStyle name="Accent6 20" xfId="658"/>
    <cellStyle name="Accent6 21" xfId="712"/>
    <cellStyle name="Accent6 22" xfId="718"/>
    <cellStyle name="Accent6 23" xfId="731"/>
    <cellStyle name="Accent6 24" xfId="727"/>
    <cellStyle name="Accent6 25" xfId="746"/>
    <cellStyle name="Accent6 26" xfId="728"/>
    <cellStyle name="Accent6 27" xfId="748"/>
    <cellStyle name="Accent6 28" xfId="754"/>
    <cellStyle name="Accent6 29" xfId="765"/>
    <cellStyle name="Accent6 3" xfId="301"/>
    <cellStyle name="Accent6 30" xfId="767"/>
    <cellStyle name="Accent6 31" xfId="766"/>
    <cellStyle name="Accent6 32" xfId="788"/>
    <cellStyle name="Accent6 33" xfId="794"/>
    <cellStyle name="Accent6 34" xfId="789"/>
    <cellStyle name="Accent6 35" xfId="791"/>
    <cellStyle name="Accent6 36" xfId="809"/>
    <cellStyle name="Accent6 37" xfId="822"/>
    <cellStyle name="Accent6 38" xfId="827"/>
    <cellStyle name="Accent6 39" xfId="836"/>
    <cellStyle name="Accent6 4" xfId="318"/>
    <cellStyle name="Accent6 4 2" xfId="515"/>
    <cellStyle name="Accent6 40" xfId="839"/>
    <cellStyle name="Accent6 41" xfId="838"/>
    <cellStyle name="Accent6 42" xfId="229"/>
    <cellStyle name="Accent6 43" xfId="287"/>
    <cellStyle name="Accent6 44" xfId="875"/>
    <cellStyle name="Accent6 45" xfId="933"/>
    <cellStyle name="Accent6 46" xfId="962"/>
    <cellStyle name="Accent6 47" xfId="954"/>
    <cellStyle name="Accent6 48" xfId="943"/>
    <cellStyle name="Accent6 49" xfId="989"/>
    <cellStyle name="Accent6 5" xfId="323"/>
    <cellStyle name="Accent6 5 2" xfId="530"/>
    <cellStyle name="Accent6 50" xfId="843"/>
    <cellStyle name="Accent6 51" xfId="1228"/>
    <cellStyle name="Accent6 52" xfId="1247"/>
    <cellStyle name="Accent6 53" xfId="1259"/>
    <cellStyle name="Accent6 54" xfId="1270"/>
    <cellStyle name="Accent6 55" xfId="1282"/>
    <cellStyle name="Accent6 56" xfId="1276"/>
    <cellStyle name="Accent6 57" xfId="1322"/>
    <cellStyle name="Accent6 58" xfId="1301"/>
    <cellStyle name="Accent6 59" xfId="1319"/>
    <cellStyle name="Accent6 6" xfId="308"/>
    <cellStyle name="Accent6 60" xfId="1344"/>
    <cellStyle name="Accent6 61" xfId="1315"/>
    <cellStyle name="Accent6 62" xfId="1283"/>
    <cellStyle name="Accent6 63" xfId="1331"/>
    <cellStyle name="Accent6 64" xfId="1340"/>
    <cellStyle name="Accent6 65" xfId="1515"/>
    <cellStyle name="Accent6 66" xfId="1575"/>
    <cellStyle name="Accent6 67" xfId="1759"/>
    <cellStyle name="Accent6 68" xfId="1595"/>
    <cellStyle name="Accent6 69" xfId="1931"/>
    <cellStyle name="Accent6 7" xfId="334"/>
    <cellStyle name="Accent6 70" xfId="1591"/>
    <cellStyle name="Accent6 71" xfId="1003"/>
    <cellStyle name="Accent6 8" xfId="475"/>
    <cellStyle name="Accent6 9" xfId="495"/>
    <cellStyle name="Accent6_30 6 11 (3)" xfId="113"/>
    <cellStyle name="Bad" xfId="114"/>
    <cellStyle name="Bad 2" xfId="272"/>
    <cellStyle name="Bad 3" xfId="476"/>
    <cellStyle name="Bad 4" xfId="230"/>
    <cellStyle name="Bad 5" xfId="876"/>
    <cellStyle name="Calculation" xfId="115"/>
    <cellStyle name="Calculation 2" xfId="273"/>
    <cellStyle name="Calculation 2 2" xfId="404"/>
    <cellStyle name="Calculation 3" xfId="516"/>
    <cellStyle name="Calculation 4" xfId="231"/>
    <cellStyle name="Calculation 5" xfId="877"/>
    <cellStyle name="Check Cell" xfId="116"/>
    <cellStyle name="Check Cell 2" xfId="274"/>
    <cellStyle name="Check Cell 3" xfId="477"/>
    <cellStyle name="Check Cell 4" xfId="232"/>
    <cellStyle name="Check Cell 5" xfId="878"/>
    <cellStyle name="Comma" xfId="13" builtinId="3"/>
    <cellStyle name="Comma 10" xfId="790"/>
    <cellStyle name="Comma 10 2" xfId="1914"/>
    <cellStyle name="Comma 10 3" xfId="2000"/>
    <cellStyle name="Comma 10 4" xfId="1158"/>
    <cellStyle name="Comma 11" xfId="975"/>
    <cellStyle name="Comma 11 2" xfId="1507"/>
    <cellStyle name="Comma 11 3" xfId="1974"/>
    <cellStyle name="Comma 11 4" xfId="1658"/>
    <cellStyle name="Comma 11 5" xfId="1222"/>
    <cellStyle name="Comma 12" xfId="203"/>
    <cellStyle name="Comma 12 2" xfId="1987"/>
    <cellStyle name="Comma 12 3" xfId="1233"/>
    <cellStyle name="Comma 13" xfId="1337"/>
    <cellStyle name="Comma 14" xfId="1913"/>
    <cellStyle name="Comma 15" xfId="1999"/>
    <cellStyle name="Comma 16" xfId="1157"/>
    <cellStyle name="Comma 2" xfId="1"/>
    <cellStyle name="Comma 2 10" xfId="233"/>
    <cellStyle name="Comma 2 10 2" xfId="1608"/>
    <cellStyle name="Comma 2 10 3" xfId="1948"/>
    <cellStyle name="Comma 2 10 4" xfId="1992"/>
    <cellStyle name="Comma 2 10 5" xfId="1178"/>
    <cellStyle name="Comma 2 11" xfId="870"/>
    <cellStyle name="Comma 2 11 2" xfId="1487"/>
    <cellStyle name="Comma 2 11 3" xfId="1934"/>
    <cellStyle name="Comma 2 11 4" xfId="1666"/>
    <cellStyle name="Comma 2 11 5" xfId="1165"/>
    <cellStyle name="Comma 2 12" xfId="57"/>
    <cellStyle name="Comma 2 12 2" xfId="1682"/>
    <cellStyle name="Comma 2 12 3" xfId="1229"/>
    <cellStyle name="Comma 2 13" xfId="1335"/>
    <cellStyle name="Comma 2 14" xfId="1535"/>
    <cellStyle name="Comma 2 15" xfId="1760"/>
    <cellStyle name="Comma 2 16" xfId="1601"/>
    <cellStyle name="Comma 2 17" xfId="1004"/>
    <cellStyle name="Comma 2 2" xfId="117"/>
    <cellStyle name="Comma 2 2 10" xfId="1017"/>
    <cellStyle name="Comma 2 2 2" xfId="406"/>
    <cellStyle name="Comma 2 2 2 2" xfId="563"/>
    <cellStyle name="Comma 2 2 2 2 2" xfId="1446"/>
    <cellStyle name="Comma 2 2 2 2 3" xfId="1524"/>
    <cellStyle name="Comma 2 2 2 2 4" xfId="1543"/>
    <cellStyle name="Comma 2 2 2 2 5" xfId="1872"/>
    <cellStyle name="Comma 2 2 2 2 6" xfId="1942"/>
    <cellStyle name="Comma 2 2 2 2 7" xfId="1116"/>
    <cellStyle name="Comma 2 2 2 3" xfId="698"/>
    <cellStyle name="Comma 2 2 2 3 2" xfId="1479"/>
    <cellStyle name="Comma 2 2 2 3 3" xfId="1702"/>
    <cellStyle name="Comma 2 2 2 3 4" xfId="1908"/>
    <cellStyle name="Comma 2 2 2 3 5" xfId="1581"/>
    <cellStyle name="Comma 2 2 2 3 6" xfId="1152"/>
    <cellStyle name="Comma 2 2 2 4" xfId="1423"/>
    <cellStyle name="Comma 2 2 2 5" xfId="1843"/>
    <cellStyle name="Comma 2 2 2 6" xfId="1646"/>
    <cellStyle name="Comma 2 2 2 7" xfId="1087"/>
    <cellStyle name="Comma 2 2 3" xfId="691"/>
    <cellStyle name="Comma 2 2 3 2" xfId="1474"/>
    <cellStyle name="Comma 2 2 3 3" xfId="1532"/>
    <cellStyle name="Comma 2 2 3 4" xfId="1549"/>
    <cellStyle name="Comma 2 2 3 5" xfId="1903"/>
    <cellStyle name="Comma 2 2 3 6" xfId="2002"/>
    <cellStyle name="Comma 2 2 3 7" xfId="1147"/>
    <cellStyle name="Comma 2 2 4" xfId="687"/>
    <cellStyle name="Comma 2 2 4 2" xfId="1470"/>
    <cellStyle name="Comma 2 2 4 3" xfId="1531"/>
    <cellStyle name="Comma 2 2 4 4" xfId="1548"/>
    <cellStyle name="Comma 2 2 4 5" xfId="1899"/>
    <cellStyle name="Comma 2 2 4 6" xfId="2005"/>
    <cellStyle name="Comma 2 2 4 7" xfId="1143"/>
    <cellStyle name="Comma 2 2 5" xfId="841"/>
    <cellStyle name="Comma 2 2 5 2" xfId="1484"/>
    <cellStyle name="Comma 2 2 5 3" xfId="1917"/>
    <cellStyle name="Comma 2 2 5 4" xfId="1939"/>
    <cellStyle name="Comma 2 2 5 5" xfId="1161"/>
    <cellStyle name="Comma 2 2 6" xfId="302"/>
    <cellStyle name="Comma 2 2 6 2" xfId="1357"/>
    <cellStyle name="Comma 2 2 6 3" xfId="1615"/>
    <cellStyle name="Comma 2 2 6 4" xfId="1949"/>
    <cellStyle name="Comma 2 2 6 5" xfId="1576"/>
    <cellStyle name="Comma 2 2 6 6" xfId="1183"/>
    <cellStyle name="Comma 2 2 7" xfId="879"/>
    <cellStyle name="Comma 2 2 7 2" xfId="1648"/>
    <cellStyle name="Comma 2 2 7 3" xfId="1166"/>
    <cellStyle name="Comma 2 2 8" xfId="1773"/>
    <cellStyle name="Comma 2 2 9" xfId="1629"/>
    <cellStyle name="Comma 2 3" xfId="405"/>
    <cellStyle name="Comma 2 3 2" xfId="562"/>
    <cellStyle name="Comma 2 3 2 2" xfId="1445"/>
    <cellStyle name="Comma 2 3 2 3" xfId="1523"/>
    <cellStyle name="Comma 2 3 2 4" xfId="1542"/>
    <cellStyle name="Comma 2 3 2 5" xfId="1871"/>
    <cellStyle name="Comma 2 3 2 6" xfId="1723"/>
    <cellStyle name="Comma 2 3 2 7" xfId="1115"/>
    <cellStyle name="Comma 2 3 3" xfId="697"/>
    <cellStyle name="Comma 2 3 3 2" xfId="1478"/>
    <cellStyle name="Comma 2 3 3 3" xfId="1701"/>
    <cellStyle name="Comma 2 3 3 4" xfId="1907"/>
    <cellStyle name="Comma 2 3 3 5" xfId="1594"/>
    <cellStyle name="Comma 2 3 3 6" xfId="1151"/>
    <cellStyle name="Comma 2 3 4" xfId="946"/>
    <cellStyle name="Comma 2 3 4 2" xfId="1496"/>
    <cellStyle name="Comma 2 3 4 3" xfId="1635"/>
    <cellStyle name="Comma 2 3 4 4" xfId="1661"/>
    <cellStyle name="Comma 2 3 4 5" xfId="1202"/>
    <cellStyle name="Comma 2 3 5" xfId="918"/>
    <cellStyle name="Comma 2 3 5 2" xfId="1490"/>
    <cellStyle name="Comma 2 3 5 3" xfId="1996"/>
    <cellStyle name="Comma 2 3 5 4" xfId="1170"/>
    <cellStyle name="Comma 2 3 6" xfId="1422"/>
    <cellStyle name="Comma 2 3 7" xfId="1842"/>
    <cellStyle name="Comma 2 3 8" xfId="1692"/>
    <cellStyle name="Comma 2 3 9" xfId="1086"/>
    <cellStyle name="Comma 2 4" xfId="462"/>
    <cellStyle name="Comma 2 4 10" xfId="1110"/>
    <cellStyle name="Comma 2 4 2" xfId="686"/>
    <cellStyle name="Comma 2 4 2 2" xfId="1530"/>
    <cellStyle name="Comma 2 4 2 3" xfId="1547"/>
    <cellStyle name="Comma 2 4 2 4" xfId="1898"/>
    <cellStyle name="Comma 2 4 2 5" xfId="2004"/>
    <cellStyle name="Comma 2 4 2 6" xfId="1142"/>
    <cellStyle name="Comma 2 4 3" xfId="703"/>
    <cellStyle name="Comma 2 4 3 2" xfId="1482"/>
    <cellStyle name="Comma 2 4 3 3" xfId="1533"/>
    <cellStyle name="Comma 2 4 3 4" xfId="1550"/>
    <cellStyle name="Comma 2 4 3 5" xfId="1911"/>
    <cellStyle name="Comma 2 4 3 6" xfId="2001"/>
    <cellStyle name="Comma 2 4 3 7" xfId="1155"/>
    <cellStyle name="Comma 2 4 4" xfId="966"/>
    <cellStyle name="Comma 2 4 4 2" xfId="1653"/>
    <cellStyle name="Comma 2 4 4 3" xfId="1991"/>
    <cellStyle name="Comma 2 4 4 4" xfId="1218"/>
    <cellStyle name="Comma 2 4 5" xfId="935"/>
    <cellStyle name="Comma 2 4 5 2" xfId="1492"/>
    <cellStyle name="Comma 2 4 5 3" xfId="1657"/>
    <cellStyle name="Comma 2 4 5 4" xfId="1175"/>
    <cellStyle name="Comma 2 4 6" xfId="1519"/>
    <cellStyle name="Comma 2 4 7" xfId="1538"/>
    <cellStyle name="Comma 2 4 8" xfId="1866"/>
    <cellStyle name="Comma 2 4 9" xfId="2016"/>
    <cellStyle name="Comma 2 5" xfId="618"/>
    <cellStyle name="Comma 2 6" xfId="666"/>
    <cellStyle name="Comma 2 6 2" xfId="1528"/>
    <cellStyle name="Comma 2 6 3" xfId="1545"/>
    <cellStyle name="Comma 2 6 4" xfId="1885"/>
    <cellStyle name="Comma 2 6 5" xfId="1735"/>
    <cellStyle name="Comma 2 6 6" xfId="1129"/>
    <cellStyle name="Comma 2 7" xfId="704"/>
    <cellStyle name="Comma 2 7 2" xfId="1534"/>
    <cellStyle name="Comma 2 7 3" xfId="1551"/>
    <cellStyle name="Comma 2 7 4" xfId="1912"/>
    <cellStyle name="Comma 2 7 5" xfId="1610"/>
    <cellStyle name="Comma 2 7 6" xfId="1156"/>
    <cellStyle name="Comma 2 8" xfId="800"/>
    <cellStyle name="Comma 2 8 2" xfId="1915"/>
    <cellStyle name="Comma 2 8 3" xfId="1751"/>
    <cellStyle name="Comma 2 8 4" xfId="1159"/>
    <cellStyle name="Comma 2 9" xfId="840"/>
    <cellStyle name="Comma 2 9 2" xfId="1483"/>
    <cellStyle name="Comma 2 9 3" xfId="1916"/>
    <cellStyle name="Comma 2 9 4" xfId="1621"/>
    <cellStyle name="Comma 2 9 5" xfId="1160"/>
    <cellStyle name="Comma 2_זכויות מקרקעין" xfId="927"/>
    <cellStyle name="Comma 3" xfId="64"/>
    <cellStyle name="Comma 3 2" xfId="195"/>
    <cellStyle name="Comma 3 2 2" xfId="524"/>
    <cellStyle name="Comma 3 2 3" xfId="307"/>
    <cellStyle name="Comma 3 2 3 2" xfId="1617"/>
    <cellStyle name="Comma 3 2 3 3" xfId="1953"/>
    <cellStyle name="Comma 3 2 3 4" xfId="1622"/>
    <cellStyle name="Comma 3 2 3 5" xfId="1187"/>
    <cellStyle name="Comma 3 2 4" xfId="911"/>
    <cellStyle name="Comma 3 2 4 2" xfId="1686"/>
    <cellStyle name="Comma 3 2 4 3" xfId="1167"/>
    <cellStyle name="Comma 3 2 5" xfId="1518"/>
    <cellStyle name="Comma 3 2 6" xfId="1537"/>
    <cellStyle name="Comma 3 2 7" xfId="1778"/>
    <cellStyle name="Comma 3 2 8" xfId="1563"/>
    <cellStyle name="Comma 3 2 9" xfId="1022"/>
    <cellStyle name="Comma 3 3" xfId="397"/>
    <cellStyle name="Comma 3 4" xfId="619"/>
    <cellStyle name="Comma 3 4 2" xfId="1683"/>
    <cellStyle name="Comma 3 4 3" xfId="1879"/>
    <cellStyle name="Comma 3 4 4" xfId="1982"/>
    <cellStyle name="Comma 3 4 5" xfId="1123"/>
    <cellStyle name="Comma 3 5" xfId="645"/>
    <cellStyle name="Comma 3 6" xfId="842"/>
    <cellStyle name="Comma 3 6 2" xfId="1553"/>
    <cellStyle name="Comma 3 6 3" xfId="1516"/>
    <cellStyle name="Comma 3 6 4" xfId="1918"/>
    <cellStyle name="Comma 3 6 5" xfId="1997"/>
    <cellStyle name="Comma 3 6 6" xfId="1162"/>
    <cellStyle name="Comma 3 7" xfId="275"/>
    <cellStyle name="Comma 3 8" xfId="976"/>
    <cellStyle name="Comma 3 8 2" xfId="1975"/>
    <cellStyle name="Comma 3 8 3" xfId="1609"/>
    <cellStyle name="Comma 3 8 4" xfId="1223"/>
    <cellStyle name="Comma 3 9" xfId="1275"/>
    <cellStyle name="Comma 3_זכויות מקרקעין" xfId="926"/>
    <cellStyle name="Comma 4" xfId="62"/>
    <cellStyle name="Comma 4 2" xfId="213"/>
    <cellStyle name="Comma 4 2 2" xfId="986"/>
    <cellStyle name="Comma 4 2 2 2" xfId="1750"/>
    <cellStyle name="Comma 4 2 2 3" xfId="1603"/>
    <cellStyle name="Comma 4 2 2 4" xfId="1226"/>
    <cellStyle name="Comma 4 2 3" xfId="936"/>
    <cellStyle name="Comma 4 2 3 2" xfId="1291"/>
    <cellStyle name="Comma 4 2 3 2 2" xfId="1353"/>
    <cellStyle name="Comma 4 2 3 3" xfId="1329"/>
    <cellStyle name="Comma 4 2 3 4" xfId="1350"/>
    <cellStyle name="Comma 4 2 3 5" xfId="1354"/>
    <cellStyle name="Comma 4 2 3 6" xfId="1578"/>
    <cellStyle name="Comma 4 2 3 7" xfId="1243"/>
    <cellStyle name="Comma 4 2 4" xfId="1947"/>
    <cellStyle name="Comma 4 2 5" xfId="1662"/>
    <cellStyle name="Comma 4 2 6" xfId="1176"/>
    <cellStyle name="Comma 4 3" xfId="939"/>
    <cellStyle name="Comma 4 3 2" xfId="1611"/>
    <cellStyle name="Comma 4 3 3" xfId="1577"/>
    <cellStyle name="Comma 4 3 4" xfId="1179"/>
    <cellStyle name="Comma 4 4" xfId="919"/>
    <cellStyle name="Comma 4 4 2" xfId="1623"/>
    <cellStyle name="Comma 4 4 3" xfId="1171"/>
    <cellStyle name="Comma 4 5" xfId="1525"/>
    <cellStyle name="Comma 4 6" xfId="1753"/>
    <cellStyle name="Comma 4 7" xfId="1600"/>
    <cellStyle name="Comma 4 8" xfId="997"/>
    <cellStyle name="Comma 5" xfId="196"/>
    <cellStyle name="Comma 5 10" xfId="1777"/>
    <cellStyle name="Comma 5 11" xfId="1562"/>
    <cellStyle name="Comma 5 12" xfId="1021"/>
    <cellStyle name="Comma 5 2" xfId="468"/>
    <cellStyle name="Comma 5 2 2" xfId="969"/>
    <cellStyle name="Comma 5 2 2 2" xfId="1656"/>
    <cellStyle name="Comma 5 2 2 3" xfId="1989"/>
    <cellStyle name="Comma 5 2 2 4" xfId="1220"/>
    <cellStyle name="Comma 5 2 3" xfId="929"/>
    <cellStyle name="Comma 5 2 3 2" xfId="1491"/>
    <cellStyle name="Comma 5 2 3 3" xfId="1994"/>
    <cellStyle name="Comma 5 2 3 4" xfId="1172"/>
    <cellStyle name="Comma 5 2 4" xfId="1522"/>
    <cellStyle name="Comma 5 2 5" xfId="1541"/>
    <cellStyle name="Comma 5 2 6" xfId="1870"/>
    <cellStyle name="Comma 5 2 7" xfId="1724"/>
    <cellStyle name="Comma 5 2 8" xfId="1114"/>
    <cellStyle name="Comma 5 3" xfId="466"/>
    <cellStyle name="Comma 5 3 2" xfId="968"/>
    <cellStyle name="Comma 5 3 2 2" xfId="1655"/>
    <cellStyle name="Comma 5 3 2 3" xfId="1604"/>
    <cellStyle name="Comma 5 3 2 4" xfId="1219"/>
    <cellStyle name="Comma 5 3 3" xfId="940"/>
    <cellStyle name="Comma 5 3 3 2" xfId="1494"/>
    <cellStyle name="Comma 5 3 3 3" xfId="1993"/>
    <cellStyle name="Comma 5 3 3 4" xfId="1180"/>
    <cellStyle name="Comma 5 3 4" xfId="1521"/>
    <cellStyle name="Comma 5 3 5" xfId="1540"/>
    <cellStyle name="Comma 5 3 6" xfId="1869"/>
    <cellStyle name="Comma 5 3 7" xfId="2015"/>
    <cellStyle name="Comma 5 3 8" xfId="1113"/>
    <cellStyle name="Comma 5 4" xfId="306"/>
    <cellStyle name="Comma 5 4 2" xfId="1616"/>
    <cellStyle name="Comma 5 4 3" xfId="1952"/>
    <cellStyle name="Comma 5 4 4" xfId="1924"/>
    <cellStyle name="Comma 5 4 5" xfId="1186"/>
    <cellStyle name="Comma 5 5" xfId="912"/>
    <cellStyle name="Comma 5 5 2" xfId="1488"/>
    <cellStyle name="Comma 5 5 3" xfId="1944"/>
    <cellStyle name="Comma 5 5 4" xfId="1981"/>
    <cellStyle name="Comma 5 5 5" xfId="1168"/>
    <cellStyle name="Comma 5 6" xfId="1295"/>
    <cellStyle name="Comma 5 7" xfId="1308"/>
    <cellStyle name="Comma 5 8" xfId="1517"/>
    <cellStyle name="Comma 5 9" xfId="1536"/>
    <cellStyle name="Comma 6" xfId="335"/>
    <cellStyle name="Comma 6 2" xfId="945"/>
    <cellStyle name="Comma 6 2 2" xfId="1624"/>
    <cellStyle name="Comma 6 2 3" xfId="1654"/>
    <cellStyle name="Comma 6 2 4" xfId="1189"/>
    <cellStyle name="Comma 6 3" xfId="916"/>
    <cellStyle name="Comma 6 3 2" xfId="1489"/>
    <cellStyle name="Comma 6 3 3" xfId="1739"/>
    <cellStyle name="Comma 6 3 4" xfId="1169"/>
    <cellStyle name="Comma 6 4" xfId="1780"/>
    <cellStyle name="Comma 6 5" xfId="1633"/>
    <cellStyle name="Comma 6 6" xfId="1024"/>
    <cellStyle name="Comma 7" xfId="463"/>
    <cellStyle name="Comma 7 2" xfId="1443"/>
    <cellStyle name="Comma 7 3" xfId="1520"/>
    <cellStyle name="Comma 7 4" xfId="1539"/>
    <cellStyle name="Comma 7 5" xfId="1867"/>
    <cellStyle name="Comma 7 6" xfId="1614"/>
    <cellStyle name="Comma 7 7" xfId="1111"/>
    <cellStyle name="Comma 8" xfId="656"/>
    <cellStyle name="Comma 8 2" xfId="1457"/>
    <cellStyle name="Comma 8 3" xfId="1527"/>
    <cellStyle name="Comma 8 4" xfId="1544"/>
    <cellStyle name="Comma 8 5" xfId="1884"/>
    <cellStyle name="Comma 8 6" xfId="2010"/>
    <cellStyle name="Comma 8 7" xfId="1128"/>
    <cellStyle name="Comma 9" xfId="674"/>
    <cellStyle name="Comma 9 2" xfId="1459"/>
    <cellStyle name="Comma 9 3" xfId="1529"/>
    <cellStyle name="Comma 9 4" xfId="1546"/>
    <cellStyle name="Comma 9 5" xfId="1887"/>
    <cellStyle name="Comma 9 6" xfId="1941"/>
    <cellStyle name="Comma 9 7" xfId="1131"/>
    <cellStyle name="Currency [0] _1" xfId="2"/>
    <cellStyle name="Emphasis 1" xfId="118"/>
    <cellStyle name="Emphasis 2" xfId="119"/>
    <cellStyle name="Emphasis 3" xfId="120"/>
    <cellStyle name="Euro" xfId="594"/>
    <cellStyle name="Euro 2" xfId="620"/>
    <cellStyle name="Explanatory Text" xfId="121"/>
    <cellStyle name="Explanatory Text 2" xfId="276"/>
    <cellStyle name="Explanatory Text 3" xfId="517"/>
    <cellStyle name="Explanatory Text 4" xfId="234"/>
    <cellStyle name="Explanatory Text 5" xfId="880"/>
    <cellStyle name="Good" xfId="122"/>
    <cellStyle name="Good 2" xfId="277"/>
    <cellStyle name="Good 3" xfId="502"/>
    <cellStyle name="Good 4" xfId="235"/>
    <cellStyle name="Good 5" xfId="881"/>
    <cellStyle name="Heading 1" xfId="123"/>
    <cellStyle name="Heading 1 2" xfId="278"/>
    <cellStyle name="Heading 1 3" xfId="518"/>
    <cellStyle name="Heading 1 4" xfId="236"/>
    <cellStyle name="Heading 1 5" xfId="882"/>
    <cellStyle name="Heading 2" xfId="124"/>
    <cellStyle name="Heading 2 2" xfId="279"/>
    <cellStyle name="Heading 2 3" xfId="491"/>
    <cellStyle name="Heading 2 4" xfId="237"/>
    <cellStyle name="Heading 2 5" xfId="883"/>
    <cellStyle name="Heading 3" xfId="125"/>
    <cellStyle name="Heading 3 2" xfId="280"/>
    <cellStyle name="Heading 3 3" xfId="519"/>
    <cellStyle name="Heading 3 4" xfId="238"/>
    <cellStyle name="Heading 3 5" xfId="884"/>
    <cellStyle name="Heading 4" xfId="126"/>
    <cellStyle name="Heading 4 2" xfId="281"/>
    <cellStyle name="Heading 4 3" xfId="488"/>
    <cellStyle name="Heading 4 4" xfId="239"/>
    <cellStyle name="Heading 4 5" xfId="885"/>
    <cellStyle name="Hyperlink 2" xfId="3"/>
    <cellStyle name="Input" xfId="127"/>
    <cellStyle name="Input 2" xfId="282"/>
    <cellStyle name="Input 2 2" xfId="407"/>
    <cellStyle name="Input 3" xfId="520"/>
    <cellStyle name="Input 4" xfId="240"/>
    <cellStyle name="Input 5" xfId="886"/>
    <cellStyle name="Linked Cell" xfId="128"/>
    <cellStyle name="Linked Cell 2" xfId="283"/>
    <cellStyle name="Linked Cell 3" xfId="503"/>
    <cellStyle name="Linked Cell 4" xfId="241"/>
    <cellStyle name="Linked Cell 5" xfId="887"/>
    <cellStyle name="Neutral" xfId="129"/>
    <cellStyle name="Neutral 2" xfId="284"/>
    <cellStyle name="Neutral 3" xfId="521"/>
    <cellStyle name="Neutral 4" xfId="242"/>
    <cellStyle name="Neutral 5" xfId="888"/>
    <cellStyle name="Normal" xfId="0" builtinId="0"/>
    <cellStyle name="Normal 10" xfId="204"/>
    <cellStyle name="Normal 10 2" xfId="409"/>
    <cellStyle name="Normal 10 2 2" xfId="947"/>
    <cellStyle name="Normal 10 2 2 2" xfId="1497"/>
    <cellStyle name="Normal 10 2 2 3" xfId="1694"/>
    <cellStyle name="Normal 10 2 2 4" xfId="1204"/>
    <cellStyle name="Normal 10 2 3" xfId="942"/>
    <cellStyle name="Normal 10 2 3 2" xfId="1246"/>
    <cellStyle name="Normal 10 2 3 3" xfId="1554"/>
    <cellStyle name="Normal 10 2 3 4" xfId="1182"/>
    <cellStyle name="Normal 10 2 4" xfId="1425"/>
    <cellStyle name="Normal 10 2 5" xfId="1845"/>
    <cellStyle name="Normal 10 2 6" xfId="1559"/>
    <cellStyle name="Normal 10 2 7" xfId="1089"/>
    <cellStyle name="Normal 10 3" xfId="408"/>
    <cellStyle name="Normal 10 3 2" xfId="1424"/>
    <cellStyle name="Normal 10 3 3" xfId="1966"/>
    <cellStyle name="Normal 10 3 4" xfId="1732"/>
    <cellStyle name="Normal 10 3 5" xfId="1203"/>
    <cellStyle name="Normal 10 4" xfId="921"/>
    <cellStyle name="Normal 10 5" xfId="1286"/>
    <cellStyle name="Normal 10 5 2" xfId="1343"/>
    <cellStyle name="Normal 10 6" xfId="1844"/>
    <cellStyle name="Normal 10 7" xfId="1925"/>
    <cellStyle name="Normal 10 8" xfId="1088"/>
    <cellStyle name="Normal 11" xfId="4"/>
    <cellStyle name="Normal 11 10" xfId="1774"/>
    <cellStyle name="Normal 11 11" xfId="1664"/>
    <cellStyle name="Normal 11 12" xfId="1018"/>
    <cellStyle name="Normal 11 2" xfId="315"/>
    <cellStyle name="Normal 11 2 2" xfId="565"/>
    <cellStyle name="Normal 11 2 2 2" xfId="684"/>
    <cellStyle name="Normal 11 2 2 2 2" xfId="1468"/>
    <cellStyle name="Normal 11 2 2 2 3" xfId="1896"/>
    <cellStyle name="Normal 11 2 2 2 4" xfId="2006"/>
    <cellStyle name="Normal 11 2 2 2 5" xfId="1140"/>
    <cellStyle name="Normal 11 2 2 3" xfId="1448"/>
    <cellStyle name="Normal 11 2 2 4" xfId="1874"/>
    <cellStyle name="Normal 11 2 2 5" xfId="1736"/>
    <cellStyle name="Normal 11 2 2 6" xfId="1118"/>
    <cellStyle name="Normal 11 2 3" xfId="702"/>
    <cellStyle name="Normal 11 2 3 2" xfId="1481"/>
    <cellStyle name="Normal 11 2 3 3" xfId="1910"/>
    <cellStyle name="Normal 11 2 3 4" xfId="1738"/>
    <cellStyle name="Normal 11 2 3 5" xfId="1154"/>
    <cellStyle name="Normal 11 2 4" xfId="693"/>
    <cellStyle name="Normal 11 2 4 2" xfId="1475"/>
    <cellStyle name="Normal 11 2 4 3" xfId="1904"/>
    <cellStyle name="Normal 11 2 4 4" xfId="1747"/>
    <cellStyle name="Normal 11 2 4 5" xfId="1148"/>
    <cellStyle name="Normal 11 2 5" xfId="944"/>
    <cellStyle name="Normal 11 2 5 2" xfId="1495"/>
    <cellStyle name="Normal 11 2 5 3" xfId="1573"/>
    <cellStyle name="Normal 11 2 5 4" xfId="1188"/>
    <cellStyle name="Normal 11 2 6" xfId="1360"/>
    <cellStyle name="Normal 11 2 7" xfId="1779"/>
    <cellStyle name="Normal 11 2 8" xfId="1675"/>
    <cellStyle name="Normal 11 2 9" xfId="1023"/>
    <cellStyle name="Normal 11 3" xfId="410"/>
    <cellStyle name="Normal 11 3 2" xfId="564"/>
    <cellStyle name="Normal 11 3 2 2" xfId="1447"/>
    <cellStyle name="Normal 11 3 2 3" xfId="1873"/>
    <cellStyle name="Normal 11 3 2 4" xfId="2012"/>
    <cellStyle name="Normal 11 3 2 5" xfId="1117"/>
    <cellStyle name="Normal 11 3 3" xfId="670"/>
    <cellStyle name="Normal 11 3 4" xfId="948"/>
    <cellStyle name="Normal 11 4" xfId="465"/>
    <cellStyle name="Normal 11 4 2" xfId="685"/>
    <cellStyle name="Normal 11 4 2 2" xfId="1469"/>
    <cellStyle name="Normal 11 4 2 3" xfId="1897"/>
    <cellStyle name="Normal 11 4 2 4" xfId="1746"/>
    <cellStyle name="Normal 11 4 2 5" xfId="1141"/>
    <cellStyle name="Normal 11 4 3" xfId="1444"/>
    <cellStyle name="Normal 11 4 4" xfId="1868"/>
    <cellStyle name="Normal 11 4 5" xfId="2014"/>
    <cellStyle name="Normal 11 4 6" xfId="1112"/>
    <cellStyle name="Normal 11 5" xfId="678"/>
    <cellStyle name="Normal 11 5 2" xfId="1462"/>
    <cellStyle name="Normal 11 5 3" xfId="1890"/>
    <cellStyle name="Normal 11 5 4" xfId="2008"/>
    <cellStyle name="Normal 11 5 5" xfId="1134"/>
    <cellStyle name="Normal 11 6" xfId="677"/>
    <cellStyle name="Normal 11 6 2" xfId="1461"/>
    <cellStyle name="Normal 11 6 3" xfId="1889"/>
    <cellStyle name="Normal 11 6 4" xfId="1745"/>
    <cellStyle name="Normal 11 6 5" xfId="1133"/>
    <cellStyle name="Normal 11 7" xfId="869"/>
    <cellStyle name="Normal 11 7 2" xfId="1486"/>
    <cellStyle name="Normal 11 7 3" xfId="1933"/>
    <cellStyle name="Normal 11 7 4" xfId="1998"/>
    <cellStyle name="Normal 11 7 5" xfId="1164"/>
    <cellStyle name="Normal 11 8" xfId="58"/>
    <cellStyle name="Normal 11 8 2" xfId="1985"/>
    <cellStyle name="Normal 11 8 3" xfId="1240"/>
    <cellStyle name="Normal 11 9" xfId="1352"/>
    <cellStyle name="Normal 12" xfId="411"/>
    <cellStyle name="Normal 12 2" xfId="1426"/>
    <cellStyle name="Normal 12 3" xfId="1846"/>
    <cellStyle name="Normal 12 4" xfId="1721"/>
    <cellStyle name="Normal 12 5" xfId="1090"/>
    <cellStyle name="Normal 13" xfId="456"/>
    <cellStyle name="Normal 14" xfId="459"/>
    <cellStyle name="Normal 14 2" xfId="1442"/>
    <cellStyle name="Normal 14 3" xfId="1865"/>
    <cellStyle name="Normal 14 4" xfId="1730"/>
    <cellStyle name="Normal 14 5" xfId="1109"/>
    <cellStyle name="Normal 15" xfId="458"/>
    <cellStyle name="Normal 15 2" xfId="963"/>
    <cellStyle name="Normal 15 2 2" xfId="1505"/>
    <cellStyle name="Normal 15 2 3" xfId="1971"/>
    <cellStyle name="Normal 15 2 4" xfId="1741"/>
    <cellStyle name="Normal 15 2 5" xfId="1217"/>
    <cellStyle name="Normal 15 3" xfId="922"/>
    <cellStyle name="Normal 15 4" xfId="1285"/>
    <cellStyle name="Normal 15 5" xfId="1441"/>
    <cellStyle name="Normal 15 6" xfId="1864"/>
    <cellStyle name="Normal 15 7" xfId="1978"/>
    <cellStyle name="Normal 15 8" xfId="1108"/>
    <cellStyle name="Normal 16" xfId="469"/>
    <cellStyle name="Normal 16 2" xfId="692"/>
    <cellStyle name="Normal 17" xfId="655"/>
    <cellStyle name="Normal 17 2" xfId="1456"/>
    <cellStyle name="Normal 17 3" xfId="1883"/>
    <cellStyle name="Normal 17 4" xfId="2009"/>
    <cellStyle name="Normal 17 5" xfId="1127"/>
    <cellStyle name="Normal 18" xfId="675"/>
    <cellStyle name="Normal 18 2" xfId="1460"/>
    <cellStyle name="Normal 18 3" xfId="1888"/>
    <cellStyle name="Normal 18 4" xfId="2007"/>
    <cellStyle name="Normal 18 5" xfId="1132"/>
    <cellStyle name="Normal 19" xfId="777"/>
    <cellStyle name="Normal 19 2" xfId="983"/>
    <cellStyle name="Normal 19 3" xfId="1552"/>
    <cellStyle name="Normal 2" xfId="5"/>
    <cellStyle name="Normal 2 2" xfId="131"/>
    <cellStyle name="Normal 2 2 2" xfId="132"/>
    <cellStyle name="Normal 2 2 2 2" xfId="412"/>
    <cellStyle name="Normal 2 2 2 2 2" xfId="1427"/>
    <cellStyle name="Normal 2 2 2 2 3" xfId="1967"/>
    <cellStyle name="Normal 2 2 2 2 4" xfId="1681"/>
    <cellStyle name="Normal 2 2 2 2 5" xfId="1205"/>
    <cellStyle name="Normal 2 2 2 3" xfId="889"/>
    <cellStyle name="Normal 2 2 2 4" xfId="1847"/>
    <cellStyle name="Normal 2 2 2 5" xfId="1636"/>
    <cellStyle name="Normal 2 2 2 6" xfId="1091"/>
    <cellStyle name="Normal 2 2_גולמי" xfId="182"/>
    <cellStyle name="Normal 2 3" xfId="130"/>
    <cellStyle name="Normal 2 4" xfId="133"/>
    <cellStyle name="Normal 2 5" xfId="775"/>
    <cellStyle name="Normal 2 6" xfId="59"/>
    <cellStyle name="Normal 2_גולמי" xfId="181"/>
    <cellStyle name="Normal 20" xfId="974"/>
    <cellStyle name="Normal 20 2" xfId="1506"/>
    <cellStyle name="Normal 20 3" xfId="1973"/>
    <cellStyle name="Normal 20 4" xfId="1990"/>
    <cellStyle name="Normal 20 5" xfId="1221"/>
    <cellStyle name="Normal 21" xfId="55"/>
    <cellStyle name="Normal 21 2" xfId="1690"/>
    <cellStyle name="Normal 21 3" xfId="1213"/>
    <cellStyle name="Normal 22" xfId="1316"/>
    <cellStyle name="Normal 23" xfId="1752"/>
    <cellStyle name="Normal 24" xfId="1742"/>
    <cellStyle name="Normal 25" xfId="996"/>
    <cellStyle name="Normal 3" xfId="6"/>
    <cellStyle name="Normal 3 2" xfId="197"/>
    <cellStyle name="Normal 3 2 2" xfId="567"/>
    <cellStyle name="Normal 3 2 2 2" xfId="683"/>
    <cellStyle name="Normal 3 2 2 2 2" xfId="1467"/>
    <cellStyle name="Normal 3 2 2 2 3" xfId="1895"/>
    <cellStyle name="Normal 3 2 2 2 4" xfId="1729"/>
    <cellStyle name="Normal 3 2 2 2 5" xfId="1139"/>
    <cellStyle name="Normal 3 2 2 3" xfId="1450"/>
    <cellStyle name="Normal 3 2 2 4" xfId="1876"/>
    <cellStyle name="Normal 3 2 2 5" xfId="1733"/>
    <cellStyle name="Normal 3 2 2 6" xfId="1120"/>
    <cellStyle name="Normal 3 2 3" xfId="651"/>
    <cellStyle name="Normal 3 2 3 2" xfId="1455"/>
    <cellStyle name="Normal 3 2 3 3" xfId="1882"/>
    <cellStyle name="Normal 3 2 3 4" xfId="1734"/>
    <cellStyle name="Normal 3 2 3 5" xfId="1126"/>
    <cellStyle name="Normal 3 2 4" xfId="669"/>
    <cellStyle name="Normal 3 2 4 2" xfId="1458"/>
    <cellStyle name="Normal 3 2 4 3" xfId="1886"/>
    <cellStyle name="Normal 3 2 4 4" xfId="1740"/>
    <cellStyle name="Normal 3 2 4 5" xfId="1130"/>
    <cellStyle name="Normal 3 2 5" xfId="303"/>
    <cellStyle name="Normal 3 2 5 2" xfId="1358"/>
    <cellStyle name="Normal 3 2 5 3" xfId="1950"/>
    <cellStyle name="Normal 3 2 5 4" xfId="1680"/>
    <cellStyle name="Normal 3 2 5 5" xfId="1184"/>
    <cellStyle name="Normal 3 2 6" xfId="913"/>
    <cellStyle name="Normal 3 2 7" xfId="1775"/>
    <cellStyle name="Normal 3 2 8" xfId="1630"/>
    <cellStyle name="Normal 3 2 9" xfId="1019"/>
    <cellStyle name="Normal 3 3" xfId="460"/>
    <cellStyle name="Normal 3 3 2" xfId="566"/>
    <cellStyle name="Normal 3 3 2 2" xfId="1449"/>
    <cellStyle name="Normal 3 3 2 3" xfId="1875"/>
    <cellStyle name="Normal 3 3 2 4" xfId="2013"/>
    <cellStyle name="Normal 3 3 2 5" xfId="1119"/>
    <cellStyle name="Normal 3 3 3" xfId="661"/>
    <cellStyle name="Normal 3 3 4" xfId="964"/>
    <cellStyle name="Normal 3 4" xfId="668"/>
    <cellStyle name="Normal 3 4 2" xfId="705"/>
    <cellStyle name="Normal 3 4 3" xfId="690"/>
    <cellStyle name="Normal 3 4 3 2" xfId="1473"/>
    <cellStyle name="Normal 3 4 3 3" xfId="1902"/>
    <cellStyle name="Normal 3 4 3 4" xfId="1940"/>
    <cellStyle name="Normal 3 4 3 5" xfId="1146"/>
    <cellStyle name="Normal 3 4 4" xfId="979"/>
    <cellStyle name="Normal 3 5" xfId="671"/>
    <cellStyle name="Normal 3 6" xfId="247"/>
    <cellStyle name="Normal 3 7" xfId="868"/>
    <cellStyle name="Normal 3 7 2" xfId="1485"/>
    <cellStyle name="Normal 3 7 3" xfId="1932"/>
    <cellStyle name="Normal 3 7 4" xfId="1618"/>
    <cellStyle name="Normal 3 7 5" xfId="1163"/>
    <cellStyle name="Normal 3 8" xfId="60"/>
    <cellStyle name="Normal 3 8 2" xfId="1995"/>
    <cellStyle name="Normal 3 8 3" xfId="1173"/>
    <cellStyle name="Normal 3 9" xfId="1300"/>
    <cellStyle name="Normal 3_יתרת התחייבות להשקעה" xfId="930"/>
    <cellStyle name="Normal 4" xfId="12"/>
    <cellStyle name="Normal 4 2" xfId="328"/>
    <cellStyle name="Normal 4 2 2" xfId="413"/>
    <cellStyle name="Normal 4 2 2 2" xfId="1428"/>
    <cellStyle name="Normal 4 2 2 3" xfId="1848"/>
    <cellStyle name="Normal 4 2 2 4" xfId="1678"/>
    <cellStyle name="Normal 4 2 2 5" xfId="1092"/>
    <cellStyle name="Normal 4 3" xfId="336"/>
    <cellStyle name="Normal 4 3 2" xfId="1361"/>
    <cellStyle name="Normal 4 3 3" xfId="1781"/>
    <cellStyle name="Normal 4 3 4" xfId="1632"/>
    <cellStyle name="Normal 4 3 5" xfId="1025"/>
    <cellStyle name="Normal 4 4" xfId="657"/>
    <cellStyle name="Normal 4 5" xfId="673"/>
    <cellStyle name="Normal 5" xfId="65"/>
    <cellStyle name="Normal 5 2" xfId="414"/>
    <cellStyle name="Normal 5 2 2" xfId="769"/>
    <cellStyle name="Normal 5 2 3" xfId="949"/>
    <cellStyle name="Normal 5 2 3 2" xfId="1498"/>
    <cellStyle name="Normal 5 2 3 3" xfId="1920"/>
    <cellStyle name="Normal 5 2 3 4" xfId="1206"/>
    <cellStyle name="Normal 5 2 4" xfId="1429"/>
    <cellStyle name="Normal 5 2 5" xfId="1850"/>
    <cellStyle name="Normal 5 2 6" xfId="1719"/>
    <cellStyle name="Normal 5 2 7" xfId="1094"/>
    <cellStyle name="Normal 5 3" xfId="492"/>
    <cellStyle name="Normal 5 3 2" xfId="695"/>
    <cellStyle name="Normal 5 3 3" xfId="970"/>
    <cellStyle name="Normal 5 3 4" xfId="938"/>
    <cellStyle name="Normal 5 3 4 2" xfId="1493"/>
    <cellStyle name="Normal 5 3 4 3" xfId="1938"/>
    <cellStyle name="Normal 5 3 4 4" xfId="1177"/>
    <cellStyle name="Normal 5 4" xfId="561"/>
    <cellStyle name="Normal 5 5" xfId="694"/>
    <cellStyle name="Normal 5 5 2" xfId="1476"/>
    <cellStyle name="Normal 5 5 3" xfId="1905"/>
    <cellStyle name="Normal 5 5 4" xfId="2003"/>
    <cellStyle name="Normal 5 5 5" xfId="1149"/>
    <cellStyle name="Normal 5 6" xfId="1309"/>
    <cellStyle name="Normal 5 7" xfId="1849"/>
    <cellStyle name="Normal 5 8" xfId="1984"/>
    <cellStyle name="Normal 5 9" xfId="1093"/>
    <cellStyle name="Normal 6" xfId="200"/>
    <cellStyle name="Normal 6 2" xfId="415"/>
    <cellStyle name="Normal 6 2 2" xfId="679"/>
    <cellStyle name="Normal 6 2 2 2" xfId="1463"/>
    <cellStyle name="Normal 6 2 2 3" xfId="1891"/>
    <cellStyle name="Normal 6 2 2 4" xfId="1743"/>
    <cellStyle name="Normal 6 2 2 5" xfId="1135"/>
    <cellStyle name="Normal 6 2 3" xfId="950"/>
    <cellStyle name="Normal 6 2 3 2" xfId="1499"/>
    <cellStyle name="Normal 6 2 3 3" xfId="1725"/>
    <cellStyle name="Normal 6 2 3 4" xfId="1207"/>
    <cellStyle name="Normal 6 2 4" xfId="1430"/>
    <cellStyle name="Normal 6 2 5" xfId="1852"/>
    <cellStyle name="Normal 6 2 6" xfId="1714"/>
    <cellStyle name="Normal 6 2 7" xfId="1096"/>
    <cellStyle name="Normal 6 3" xfId="701"/>
    <cellStyle name="Normal 6 3 2" xfId="1480"/>
    <cellStyle name="Normal 6 3 3" xfId="1909"/>
    <cellStyle name="Normal 6 3 4" xfId="1980"/>
    <cellStyle name="Normal 6 3 5" xfId="1153"/>
    <cellStyle name="Normal 6 4" xfId="681"/>
    <cellStyle name="Normal 6 4 2" xfId="1465"/>
    <cellStyle name="Normal 6 4 3" xfId="1893"/>
    <cellStyle name="Normal 6 4 4" xfId="1660"/>
    <cellStyle name="Normal 6 4 5" xfId="1137"/>
    <cellStyle name="Normal 6 5" xfId="1321"/>
    <cellStyle name="Normal 6 6" xfId="1851"/>
    <cellStyle name="Normal 6 7" xfId="2021"/>
    <cellStyle name="Normal 6 8" xfId="1095"/>
    <cellStyle name="Normal 7" xfId="201"/>
    <cellStyle name="Normal 7 2" xfId="416"/>
    <cellStyle name="Normal 7 2 2" xfId="680"/>
    <cellStyle name="Normal 7 2 2 2" xfId="1464"/>
    <cellStyle name="Normal 7 2 2 3" xfId="1892"/>
    <cellStyle name="Normal 7 2 2 4" xfId="1679"/>
    <cellStyle name="Normal 7 2 2 5" xfId="1136"/>
    <cellStyle name="Normal 7 2 3" xfId="951"/>
    <cellStyle name="Normal 7 2 3 2" xfId="1500"/>
    <cellStyle name="Normal 7 2 3 3" xfId="1669"/>
    <cellStyle name="Normal 7 2 3 4" xfId="1208"/>
    <cellStyle name="Normal 7 2 4" xfId="1431"/>
    <cellStyle name="Normal 7 2 5" xfId="1854"/>
    <cellStyle name="Normal 7 2 6" xfId="2020"/>
    <cellStyle name="Normal 7 2 7" xfId="1098"/>
    <cellStyle name="Normal 7 3" xfId="689"/>
    <cellStyle name="Normal 7 3 2" xfId="1472"/>
    <cellStyle name="Normal 7 3 3" xfId="1901"/>
    <cellStyle name="Normal 7 3 4" xfId="1665"/>
    <cellStyle name="Normal 7 3 5" xfId="1145"/>
    <cellStyle name="Normal 7 4" xfId="696"/>
    <cellStyle name="Normal 7 4 2" xfId="1477"/>
    <cellStyle name="Normal 7 4 3" xfId="1906"/>
    <cellStyle name="Normal 7 4 4" xfId="1748"/>
    <cellStyle name="Normal 7 4 5" xfId="1150"/>
    <cellStyle name="Normal 7 5" xfId="1284"/>
    <cellStyle name="Normal 7 6" xfId="1853"/>
    <cellStyle name="Normal 7 7" xfId="2019"/>
    <cellStyle name="Normal 7 8" xfId="1097"/>
    <cellStyle name="Normal 8" xfId="56"/>
    <cellStyle name="Normal 8 2" xfId="418"/>
    <cellStyle name="Normal 8 2 2" xfId="952"/>
    <cellStyle name="Normal 8 2 2 2" xfId="1501"/>
    <cellStyle name="Normal 8 2 2 3" xfId="1589"/>
    <cellStyle name="Normal 8 2 2 4" xfId="1210"/>
    <cellStyle name="Normal 8 2 3" xfId="934"/>
    <cellStyle name="Normal 8 2 3 2" xfId="1242"/>
    <cellStyle name="Normal 8 2 3 3" xfId="1174"/>
    <cellStyle name="Normal 8 2 4" xfId="1433"/>
    <cellStyle name="Normal 8 2 5" xfId="1856"/>
    <cellStyle name="Normal 8 2 6" xfId="1715"/>
    <cellStyle name="Normal 8 2 7" xfId="1100"/>
    <cellStyle name="Normal 8 3" xfId="417"/>
    <cellStyle name="Normal 8 3 2" xfId="1432"/>
    <cellStyle name="Normal 8 3 3" xfId="1968"/>
    <cellStyle name="Normal 8 3 4" xfId="1598"/>
    <cellStyle name="Normal 8 3 5" xfId="1209"/>
    <cellStyle name="Normal 8 4" xfId="917"/>
    <cellStyle name="Normal 8 5" xfId="1855"/>
    <cellStyle name="Normal 8 6" xfId="1710"/>
    <cellStyle name="Normal 8 7" xfId="1099"/>
    <cellStyle name="Normal 9" xfId="202"/>
    <cellStyle name="Normal 9 2" xfId="420"/>
    <cellStyle name="Normal 9 2 2" xfId="953"/>
    <cellStyle name="Normal 9 2 2 2" xfId="1502"/>
    <cellStyle name="Normal 9 2 2 3" xfId="1700"/>
    <cellStyle name="Normal 9 2 2 4" xfId="1212"/>
    <cellStyle name="Normal 9 2 3" xfId="941"/>
    <cellStyle name="Normal 9 2 3 2" xfId="1245"/>
    <cellStyle name="Normal 9 2 3 3" xfId="1181"/>
    <cellStyle name="Normal 9 2 4" xfId="1435"/>
    <cellStyle name="Normal 9 2 5" xfId="1858"/>
    <cellStyle name="Normal 9 2 6" xfId="2017"/>
    <cellStyle name="Normal 9 2 7" xfId="1102"/>
    <cellStyle name="Normal 9 3" xfId="419"/>
    <cellStyle name="Normal 9 3 2" xfId="1434"/>
    <cellStyle name="Normal 9 3 3" xfId="1969"/>
    <cellStyle name="Normal 9 3 4" xfId="1919"/>
    <cellStyle name="Normal 9 3 5" xfId="1211"/>
    <cellStyle name="Normal 9 4" xfId="985"/>
    <cellStyle name="Normal 9 5" xfId="1857"/>
    <cellStyle name="Normal 9 6" xfId="1943"/>
    <cellStyle name="Normal 9 7" xfId="1101"/>
    <cellStyle name="Normal_2007-16618" xfId="7"/>
    <cellStyle name="Note" xfId="134"/>
    <cellStyle name="Note 2" xfId="285"/>
    <cellStyle name="Note 2 2" xfId="421"/>
    <cellStyle name="Note 3" xfId="489"/>
    <cellStyle name="Output" xfId="135"/>
    <cellStyle name="Output 2" xfId="286"/>
    <cellStyle name="Output 2 2" xfId="422"/>
    <cellStyle name="Output 3" xfId="490"/>
    <cellStyle name="Output 4" xfId="243"/>
    <cellStyle name="Output 5" xfId="890"/>
    <cellStyle name="Percent" xfId="14" builtinId="5"/>
    <cellStyle name="Percent 2" xfId="8"/>
    <cellStyle name="Percent 2 2" xfId="136"/>
    <cellStyle name="Percent 2 2 2" xfId="569"/>
    <cellStyle name="Percent 2 2 2 2" xfId="682"/>
    <cellStyle name="Percent 2 2 2 2 2" xfId="1466"/>
    <cellStyle name="Percent 2 2 2 2 3" xfId="1894"/>
    <cellStyle name="Percent 2 2 2 2 4" xfId="1979"/>
    <cellStyle name="Percent 2 2 2 2 5" xfId="1138"/>
    <cellStyle name="Percent 2 2 2 3" xfId="1452"/>
    <cellStyle name="Percent 2 2 2 4" xfId="1878"/>
    <cellStyle name="Percent 2 2 2 5" xfId="1659"/>
    <cellStyle name="Percent 2 2 2 6" xfId="1122"/>
    <cellStyle name="Percent 2 2 3" xfId="688"/>
    <cellStyle name="Percent 2 2 3 2" xfId="1471"/>
    <cellStyle name="Percent 2 2 3 3" xfId="1900"/>
    <cellStyle name="Percent 2 2 3 4" xfId="1620"/>
    <cellStyle name="Percent 2 2 3 5" xfId="1144"/>
    <cellStyle name="Percent 2 2 4" xfId="646"/>
    <cellStyle name="Percent 2 2 4 2" xfId="1453"/>
    <cellStyle name="Percent 2 2 4 3" xfId="1880"/>
    <cellStyle name="Percent 2 2 4 4" xfId="1737"/>
    <cellStyle name="Percent 2 2 4 5" xfId="1124"/>
    <cellStyle name="Percent 2 2 5" xfId="304"/>
    <cellStyle name="Percent 2 2 5 2" xfId="1359"/>
    <cellStyle name="Percent 2 2 5 3" xfId="1951"/>
    <cellStyle name="Percent 2 2 5 4" xfId="1703"/>
    <cellStyle name="Percent 2 2 5 5" xfId="1185"/>
    <cellStyle name="Percent 2 2 6" xfId="891"/>
    <cellStyle name="Percent 2 2 7" xfId="1776"/>
    <cellStyle name="Percent 2 2 8" xfId="1602"/>
    <cellStyle name="Percent 2 2 9" xfId="1020"/>
    <cellStyle name="Percent 2 3" xfId="464"/>
    <cellStyle name="Percent 2 3 2" xfId="568"/>
    <cellStyle name="Percent 2 3 2 2" xfId="1451"/>
    <cellStyle name="Percent 2 3 2 3" xfId="1877"/>
    <cellStyle name="Percent 2 3 2 4" xfId="1647"/>
    <cellStyle name="Percent 2 3 2 5" xfId="1121"/>
    <cellStyle name="Percent 2 3 3" xfId="700"/>
    <cellStyle name="Percent 2 3 4" xfId="967"/>
    <cellStyle name="Percent 2 4" xfId="676"/>
    <cellStyle name="Percent 2 4 2" xfId="706"/>
    <cellStyle name="Percent 2 4 3" xfId="647"/>
    <cellStyle name="Percent 2 4 3 2" xfId="1454"/>
    <cellStyle name="Percent 2 4 3 3" xfId="1881"/>
    <cellStyle name="Percent 2 4 3 4" xfId="2011"/>
    <cellStyle name="Percent 2 4 3 5" xfId="1125"/>
    <cellStyle name="Percent 2 4 4" xfId="981"/>
    <cellStyle name="Percent 2 5" xfId="699"/>
    <cellStyle name="Percent 2 6" xfId="977"/>
    <cellStyle name="Percent 2 6 2" xfId="1508"/>
    <cellStyle name="Percent 2 6 3" xfId="1555"/>
    <cellStyle name="Percent 2 6 4" xfId="1526"/>
    <cellStyle name="Percent 2 6 5" xfId="1976"/>
    <cellStyle name="Percent 2 6 6" xfId="1937"/>
    <cellStyle name="Percent 2 6 7" xfId="1224"/>
    <cellStyle name="Percent 2 7" xfId="61"/>
    <cellStyle name="Percent 2 7 2" xfId="1986"/>
    <cellStyle name="Percent 2 7 3" xfId="1236"/>
    <cellStyle name="Percent 2 8" xfId="1312"/>
    <cellStyle name="Percent 3" xfId="137"/>
    <cellStyle name="Percent 3 2" xfId="321"/>
    <cellStyle name="Percent 3 3" xfId="467"/>
    <cellStyle name="Percent 3 4" xfId="664"/>
    <cellStyle name="Percent 4" xfId="63"/>
    <cellStyle name="Percent 4 2" xfId="771"/>
    <cellStyle name="Percent 4 2 2" xfId="988"/>
    <cellStyle name="Percent 4 2 3" xfId="937"/>
    <cellStyle name="Percent 4 2 3 2" xfId="1292"/>
    <cellStyle name="Percent 4 2 3 2 2" xfId="1338"/>
    <cellStyle name="Percent 4 2 3 3" xfId="1330"/>
    <cellStyle name="Percent 4 2 3 4" xfId="1351"/>
    <cellStyle name="Percent 4 2 3 5" xfId="1355"/>
    <cellStyle name="Percent 4 2 3 6" xfId="1244"/>
    <cellStyle name="Percent 5" xfId="776"/>
    <cellStyle name="SAPBEXaggData" xfId="138"/>
    <cellStyle name="SAPBEXaggDataEmph" xfId="139"/>
    <cellStyle name="SAPBEXaggItem" xfId="140"/>
    <cellStyle name="SAPBEXaggItemX" xfId="141"/>
    <cellStyle name="SAPBEXchaText" xfId="142"/>
    <cellStyle name="SAPBEXexcBad7" xfId="143"/>
    <cellStyle name="SAPBEXexcBad8" xfId="144"/>
    <cellStyle name="SAPBEXexcBad9" xfId="145"/>
    <cellStyle name="SAPBEXexcCritical4" xfId="146"/>
    <cellStyle name="SAPBEXexcCritical5" xfId="147"/>
    <cellStyle name="SAPBEXexcCritical6" xfId="148"/>
    <cellStyle name="SAPBEXexcGood1" xfId="149"/>
    <cellStyle name="SAPBEXexcGood2" xfId="150"/>
    <cellStyle name="SAPBEXexcGood3" xfId="151"/>
    <cellStyle name="SAPBEXfilterDrill" xfId="152"/>
    <cellStyle name="SAPBEXfilterItem" xfId="153"/>
    <cellStyle name="SAPBEXfilterText" xfId="154"/>
    <cellStyle name="SAPBEXformats" xfId="155"/>
    <cellStyle name="SAPBEXheaderItem" xfId="156"/>
    <cellStyle name="SAPBEXheaderItem 2" xfId="621"/>
    <cellStyle name="SAPBEXheaderText" xfId="157"/>
    <cellStyle name="SAPBEXheaderText 2" xfId="622"/>
    <cellStyle name="SAPBEXHLevel0" xfId="158"/>
    <cellStyle name="SAPBEXHLevel0 2" xfId="623"/>
    <cellStyle name="SAPBEXHLevel0X" xfId="159"/>
    <cellStyle name="SAPBEXHLevel0X 2" xfId="624"/>
    <cellStyle name="SAPBEXHLevel1" xfId="160"/>
    <cellStyle name="SAPBEXHLevel1 2" xfId="625"/>
    <cellStyle name="SAPBEXHLevel1X" xfId="161"/>
    <cellStyle name="SAPBEXHLevel1X 2" xfId="626"/>
    <cellStyle name="SAPBEXHLevel2" xfId="162"/>
    <cellStyle name="SAPBEXHLevel2 2" xfId="627"/>
    <cellStyle name="SAPBEXHLevel2X" xfId="163"/>
    <cellStyle name="SAPBEXHLevel2X 2" xfId="628"/>
    <cellStyle name="SAPBEXHLevel3" xfId="164"/>
    <cellStyle name="SAPBEXHLevel3 2" xfId="629"/>
    <cellStyle name="SAPBEXHLevel3X" xfId="165"/>
    <cellStyle name="SAPBEXHLevel3X 2" xfId="630"/>
    <cellStyle name="SAPBEXinputData" xfId="166"/>
    <cellStyle name="SAPBEXinputData 2" xfId="631"/>
    <cellStyle name="SAPBEXresData" xfId="167"/>
    <cellStyle name="SAPBEXresDataEmph" xfId="168"/>
    <cellStyle name="SAPBEXresItem" xfId="169"/>
    <cellStyle name="SAPBEXresItemX" xfId="170"/>
    <cellStyle name="SAPBEXstdData" xfId="171"/>
    <cellStyle name="SAPBEXstdDataEmph" xfId="172"/>
    <cellStyle name="SAPBEXstdItem" xfId="173"/>
    <cellStyle name="SAPBEXstdItemX" xfId="174"/>
    <cellStyle name="SAPBEXtitle" xfId="175"/>
    <cellStyle name="SAPBEXundefined" xfId="176"/>
    <cellStyle name="Sheet Title" xfId="177"/>
    <cellStyle name="Text" xfId="9"/>
    <cellStyle name="Title" xfId="178"/>
    <cellStyle name="Title 2" xfId="293"/>
    <cellStyle name="Title 3" xfId="504"/>
    <cellStyle name="Title 4" xfId="244"/>
    <cellStyle name="Title 5" xfId="897"/>
    <cellStyle name="Total" xfId="10"/>
    <cellStyle name="Total 2" xfId="179"/>
    <cellStyle name="Total 2 2" xfId="423"/>
    <cellStyle name="Total 2 3" xfId="294"/>
    <cellStyle name="Total 2 4" xfId="898"/>
    <cellStyle name="Total 3" xfId="305"/>
    <cellStyle name="Total 3 2" xfId="522"/>
    <cellStyle name="Total 4" xfId="461"/>
    <cellStyle name="Total 5" xfId="667"/>
    <cellStyle name="Total 6" xfId="672"/>
    <cellStyle name="Total 7" xfId="245"/>
    <cellStyle name="Total_יתרת התחייבות להשקעה" xfId="931"/>
    <cellStyle name="Warning Text" xfId="180"/>
    <cellStyle name="Warning Text 2" xfId="295"/>
    <cellStyle name="Warning Text 3" xfId="523"/>
    <cellStyle name="Warning Text 4" xfId="246"/>
    <cellStyle name="הדגשה1" xfId="31" builtinId="29" customBuiltin="1"/>
    <cellStyle name="הדגשה1 2" xfId="424"/>
    <cellStyle name="הדגשה1 3" xfId="599"/>
    <cellStyle name="הדגשה2" xfId="35" builtinId="33" customBuiltin="1"/>
    <cellStyle name="הדגשה2 2" xfId="425"/>
    <cellStyle name="הדגשה2 3" xfId="600"/>
    <cellStyle name="הדגשה3" xfId="39" builtinId="37" customBuiltin="1"/>
    <cellStyle name="הדגשה3 2" xfId="426"/>
    <cellStyle name="הדגשה3 3" xfId="601"/>
    <cellStyle name="הדגשה4" xfId="43" builtinId="41" customBuiltin="1"/>
    <cellStyle name="הדגשה4 2" xfId="427"/>
    <cellStyle name="הדגשה4 3" xfId="602"/>
    <cellStyle name="הדגשה5" xfId="47" builtinId="45" customBuiltin="1"/>
    <cellStyle name="הדגשה5 2" xfId="428"/>
    <cellStyle name="הדגשה5 3" xfId="603"/>
    <cellStyle name="הדגשה6" xfId="51" builtinId="49" customBuiltin="1"/>
    <cellStyle name="הדגשה6 2" xfId="429"/>
    <cellStyle name="הדגשה6 3" xfId="604"/>
    <cellStyle name="היפר-קישור" xfId="11" builtinId="8"/>
    <cellStyle name="הערה 2" xfId="198"/>
    <cellStyle name="הערה 2 2" xfId="431"/>
    <cellStyle name="הערה 2 2 2" xfId="956"/>
    <cellStyle name="הערה 2 2 2 2" xfId="1504"/>
    <cellStyle name="הערה 2 2 2 3" xfId="1650"/>
    <cellStyle name="הערה 2 2 2 4" xfId="1215"/>
    <cellStyle name="הערה 2 2 3" xfId="925"/>
    <cellStyle name="הערה 2 2 4" xfId="1437"/>
    <cellStyle name="הערה 2 2 5" xfId="1860"/>
    <cellStyle name="הערה 2 2 6" xfId="2018"/>
    <cellStyle name="הערה 2 2 7" xfId="1104"/>
    <cellStyle name="הערה 2 3" xfId="430"/>
    <cellStyle name="הערה 2 3 2" xfId="987"/>
    <cellStyle name="הערה 2 3 2 2" xfId="1509"/>
    <cellStyle name="הערה 2 3 2 3" xfId="1988"/>
    <cellStyle name="הערה 2 3 2 4" xfId="1227"/>
    <cellStyle name="הערה 2 3 3" xfId="924"/>
    <cellStyle name="הערה 2 3 4" xfId="1436"/>
    <cellStyle name="הערה 2 3 5" xfId="1945"/>
    <cellStyle name="הערה 2 4" xfId="923"/>
    <cellStyle name="הערה 2 5" xfId="955"/>
    <cellStyle name="הערה 2 5 2" xfId="1503"/>
    <cellStyle name="הערה 2 5 3" xfId="1651"/>
    <cellStyle name="הערה 2 5 4" xfId="1214"/>
    <cellStyle name="הערה 2 6" xfId="914"/>
    <cellStyle name="הערה 2 7" xfId="1859"/>
    <cellStyle name="הערה 2 8" xfId="1722"/>
    <cellStyle name="הערה 2 9" xfId="1103"/>
    <cellStyle name="הערה 3" xfId="199"/>
    <cellStyle name="הערה 3 2" xfId="433"/>
    <cellStyle name="הערה 3 2 2" xfId="1439"/>
    <cellStyle name="הערה 3 2 3" xfId="1862"/>
    <cellStyle name="הערה 3 2 4" xfId="1593"/>
    <cellStyle name="הערה 3 2 5" xfId="1106"/>
    <cellStyle name="הערה 3 3" xfId="432"/>
    <cellStyle name="הערה 3 3 2" xfId="1438"/>
    <cellStyle name="הערה 3 3 3" xfId="1970"/>
    <cellStyle name="הערה 3 3 4" xfId="1983"/>
    <cellStyle name="הערה 3 3 5" xfId="1216"/>
    <cellStyle name="הערה 3 4" xfId="915"/>
    <cellStyle name="הערה 3 5" xfId="1861"/>
    <cellStyle name="הערה 3 6" xfId="1718"/>
    <cellStyle name="הערה 3 7" xfId="1105"/>
    <cellStyle name="הערה 4" xfId="434"/>
    <cellStyle name="הערה 4 2" xfId="958"/>
    <cellStyle name="הערה 4 3" xfId="928"/>
    <cellStyle name="הערה 5" xfId="435"/>
    <cellStyle name="הערה 5 2" xfId="1440"/>
    <cellStyle name="הערה 5 3" xfId="1863"/>
    <cellStyle name="הערה 5 4" xfId="1557"/>
    <cellStyle name="הערה 5 5" xfId="1107"/>
    <cellStyle name="הערה 6" xfId="457"/>
    <cellStyle name="חישוב" xfId="25" builtinId="22" customBuiltin="1"/>
    <cellStyle name="חישוב 2" xfId="436"/>
    <cellStyle name="חישוב 3" xfId="437"/>
    <cellStyle name="טוב" xfId="20" builtinId="26" customBuiltin="1"/>
    <cellStyle name="טוב 2" xfId="438"/>
    <cellStyle name="טוב 3" xfId="606"/>
    <cellStyle name="טקסט אזהרה" xfId="28" builtinId="11" customBuiltin="1"/>
    <cellStyle name="טקסט אזהרה 2" xfId="439"/>
    <cellStyle name="טקסט אזהרה 3" xfId="607"/>
    <cellStyle name="טקסט הסברי" xfId="29" builtinId="53" customBuiltin="1"/>
    <cellStyle name="טקסט הסברי 2" xfId="440"/>
    <cellStyle name="טקסט הסברי 3" xfId="608"/>
    <cellStyle name="כותרת" xfId="15" builtinId="15" customBuiltin="1"/>
    <cellStyle name="כותרת 1" xfId="16" builtinId="16" customBuiltin="1"/>
    <cellStyle name="כותרת 1 2" xfId="441"/>
    <cellStyle name="כותרת 1 3" xfId="610"/>
    <cellStyle name="כותרת 2" xfId="17" builtinId="17" customBuiltin="1"/>
    <cellStyle name="כותרת 2 2" xfId="442"/>
    <cellStyle name="כותרת 2 3" xfId="611"/>
    <cellStyle name="כותרת 3" xfId="18" builtinId="18" customBuiltin="1"/>
    <cellStyle name="כותרת 3 2" xfId="443"/>
    <cellStyle name="כותרת 3 3" xfId="612"/>
    <cellStyle name="כותרת 4" xfId="19" builtinId="19" customBuiltin="1"/>
    <cellStyle name="כותרת 4 2" xfId="444"/>
    <cellStyle name="כותרת 4 3" xfId="613"/>
    <cellStyle name="כותרת 5" xfId="445"/>
    <cellStyle name="כותרת 6" xfId="609"/>
    <cellStyle name="ניטראלי" xfId="22" builtinId="28" customBuiltin="1"/>
    <cellStyle name="ניטראלי 2" xfId="446"/>
    <cellStyle name="ניטראלי 3" xfId="614"/>
    <cellStyle name="סה&quot;כ" xfId="30" builtinId="25" customBuiltin="1"/>
    <cellStyle name="סה&quot;כ 2" xfId="447"/>
    <cellStyle name="סה&quot;כ 3" xfId="448"/>
    <cellStyle name="פלט" xfId="24" builtinId="21" customBuiltin="1"/>
    <cellStyle name="פלט 2" xfId="449"/>
    <cellStyle name="פלט 3" xfId="450"/>
    <cellStyle name="קלט" xfId="23" builtinId="20" customBuiltin="1"/>
    <cellStyle name="קלט 2" xfId="451"/>
    <cellStyle name="קלט 3" xfId="452"/>
    <cellStyle name="רע" xfId="21" builtinId="27" customBuiltin="1"/>
    <cellStyle name="רע 2" xfId="453"/>
    <cellStyle name="רע 3" xfId="615"/>
    <cellStyle name="תא מסומן" xfId="27" builtinId="23" customBuiltin="1"/>
    <cellStyle name="תא מסומן 2" xfId="454"/>
    <cellStyle name="תא מסומן 3" xfId="616"/>
    <cellStyle name="תא מקושר" xfId="26" builtinId="24" customBuiltin="1"/>
    <cellStyle name="תא מקושר 2" xfId="455"/>
    <cellStyle name="תא מקושר 3" xfId="617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zoomScaleNormal="100" workbookViewId="0">
      <selection activeCell="H14" sqref="H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6" t="s">
        <v>171</v>
      </c>
      <c r="C1" s="77" t="s" vm="1">
        <v>243</v>
      </c>
    </row>
    <row r="2" spans="1:20">
      <c r="B2" s="56" t="s">
        <v>170</v>
      </c>
      <c r="C2" s="77" t="s">
        <v>244</v>
      </c>
    </row>
    <row r="3" spans="1:20">
      <c r="B3" s="56" t="s">
        <v>172</v>
      </c>
      <c r="C3" s="77" t="s">
        <v>245</v>
      </c>
    </row>
    <row r="4" spans="1:20" ht="21.75" customHeight="1">
      <c r="B4" s="56" t="s">
        <v>173</v>
      </c>
      <c r="C4" s="77">
        <v>2142</v>
      </c>
    </row>
    <row r="6" spans="1:20" ht="26.25" customHeight="1">
      <c r="B6" s="179" t="s">
        <v>187</v>
      </c>
      <c r="C6" s="180"/>
      <c r="D6" s="181"/>
    </row>
    <row r="7" spans="1:20" s="10" customFormat="1">
      <c r="B7" s="22"/>
      <c r="C7" s="23" t="s">
        <v>102</v>
      </c>
      <c r="D7" s="24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230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6" t="s">
        <v>186</v>
      </c>
      <c r="C10" s="109">
        <f>C11+C12+C23+C34+C37</f>
        <v>613462.40546000062</v>
      </c>
      <c r="D10" s="110">
        <f>C10/$C$42</f>
        <v>1</v>
      </c>
    </row>
    <row r="11" spans="1:20">
      <c r="A11" s="44" t="s">
        <v>133</v>
      </c>
      <c r="B11" s="28" t="s">
        <v>188</v>
      </c>
      <c r="C11" s="109">
        <f>מזומנים!J10</f>
        <v>49757.161219999995</v>
      </c>
      <c r="D11" s="110">
        <f t="shared" ref="D11:D13" si="0">C11/$C$42</f>
        <v>8.1108737515365625E-2</v>
      </c>
    </row>
    <row r="12" spans="1:20">
      <c r="B12" s="28" t="s">
        <v>189</v>
      </c>
      <c r="C12" s="109">
        <f>C13+C16+C17+C18+C19+C20+C21</f>
        <v>372619.66515000054</v>
      </c>
      <c r="D12" s="110">
        <f t="shared" si="0"/>
        <v>0.60740423835849278</v>
      </c>
    </row>
    <row r="13" spans="1:20">
      <c r="A13" s="54" t="s">
        <v>133</v>
      </c>
      <c r="B13" s="29" t="s">
        <v>59</v>
      </c>
      <c r="C13" s="109">
        <f>'תעודות התחייבות ממשלתיות'!O11</f>
        <v>31188.234829999998</v>
      </c>
      <c r="D13" s="110">
        <f t="shared" si="0"/>
        <v>5.0839683984569048E-2</v>
      </c>
    </row>
    <row r="14" spans="1:20">
      <c r="A14" s="54" t="s">
        <v>133</v>
      </c>
      <c r="B14" s="29" t="s">
        <v>60</v>
      </c>
      <c r="C14" s="109" t="s" vm="2">
        <v>1234</v>
      </c>
      <c r="D14" s="110" t="s" vm="3">
        <v>1234</v>
      </c>
    </row>
    <row r="15" spans="1:20">
      <c r="A15" s="54" t="s">
        <v>133</v>
      </c>
      <c r="B15" s="29" t="s">
        <v>61</v>
      </c>
      <c r="C15" s="109" t="s" vm="4">
        <v>1234</v>
      </c>
      <c r="D15" s="110" t="s" vm="5">
        <v>1234</v>
      </c>
    </row>
    <row r="16" spans="1:20">
      <c r="A16" s="54" t="s">
        <v>133</v>
      </c>
      <c r="B16" s="29" t="s">
        <v>62</v>
      </c>
      <c r="C16" s="109">
        <f>מניות!L11</f>
        <v>178166.87912</v>
      </c>
      <c r="D16" s="110">
        <f t="shared" ref="D16:D21" si="1">C16/$C$42</f>
        <v>0.29042835801226119</v>
      </c>
    </row>
    <row r="17" spans="1:4">
      <c r="A17" s="54" t="s">
        <v>133</v>
      </c>
      <c r="B17" s="29" t="s">
        <v>63</v>
      </c>
      <c r="C17" s="109">
        <f>'תעודות סל'!K11</f>
        <v>145376.76206000062</v>
      </c>
      <c r="D17" s="110">
        <f t="shared" si="1"/>
        <v>0.23697745903596298</v>
      </c>
    </row>
    <row r="18" spans="1:4">
      <c r="A18" s="54" t="s">
        <v>133</v>
      </c>
      <c r="B18" s="29" t="s">
        <v>64</v>
      </c>
      <c r="C18" s="109">
        <f>'קרנות נאמנות'!L11</f>
        <v>21635.680549999997</v>
      </c>
      <c r="D18" s="110">
        <f t="shared" si="1"/>
        <v>3.5268144155918779E-2</v>
      </c>
    </row>
    <row r="19" spans="1:4">
      <c r="A19" s="54" t="s">
        <v>133</v>
      </c>
      <c r="B19" s="29" t="s">
        <v>65</v>
      </c>
      <c r="C19" s="109">
        <f>'כתבי אופציה'!I11</f>
        <v>11.27524</v>
      </c>
      <c r="D19" s="110">
        <f t="shared" si="1"/>
        <v>1.8379675591604244E-5</v>
      </c>
    </row>
    <row r="20" spans="1:4">
      <c r="A20" s="54" t="s">
        <v>133</v>
      </c>
      <c r="B20" s="29" t="s">
        <v>66</v>
      </c>
      <c r="C20" s="109">
        <f>אופציות!I11</f>
        <v>7.35</v>
      </c>
      <c r="D20" s="110">
        <f t="shared" si="1"/>
        <v>1.1981174289708352E-5</v>
      </c>
    </row>
    <row r="21" spans="1:4">
      <c r="A21" s="54" t="s">
        <v>133</v>
      </c>
      <c r="B21" s="29" t="s">
        <v>67</v>
      </c>
      <c r="C21" s="109">
        <f>'חוזים עתידיים'!I11</f>
        <v>-3766.51665</v>
      </c>
      <c r="D21" s="110">
        <f t="shared" si="1"/>
        <v>-6.1397676801004672E-3</v>
      </c>
    </row>
    <row r="22" spans="1:4">
      <c r="A22" s="54" t="s">
        <v>133</v>
      </c>
      <c r="B22" s="29" t="s">
        <v>68</v>
      </c>
      <c r="C22" s="109" t="s" vm="6">
        <v>1234</v>
      </c>
      <c r="D22" s="110" t="s" vm="7">
        <v>1234</v>
      </c>
    </row>
    <row r="23" spans="1:4">
      <c r="B23" s="28" t="s">
        <v>190</v>
      </c>
      <c r="C23" s="109">
        <f>C24+C29+C31</f>
        <v>173005.90204000002</v>
      </c>
      <c r="D23" s="110">
        <f t="shared" ref="D23:D24" si="2">C23/$C$42</f>
        <v>0.28201549190332653</v>
      </c>
    </row>
    <row r="24" spans="1:4">
      <c r="A24" s="54" t="s">
        <v>133</v>
      </c>
      <c r="B24" s="29" t="s">
        <v>69</v>
      </c>
      <c r="C24" s="109">
        <f>'לא סחיר- תעודות התחייבות ממשלתי'!M11</f>
        <v>173897.7445</v>
      </c>
      <c r="D24" s="110">
        <f t="shared" si="2"/>
        <v>0.28346927693083973</v>
      </c>
    </row>
    <row r="25" spans="1:4">
      <c r="A25" s="54" t="s">
        <v>133</v>
      </c>
      <c r="B25" s="29" t="s">
        <v>70</v>
      </c>
      <c r="C25" s="109" t="s" vm="8">
        <v>1234</v>
      </c>
      <c r="D25" s="110" t="s" vm="9">
        <v>1234</v>
      </c>
    </row>
    <row r="26" spans="1:4">
      <c r="A26" s="54" t="s">
        <v>133</v>
      </c>
      <c r="B26" s="29" t="s">
        <v>61</v>
      </c>
      <c r="C26" s="109" t="s" vm="10">
        <v>1234</v>
      </c>
      <c r="D26" s="110" t="s" vm="11">
        <v>1234</v>
      </c>
    </row>
    <row r="27" spans="1:4">
      <c r="A27" s="54" t="s">
        <v>133</v>
      </c>
      <c r="B27" s="29" t="s">
        <v>71</v>
      </c>
      <c r="C27" s="109" t="s" vm="12">
        <v>1234</v>
      </c>
      <c r="D27" s="110" t="s" vm="13">
        <v>1234</v>
      </c>
    </row>
    <row r="28" spans="1:4">
      <c r="A28" s="54" t="s">
        <v>133</v>
      </c>
      <c r="B28" s="29" t="s">
        <v>72</v>
      </c>
      <c r="C28" s="109" t="s" vm="14">
        <v>1234</v>
      </c>
      <c r="D28" s="110" t="s" vm="15">
        <v>1234</v>
      </c>
    </row>
    <row r="29" spans="1:4">
      <c r="A29" s="54" t="s">
        <v>133</v>
      </c>
      <c r="B29" s="29" t="s">
        <v>73</v>
      </c>
      <c r="C29" s="109">
        <f>'לא סחיר - כתבי אופציה'!I11</f>
        <v>1.0235300000000001</v>
      </c>
      <c r="D29" s="110">
        <f>C29/$C$42</f>
        <v>1.6684477987408423E-6</v>
      </c>
    </row>
    <row r="30" spans="1:4">
      <c r="A30" s="54" t="s">
        <v>133</v>
      </c>
      <c r="B30" s="29" t="s">
        <v>213</v>
      </c>
      <c r="C30" s="109" t="s" vm="16">
        <v>1234</v>
      </c>
      <c r="D30" s="110" t="s" vm="17">
        <v>1234</v>
      </c>
    </row>
    <row r="31" spans="1:4">
      <c r="A31" s="54" t="s">
        <v>133</v>
      </c>
      <c r="B31" s="29" t="s">
        <v>96</v>
      </c>
      <c r="C31" s="109">
        <f>'לא סחיר - חוזים עתידיים'!I11</f>
        <v>-892.86599000000001</v>
      </c>
      <c r="D31" s="110">
        <f>C31/$C$42</f>
        <v>-1.4554534753119721E-3</v>
      </c>
    </row>
    <row r="32" spans="1:4">
      <c r="A32" s="54" t="s">
        <v>133</v>
      </c>
      <c r="B32" s="29" t="s">
        <v>74</v>
      </c>
      <c r="C32" s="109" t="s" vm="18">
        <v>1234</v>
      </c>
      <c r="D32" s="110" t="s" vm="19">
        <v>1234</v>
      </c>
    </row>
    <row r="33" spans="1:4">
      <c r="A33" s="54" t="s">
        <v>133</v>
      </c>
      <c r="B33" s="28" t="s">
        <v>191</v>
      </c>
      <c r="C33" s="109" t="s" vm="20">
        <v>1234</v>
      </c>
      <c r="D33" s="110" t="s" vm="21">
        <v>1234</v>
      </c>
    </row>
    <row r="34" spans="1:4">
      <c r="A34" s="54" t="s">
        <v>133</v>
      </c>
      <c r="B34" s="28" t="s">
        <v>192</v>
      </c>
      <c r="C34" s="109">
        <f>'פקדונות מעל 3 חודשים'!M10</f>
        <v>10406.279849999999</v>
      </c>
      <c r="D34" s="110">
        <f>C34/$C$42</f>
        <v>1.6963190828616338E-2</v>
      </c>
    </row>
    <row r="35" spans="1:4">
      <c r="A35" s="54" t="s">
        <v>133</v>
      </c>
      <c r="B35" s="28" t="s">
        <v>193</v>
      </c>
      <c r="C35" s="109" t="s" vm="22">
        <v>1234</v>
      </c>
      <c r="D35" s="110" t="s" vm="23">
        <v>1234</v>
      </c>
    </row>
    <row r="36" spans="1:4">
      <c r="A36" s="54" t="s">
        <v>133</v>
      </c>
      <c r="B36" s="55" t="s">
        <v>194</v>
      </c>
      <c r="C36" s="109" t="s" vm="24">
        <v>1234</v>
      </c>
      <c r="D36" s="110" t="s" vm="25">
        <v>1234</v>
      </c>
    </row>
    <row r="37" spans="1:4">
      <c r="A37" s="54" t="s">
        <v>133</v>
      </c>
      <c r="B37" s="28" t="s">
        <v>195</v>
      </c>
      <c r="C37" s="109">
        <f>'השקעות אחרות '!I10</f>
        <v>7673.3971999999994</v>
      </c>
      <c r="D37" s="110">
        <f>C37/$C$42</f>
        <v>1.2508341394198647E-2</v>
      </c>
    </row>
    <row r="38" spans="1:4">
      <c r="A38" s="54"/>
      <c r="B38" s="67" t="s">
        <v>197</v>
      </c>
      <c r="C38" s="109">
        <v>0</v>
      </c>
      <c r="D38" s="110">
        <f>C38/$C$42</f>
        <v>0</v>
      </c>
    </row>
    <row r="39" spans="1:4">
      <c r="A39" s="54" t="s">
        <v>133</v>
      </c>
      <c r="B39" s="68" t="s">
        <v>198</v>
      </c>
      <c r="C39" s="109" t="s" vm="26">
        <v>1234</v>
      </c>
      <c r="D39" s="110" t="s" vm="27">
        <v>1234</v>
      </c>
    </row>
    <row r="40" spans="1:4">
      <c r="A40" s="54" t="s">
        <v>133</v>
      </c>
      <c r="B40" s="68" t="s">
        <v>228</v>
      </c>
      <c r="C40" s="109" t="s" vm="28">
        <v>1234</v>
      </c>
      <c r="D40" s="110" t="s" vm="29">
        <v>1234</v>
      </c>
    </row>
    <row r="41" spans="1:4">
      <c r="A41" s="54" t="s">
        <v>133</v>
      </c>
      <c r="B41" s="68" t="s">
        <v>199</v>
      </c>
      <c r="C41" s="109" t="s" vm="30">
        <v>1234</v>
      </c>
      <c r="D41" s="110" t="s" vm="31">
        <v>1234</v>
      </c>
    </row>
    <row r="42" spans="1:4">
      <c r="B42" s="68" t="s">
        <v>75</v>
      </c>
      <c r="C42" s="109">
        <f>C38+C10</f>
        <v>613462.40546000062</v>
      </c>
      <c r="D42" s="110">
        <f>C42/$C$42</f>
        <v>1</v>
      </c>
    </row>
    <row r="43" spans="1:4">
      <c r="A43" s="54" t="s">
        <v>133</v>
      </c>
      <c r="B43" s="68" t="s">
        <v>196</v>
      </c>
      <c r="C43" s="109"/>
      <c r="D43" s="110"/>
    </row>
    <row r="44" spans="1:4">
      <c r="B44" s="6" t="s">
        <v>101</v>
      </c>
    </row>
    <row r="45" spans="1:4">
      <c r="C45" s="74" t="s">
        <v>178</v>
      </c>
      <c r="D45" s="35" t="s">
        <v>95</v>
      </c>
    </row>
    <row r="46" spans="1:4">
      <c r="C46" s="75" t="s">
        <v>1</v>
      </c>
      <c r="D46" s="24" t="s">
        <v>2</v>
      </c>
    </row>
    <row r="47" spans="1:4">
      <c r="C47" s="111" t="s">
        <v>159</v>
      </c>
      <c r="D47" s="119" vm="32">
        <v>2.6999</v>
      </c>
    </row>
    <row r="48" spans="1:4">
      <c r="C48" s="111" t="s">
        <v>168</v>
      </c>
      <c r="D48" s="119">
        <v>1.0645</v>
      </c>
    </row>
    <row r="49" spans="2:4">
      <c r="C49" s="111" t="s">
        <v>164</v>
      </c>
      <c r="D49" s="119" vm="33">
        <v>2.7238000000000002</v>
      </c>
    </row>
    <row r="50" spans="2:4">
      <c r="B50" s="12"/>
      <c r="C50" s="111" t="s">
        <v>664</v>
      </c>
      <c r="D50" s="119" vm="34">
        <v>3.6745000000000001</v>
      </c>
    </row>
    <row r="51" spans="2:4">
      <c r="C51" s="111" t="s">
        <v>157</v>
      </c>
      <c r="D51" s="119" vm="35">
        <v>4.3288000000000002</v>
      </c>
    </row>
    <row r="52" spans="2:4">
      <c r="C52" s="111" t="s">
        <v>158</v>
      </c>
      <c r="D52" s="119" vm="36">
        <v>4.9442000000000004</v>
      </c>
    </row>
    <row r="53" spans="2:4">
      <c r="C53" s="111" t="s">
        <v>160</v>
      </c>
      <c r="D53" s="119">
        <v>0.44779999999999998</v>
      </c>
    </row>
    <row r="54" spans="2:4">
      <c r="C54" s="111" t="s">
        <v>165</v>
      </c>
      <c r="D54" s="119" vm="37">
        <v>3.2989999999999999</v>
      </c>
    </row>
    <row r="55" spans="2:4">
      <c r="C55" s="111" t="s">
        <v>166</v>
      </c>
      <c r="D55" s="119">
        <v>0.19320000000000001</v>
      </c>
    </row>
    <row r="56" spans="2:4">
      <c r="C56" s="111" t="s">
        <v>163</v>
      </c>
      <c r="D56" s="119" vm="38">
        <v>0.58079999999999998</v>
      </c>
    </row>
    <row r="57" spans="2:4">
      <c r="C57" s="111" t="s">
        <v>1235</v>
      </c>
      <c r="D57" s="119">
        <v>2.5392000000000001</v>
      </c>
    </row>
    <row r="58" spans="2:4">
      <c r="C58" s="111" t="s">
        <v>162</v>
      </c>
      <c r="D58" s="119" vm="39">
        <v>0.42099999999999999</v>
      </c>
    </row>
    <row r="59" spans="2:4">
      <c r="C59" s="111" t="s">
        <v>155</v>
      </c>
      <c r="D59" s="119" vm="40">
        <v>3.5139999999999998</v>
      </c>
    </row>
    <row r="60" spans="2:4">
      <c r="C60" s="111" t="s">
        <v>169</v>
      </c>
      <c r="D60" s="119" vm="41">
        <v>0.2964</v>
      </c>
    </row>
    <row r="61" spans="2:4">
      <c r="C61" s="111" t="s">
        <v>1236</v>
      </c>
      <c r="D61" s="119" vm="42">
        <v>0.44750000000000001</v>
      </c>
    </row>
    <row r="62" spans="2:4">
      <c r="C62" s="111" t="s">
        <v>1237</v>
      </c>
      <c r="D62" s="112">
        <v>6.13E-2</v>
      </c>
    </row>
    <row r="63" spans="2:4">
      <c r="C63" s="111" t="s">
        <v>156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171</v>
      </c>
      <c r="C1" s="77" t="s" vm="1">
        <v>243</v>
      </c>
    </row>
    <row r="2" spans="2:60">
      <c r="B2" s="56" t="s">
        <v>170</v>
      </c>
      <c r="C2" s="77" t="s">
        <v>244</v>
      </c>
    </row>
    <row r="3" spans="2:60">
      <c r="B3" s="56" t="s">
        <v>172</v>
      </c>
      <c r="C3" s="77" t="s">
        <v>245</v>
      </c>
    </row>
    <row r="4" spans="2:60">
      <c r="B4" s="56" t="s">
        <v>173</v>
      </c>
      <c r="C4" s="77">
        <v>2142</v>
      </c>
    </row>
    <row r="6" spans="2:60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0" ht="26.25" customHeight="1">
      <c r="B7" s="193" t="s">
        <v>84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H7" s="3"/>
    </row>
    <row r="8" spans="2:60" s="3" customFormat="1" ht="78.75">
      <c r="B8" s="22" t="s">
        <v>108</v>
      </c>
      <c r="C8" s="30" t="s">
        <v>37</v>
      </c>
      <c r="D8" s="30" t="s">
        <v>111</v>
      </c>
      <c r="E8" s="30" t="s">
        <v>54</v>
      </c>
      <c r="F8" s="30" t="s">
        <v>93</v>
      </c>
      <c r="G8" s="30" t="s">
        <v>227</v>
      </c>
      <c r="H8" s="30" t="s">
        <v>226</v>
      </c>
      <c r="I8" s="30" t="s">
        <v>51</v>
      </c>
      <c r="J8" s="30" t="s">
        <v>49</v>
      </c>
      <c r="K8" s="30" t="s">
        <v>174</v>
      </c>
      <c r="L8" s="30" t="s">
        <v>176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234</v>
      </c>
      <c r="H9" s="16"/>
      <c r="I9" s="16" t="s">
        <v>230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13" t="s">
        <v>39</v>
      </c>
      <c r="C11" s="114"/>
      <c r="D11" s="114"/>
      <c r="E11" s="114"/>
      <c r="F11" s="114"/>
      <c r="G11" s="115"/>
      <c r="H11" s="116"/>
      <c r="I11" s="115">
        <v>11.27524</v>
      </c>
      <c r="J11" s="114"/>
      <c r="K11" s="117">
        <v>1</v>
      </c>
      <c r="L11" s="117">
        <f>I11/'סכום נכסי הקרן'!$C$42</f>
        <v>1.8379675591604244E-5</v>
      </c>
      <c r="BC11" s="95"/>
      <c r="BD11" s="3"/>
      <c r="BE11" s="95"/>
      <c r="BG11" s="95"/>
    </row>
    <row r="12" spans="2:60" s="4" customFormat="1" ht="18" customHeight="1">
      <c r="B12" s="118" t="s">
        <v>24</v>
      </c>
      <c r="C12" s="114"/>
      <c r="D12" s="114"/>
      <c r="E12" s="114"/>
      <c r="F12" s="114"/>
      <c r="G12" s="115"/>
      <c r="H12" s="116"/>
      <c r="I12" s="115">
        <v>11.27524</v>
      </c>
      <c r="J12" s="114"/>
      <c r="K12" s="117">
        <v>1</v>
      </c>
      <c r="L12" s="117">
        <f>I12/'סכום נכסי הקרן'!$C$42</f>
        <v>1.8379675591604244E-5</v>
      </c>
      <c r="BC12" s="95"/>
      <c r="BD12" s="3"/>
      <c r="BE12" s="95"/>
      <c r="BG12" s="95"/>
    </row>
    <row r="13" spans="2:60">
      <c r="B13" s="97" t="s">
        <v>988</v>
      </c>
      <c r="C13" s="81"/>
      <c r="D13" s="81"/>
      <c r="E13" s="81"/>
      <c r="F13" s="81"/>
      <c r="G13" s="89"/>
      <c r="H13" s="91"/>
      <c r="I13" s="89">
        <v>11.27524</v>
      </c>
      <c r="J13" s="81"/>
      <c r="K13" s="90">
        <v>1</v>
      </c>
      <c r="L13" s="90">
        <f>I13/'סכום נכסי הקרן'!$C$42</f>
        <v>1.8379675591604244E-5</v>
      </c>
      <c r="BD13" s="3"/>
    </row>
    <row r="14" spans="2:60" ht="20.25">
      <c r="B14" s="85" t="s">
        <v>989</v>
      </c>
      <c r="C14" s="79" t="s">
        <v>990</v>
      </c>
      <c r="D14" s="92" t="s">
        <v>112</v>
      </c>
      <c r="E14" s="92" t="s">
        <v>326</v>
      </c>
      <c r="F14" s="92" t="s">
        <v>156</v>
      </c>
      <c r="G14" s="86">
        <v>1349</v>
      </c>
      <c r="H14" s="88">
        <v>88.9</v>
      </c>
      <c r="I14" s="86">
        <v>1.19926</v>
      </c>
      <c r="J14" s="87">
        <v>2.0953217631394848E-4</v>
      </c>
      <c r="K14" s="87">
        <v>0.10636225925124432</v>
      </c>
      <c r="L14" s="87">
        <f>I14/'סכום נכסי הקרן'!$C$42</f>
        <v>1.9549038202279781E-6</v>
      </c>
      <c r="BD14" s="4"/>
    </row>
    <row r="15" spans="2:60">
      <c r="B15" s="85" t="s">
        <v>991</v>
      </c>
      <c r="C15" s="79" t="s">
        <v>992</v>
      </c>
      <c r="D15" s="92" t="s">
        <v>112</v>
      </c>
      <c r="E15" s="92" t="s">
        <v>376</v>
      </c>
      <c r="F15" s="92" t="s">
        <v>156</v>
      </c>
      <c r="G15" s="86">
        <v>4609</v>
      </c>
      <c r="H15" s="88">
        <v>216.9</v>
      </c>
      <c r="I15" s="86">
        <v>9.9969199999999994</v>
      </c>
      <c r="J15" s="87">
        <v>3.8408333333333333E-3</v>
      </c>
      <c r="K15" s="87">
        <v>0.88662591661020074</v>
      </c>
      <c r="L15" s="87">
        <f>I15/'סכום נכסי הקרן'!$C$42</f>
        <v>1.6295896718404245E-5</v>
      </c>
    </row>
    <row r="16" spans="2:60">
      <c r="B16" s="85" t="s">
        <v>993</v>
      </c>
      <c r="C16" s="79" t="s">
        <v>994</v>
      </c>
      <c r="D16" s="92" t="s">
        <v>112</v>
      </c>
      <c r="E16" s="92" t="s">
        <v>478</v>
      </c>
      <c r="F16" s="92" t="s">
        <v>156</v>
      </c>
      <c r="G16" s="86">
        <v>7906</v>
      </c>
      <c r="H16" s="88">
        <v>1</v>
      </c>
      <c r="I16" s="86">
        <v>7.9060000000000005E-2</v>
      </c>
      <c r="J16" s="87">
        <v>2.2420418291386034E-4</v>
      </c>
      <c r="K16" s="87">
        <v>7.0118241385549226E-3</v>
      </c>
      <c r="L16" s="87">
        <f>I16/'סכום נכסי הקרן'!$C$42</f>
        <v>1.2887505297201938E-7</v>
      </c>
    </row>
    <row r="17" spans="2:56">
      <c r="B17" s="82"/>
      <c r="C17" s="79"/>
      <c r="D17" s="79"/>
      <c r="E17" s="79"/>
      <c r="F17" s="79"/>
      <c r="G17" s="86"/>
      <c r="H17" s="88"/>
      <c r="I17" s="79"/>
      <c r="J17" s="79"/>
      <c r="K17" s="87"/>
      <c r="L17" s="79"/>
    </row>
    <row r="18" spans="2:5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94" t="s">
        <v>242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94" t="s">
        <v>104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94" t="s">
        <v>225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94" t="s">
        <v>233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spans="2:12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spans="2:12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M31" sqref="M31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171</v>
      </c>
      <c r="C1" s="77" t="s" vm="1">
        <v>243</v>
      </c>
    </row>
    <row r="2" spans="2:61">
      <c r="B2" s="56" t="s">
        <v>170</v>
      </c>
      <c r="C2" s="77" t="s">
        <v>244</v>
      </c>
    </row>
    <row r="3" spans="2:61">
      <c r="B3" s="56" t="s">
        <v>172</v>
      </c>
      <c r="C3" s="77" t="s">
        <v>245</v>
      </c>
    </row>
    <row r="4" spans="2:61">
      <c r="B4" s="56" t="s">
        <v>173</v>
      </c>
      <c r="C4" s="77">
        <v>2142</v>
      </c>
    </row>
    <row r="6" spans="2:61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1" ht="26.25" customHeight="1">
      <c r="B7" s="193" t="s">
        <v>85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I7" s="3"/>
    </row>
    <row r="8" spans="2:61" s="3" customFormat="1" ht="78.75">
      <c r="B8" s="22" t="s">
        <v>108</v>
      </c>
      <c r="C8" s="30" t="s">
        <v>37</v>
      </c>
      <c r="D8" s="30" t="s">
        <v>111</v>
      </c>
      <c r="E8" s="30" t="s">
        <v>54</v>
      </c>
      <c r="F8" s="30" t="s">
        <v>93</v>
      </c>
      <c r="G8" s="30" t="s">
        <v>227</v>
      </c>
      <c r="H8" s="30" t="s">
        <v>226</v>
      </c>
      <c r="I8" s="30" t="s">
        <v>51</v>
      </c>
      <c r="J8" s="30" t="s">
        <v>49</v>
      </c>
      <c r="K8" s="30" t="s">
        <v>174</v>
      </c>
      <c r="L8" s="31" t="s">
        <v>176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234</v>
      </c>
      <c r="H9" s="16"/>
      <c r="I9" s="16" t="s">
        <v>230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3" t="s">
        <v>41</v>
      </c>
      <c r="C11" s="81"/>
      <c r="D11" s="81"/>
      <c r="E11" s="81"/>
      <c r="F11" s="81"/>
      <c r="G11" s="89"/>
      <c r="H11" s="91"/>
      <c r="I11" s="89">
        <v>7.35</v>
      </c>
      <c r="J11" s="81"/>
      <c r="K11" s="90">
        <v>1</v>
      </c>
      <c r="L11" s="90">
        <f>I11/'סכום נכסי הקרן'!$C$42</f>
        <v>1.1981174289708352E-5</v>
      </c>
      <c r="BD11" s="1"/>
      <c r="BE11" s="3"/>
      <c r="BF11" s="1"/>
      <c r="BH11" s="1"/>
    </row>
    <row r="12" spans="2:61" s="95" customFormat="1">
      <c r="B12" s="118" t="s">
        <v>222</v>
      </c>
      <c r="C12" s="114"/>
      <c r="D12" s="114"/>
      <c r="E12" s="114"/>
      <c r="F12" s="114"/>
      <c r="G12" s="115"/>
      <c r="H12" s="116"/>
      <c r="I12" s="115">
        <v>7.35</v>
      </c>
      <c r="J12" s="114"/>
      <c r="K12" s="117">
        <v>1</v>
      </c>
      <c r="L12" s="117">
        <f>I12/'סכום נכסי הקרן'!$C$42</f>
        <v>1.1981174289708352E-5</v>
      </c>
      <c r="BE12" s="3"/>
    </row>
    <row r="13" spans="2:61" ht="20.25">
      <c r="B13" s="97" t="s">
        <v>219</v>
      </c>
      <c r="C13" s="81"/>
      <c r="D13" s="81"/>
      <c r="E13" s="81"/>
      <c r="F13" s="81"/>
      <c r="G13" s="89"/>
      <c r="H13" s="91"/>
      <c r="I13" s="89">
        <v>7.35</v>
      </c>
      <c r="J13" s="81"/>
      <c r="K13" s="90">
        <v>1</v>
      </c>
      <c r="L13" s="90">
        <f>I13/'סכום נכסי הקרן'!$C$42</f>
        <v>1.1981174289708352E-5</v>
      </c>
      <c r="BE13" s="4"/>
    </row>
    <row r="14" spans="2:61">
      <c r="B14" s="85" t="s">
        <v>995</v>
      </c>
      <c r="C14" s="79" t="s">
        <v>996</v>
      </c>
      <c r="D14" s="92" t="s">
        <v>112</v>
      </c>
      <c r="E14" s="92" t="s">
        <v>692</v>
      </c>
      <c r="F14" s="92" t="s">
        <v>156</v>
      </c>
      <c r="G14" s="86">
        <v>7</v>
      </c>
      <c r="H14" s="88">
        <v>471000</v>
      </c>
      <c r="I14" s="86">
        <v>32.97</v>
      </c>
      <c r="J14" s="79"/>
      <c r="K14" s="87">
        <v>4.4857142857142858</v>
      </c>
      <c r="L14" s="87">
        <f>I14/'סכום נכסי הקרן'!$C$42</f>
        <v>5.3744124670977466E-5</v>
      </c>
    </row>
    <row r="15" spans="2:61">
      <c r="B15" s="85" t="s">
        <v>997</v>
      </c>
      <c r="C15" s="79" t="s">
        <v>998</v>
      </c>
      <c r="D15" s="92" t="s">
        <v>112</v>
      </c>
      <c r="E15" s="92" t="s">
        <v>692</v>
      </c>
      <c r="F15" s="92" t="s">
        <v>156</v>
      </c>
      <c r="G15" s="86">
        <v>-7</v>
      </c>
      <c r="H15" s="88">
        <v>366000</v>
      </c>
      <c r="I15" s="86">
        <v>-25.62</v>
      </c>
      <c r="J15" s="79"/>
      <c r="K15" s="87">
        <v>-3.4857142857142862</v>
      </c>
      <c r="L15" s="87">
        <f>I15/'סכום נכסי הקרן'!$C$42</f>
        <v>-4.1762950381269116E-5</v>
      </c>
    </row>
    <row r="16" spans="2:61">
      <c r="B16" s="82"/>
      <c r="C16" s="79"/>
      <c r="D16" s="79"/>
      <c r="E16" s="79"/>
      <c r="F16" s="79"/>
      <c r="G16" s="86"/>
      <c r="H16" s="88"/>
      <c r="I16" s="79"/>
      <c r="J16" s="79"/>
      <c r="K16" s="87"/>
      <c r="L16" s="79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94" t="s">
        <v>242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94" t="s">
        <v>104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94" t="s">
        <v>225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94" t="s">
        <v>233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spans="2:12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2" customWidth="1"/>
    <col min="2" max="2" width="30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171</v>
      </c>
      <c r="C1" s="77" t="s" vm="1">
        <v>243</v>
      </c>
    </row>
    <row r="2" spans="1:60">
      <c r="B2" s="56" t="s">
        <v>170</v>
      </c>
      <c r="C2" s="77" t="s">
        <v>244</v>
      </c>
    </row>
    <row r="3" spans="1:60">
      <c r="B3" s="56" t="s">
        <v>172</v>
      </c>
      <c r="C3" s="77" t="s">
        <v>245</v>
      </c>
    </row>
    <row r="4" spans="1:60">
      <c r="B4" s="56" t="s">
        <v>173</v>
      </c>
      <c r="C4" s="77">
        <v>2142</v>
      </c>
    </row>
    <row r="6" spans="1:60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5"/>
      <c r="BD6" s="1" t="s">
        <v>112</v>
      </c>
      <c r="BF6" s="1" t="s">
        <v>179</v>
      </c>
      <c r="BH6" s="3" t="s">
        <v>156</v>
      </c>
    </row>
    <row r="7" spans="1:60" ht="26.25" customHeight="1">
      <c r="B7" s="193" t="s">
        <v>86</v>
      </c>
      <c r="C7" s="194"/>
      <c r="D7" s="194"/>
      <c r="E7" s="194"/>
      <c r="F7" s="194"/>
      <c r="G7" s="194"/>
      <c r="H7" s="194"/>
      <c r="I7" s="194"/>
      <c r="J7" s="194"/>
      <c r="K7" s="195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2" t="s">
        <v>108</v>
      </c>
      <c r="C8" s="30" t="s">
        <v>37</v>
      </c>
      <c r="D8" s="30" t="s">
        <v>111</v>
      </c>
      <c r="E8" s="30" t="s">
        <v>54</v>
      </c>
      <c r="F8" s="30" t="s">
        <v>93</v>
      </c>
      <c r="G8" s="30" t="s">
        <v>227</v>
      </c>
      <c r="H8" s="30" t="s">
        <v>226</v>
      </c>
      <c r="I8" s="30" t="s">
        <v>51</v>
      </c>
      <c r="J8" s="30" t="s">
        <v>174</v>
      </c>
      <c r="K8" s="30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234</v>
      </c>
      <c r="H9" s="16"/>
      <c r="I9" s="16" t="s">
        <v>230</v>
      </c>
      <c r="J9" s="32" t="s">
        <v>20</v>
      </c>
      <c r="K9" s="57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4" customFormat="1" ht="18" customHeight="1">
      <c r="A11" s="108"/>
      <c r="B11" s="113" t="s">
        <v>40</v>
      </c>
      <c r="C11" s="114"/>
      <c r="D11" s="114"/>
      <c r="E11" s="114"/>
      <c r="F11" s="114"/>
      <c r="G11" s="115"/>
      <c r="H11" s="116"/>
      <c r="I11" s="115">
        <v>-3766.51665</v>
      </c>
      <c r="J11" s="117">
        <v>1</v>
      </c>
      <c r="K11" s="117">
        <f>I11/'סכום נכסי הקרן'!$C$42</f>
        <v>-6.1397676801004672E-3</v>
      </c>
      <c r="L11" s="3"/>
      <c r="M11" s="3"/>
      <c r="N11" s="3"/>
      <c r="O11" s="3"/>
      <c r="BC11" s="95" t="s">
        <v>119</v>
      </c>
      <c r="BD11" s="3"/>
      <c r="BE11" s="95" t="s">
        <v>137</v>
      </c>
      <c r="BG11" s="95" t="s">
        <v>159</v>
      </c>
    </row>
    <row r="12" spans="1:60" s="95" customFormat="1" ht="20.25">
      <c r="A12" s="108"/>
      <c r="B12" s="118" t="s">
        <v>224</v>
      </c>
      <c r="C12" s="114"/>
      <c r="D12" s="114"/>
      <c r="E12" s="114"/>
      <c r="F12" s="114"/>
      <c r="G12" s="115"/>
      <c r="H12" s="116"/>
      <c r="I12" s="115">
        <v>-3766.51665</v>
      </c>
      <c r="J12" s="117">
        <v>1</v>
      </c>
      <c r="K12" s="117">
        <f>I12/'סכום נכסי הקרן'!$C$42</f>
        <v>-6.1397676801004672E-3</v>
      </c>
      <c r="L12" s="3"/>
      <c r="M12" s="3"/>
      <c r="N12" s="3"/>
      <c r="O12" s="3"/>
      <c r="BC12" s="95" t="s">
        <v>117</v>
      </c>
      <c r="BD12" s="4"/>
      <c r="BE12" s="95" t="s">
        <v>138</v>
      </c>
      <c r="BG12" s="95" t="s">
        <v>160</v>
      </c>
    </row>
    <row r="13" spans="1:60">
      <c r="B13" s="82" t="s">
        <v>999</v>
      </c>
      <c r="C13" s="79" t="s">
        <v>1000</v>
      </c>
      <c r="D13" s="92" t="s">
        <v>26</v>
      </c>
      <c r="E13" s="92" t="s">
        <v>692</v>
      </c>
      <c r="F13" s="92" t="s">
        <v>155</v>
      </c>
      <c r="G13" s="86">
        <v>26</v>
      </c>
      <c r="H13" s="88">
        <v>153120</v>
      </c>
      <c r="I13" s="86">
        <v>-205.71433999999999</v>
      </c>
      <c r="J13" s="87">
        <v>5.4616601787755271E-2</v>
      </c>
      <c r="K13" s="87">
        <f>I13/'סכום נכסי הקרן'!$C$42</f>
        <v>-3.3533324645337718E-4</v>
      </c>
      <c r="P13" s="1"/>
      <c r="BC13" s="1" t="s">
        <v>121</v>
      </c>
      <c r="BE13" s="1" t="s">
        <v>139</v>
      </c>
      <c r="BG13" s="1" t="s">
        <v>161</v>
      </c>
    </row>
    <row r="14" spans="1:60">
      <c r="B14" s="82" t="s">
        <v>1001</v>
      </c>
      <c r="C14" s="79" t="s">
        <v>1002</v>
      </c>
      <c r="D14" s="92" t="s">
        <v>26</v>
      </c>
      <c r="E14" s="92" t="s">
        <v>692</v>
      </c>
      <c r="F14" s="92" t="s">
        <v>155</v>
      </c>
      <c r="G14" s="86">
        <v>147</v>
      </c>
      <c r="H14" s="88">
        <v>264300</v>
      </c>
      <c r="I14" s="86">
        <v>-3604.9627799999998</v>
      </c>
      <c r="J14" s="87">
        <v>0.95710788375248512</v>
      </c>
      <c r="K14" s="87">
        <f>I14/'סכום נכסי הקרן'!$C$42</f>
        <v>-5.8764200510328631E-3</v>
      </c>
      <c r="P14" s="1"/>
      <c r="BC14" s="1" t="s">
        <v>118</v>
      </c>
      <c r="BE14" s="1" t="s">
        <v>140</v>
      </c>
      <c r="BG14" s="1" t="s">
        <v>163</v>
      </c>
    </row>
    <row r="15" spans="1:60">
      <c r="B15" s="82" t="s">
        <v>1003</v>
      </c>
      <c r="C15" s="79" t="s">
        <v>1004</v>
      </c>
      <c r="D15" s="92" t="s">
        <v>26</v>
      </c>
      <c r="E15" s="92" t="s">
        <v>692</v>
      </c>
      <c r="F15" s="92" t="s">
        <v>159</v>
      </c>
      <c r="G15" s="86">
        <v>3</v>
      </c>
      <c r="H15" s="88">
        <v>573600</v>
      </c>
      <c r="I15" s="86">
        <v>-39.486040000000003</v>
      </c>
      <c r="J15" s="87">
        <v>1.048343699741776E-2</v>
      </c>
      <c r="K15" s="87">
        <f>I15/'סכום נכסי הקרן'!$C$42</f>
        <v>-6.4365867653115043E-5</v>
      </c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82" t="s">
        <v>1005</v>
      </c>
      <c r="C16" s="79" t="s">
        <v>1006</v>
      </c>
      <c r="D16" s="92" t="s">
        <v>26</v>
      </c>
      <c r="E16" s="92" t="s">
        <v>692</v>
      </c>
      <c r="F16" s="92" t="s">
        <v>165</v>
      </c>
      <c r="G16" s="86">
        <v>20</v>
      </c>
      <c r="H16" s="88">
        <v>171650</v>
      </c>
      <c r="I16" s="86">
        <v>83.646509999999992</v>
      </c>
      <c r="J16" s="87">
        <v>-2.2207922537658235E-2</v>
      </c>
      <c r="K16" s="87">
        <f>I16/'סכום נכסי הקרן'!$C$42</f>
        <v>1.3635148503888877E-4</v>
      </c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102"/>
      <c r="C17" s="79"/>
      <c r="D17" s="79"/>
      <c r="E17" s="79"/>
      <c r="F17" s="79"/>
      <c r="G17" s="86"/>
      <c r="H17" s="88"/>
      <c r="I17" s="79"/>
      <c r="J17" s="87"/>
      <c r="K17" s="79"/>
      <c r="P17" s="1"/>
      <c r="BC17" s="1" t="s">
        <v>125</v>
      </c>
      <c r="BE17" s="1" t="s">
        <v>142</v>
      </c>
      <c r="BG17" s="1" t="s">
        <v>167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113</v>
      </c>
      <c r="BF18" s="1" t="s">
        <v>143</v>
      </c>
      <c r="BH18" s="1" t="s">
        <v>26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126</v>
      </c>
      <c r="BF19" s="1" t="s">
        <v>144</v>
      </c>
    </row>
    <row r="20" spans="2:60">
      <c r="B20" s="94" t="s">
        <v>242</v>
      </c>
      <c r="C20" s="78"/>
      <c r="D20" s="78"/>
      <c r="E20" s="78"/>
      <c r="F20" s="78"/>
      <c r="G20" s="78"/>
      <c r="H20" s="78"/>
      <c r="I20" s="78"/>
      <c r="J20" s="78"/>
      <c r="K20" s="78"/>
      <c r="BD20" s="1" t="s">
        <v>131</v>
      </c>
      <c r="BF20" s="1" t="s">
        <v>145</v>
      </c>
    </row>
    <row r="21" spans="2:60">
      <c r="B21" s="94" t="s">
        <v>104</v>
      </c>
      <c r="C21" s="78"/>
      <c r="D21" s="78"/>
      <c r="E21" s="78"/>
      <c r="F21" s="78"/>
      <c r="G21" s="78"/>
      <c r="H21" s="78"/>
      <c r="I21" s="78"/>
      <c r="J21" s="78"/>
      <c r="K21" s="78"/>
      <c r="BD21" s="1" t="s">
        <v>116</v>
      </c>
      <c r="BE21" s="1" t="s">
        <v>132</v>
      </c>
      <c r="BF21" s="1" t="s">
        <v>146</v>
      </c>
    </row>
    <row r="22" spans="2:60">
      <c r="B22" s="94" t="s">
        <v>225</v>
      </c>
      <c r="C22" s="78"/>
      <c r="D22" s="78"/>
      <c r="E22" s="78"/>
      <c r="F22" s="78"/>
      <c r="G22" s="78"/>
      <c r="H22" s="78"/>
      <c r="I22" s="78"/>
      <c r="J22" s="78"/>
      <c r="K22" s="78"/>
      <c r="BD22" s="1" t="s">
        <v>122</v>
      </c>
      <c r="BF22" s="1" t="s">
        <v>147</v>
      </c>
    </row>
    <row r="23" spans="2:60">
      <c r="B23" s="94" t="s">
        <v>233</v>
      </c>
      <c r="C23" s="78"/>
      <c r="D23" s="78"/>
      <c r="E23" s="78"/>
      <c r="F23" s="78"/>
      <c r="G23" s="78"/>
      <c r="H23" s="78"/>
      <c r="I23" s="78"/>
      <c r="J23" s="78"/>
      <c r="K23" s="78"/>
      <c r="BD23" s="1" t="s">
        <v>26</v>
      </c>
      <c r="BE23" s="1" t="s">
        <v>123</v>
      </c>
      <c r="BF23" s="1" t="s">
        <v>182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185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148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149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184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150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151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183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26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2:11"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2:11"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Q33" sqref="Q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171</v>
      </c>
      <c r="C1" s="77" t="s" vm="1">
        <v>243</v>
      </c>
    </row>
    <row r="2" spans="2:81">
      <c r="B2" s="56" t="s">
        <v>170</v>
      </c>
      <c r="C2" s="77" t="s">
        <v>244</v>
      </c>
    </row>
    <row r="3" spans="2:81">
      <c r="B3" s="56" t="s">
        <v>172</v>
      </c>
      <c r="C3" s="77" t="s">
        <v>245</v>
      </c>
      <c r="E3" s="2"/>
    </row>
    <row r="4" spans="2:81">
      <c r="B4" s="56" t="s">
        <v>173</v>
      </c>
      <c r="C4" s="77">
        <v>2142</v>
      </c>
    </row>
    <row r="6" spans="2:81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81" ht="26.25" customHeight="1">
      <c r="B7" s="193" t="s">
        <v>87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81" s="3" customFormat="1" ht="47.25">
      <c r="B8" s="22" t="s">
        <v>108</v>
      </c>
      <c r="C8" s="30" t="s">
        <v>37</v>
      </c>
      <c r="D8" s="13" t="s">
        <v>42</v>
      </c>
      <c r="E8" s="30" t="s">
        <v>15</v>
      </c>
      <c r="F8" s="30" t="s">
        <v>55</v>
      </c>
      <c r="G8" s="30" t="s">
        <v>94</v>
      </c>
      <c r="H8" s="30" t="s">
        <v>18</v>
      </c>
      <c r="I8" s="30" t="s">
        <v>93</v>
      </c>
      <c r="J8" s="30" t="s">
        <v>17</v>
      </c>
      <c r="K8" s="30" t="s">
        <v>19</v>
      </c>
      <c r="L8" s="30" t="s">
        <v>227</v>
      </c>
      <c r="M8" s="30" t="s">
        <v>226</v>
      </c>
      <c r="N8" s="30" t="s">
        <v>51</v>
      </c>
      <c r="O8" s="30" t="s">
        <v>49</v>
      </c>
      <c r="P8" s="30" t="s">
        <v>174</v>
      </c>
      <c r="Q8" s="31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234</v>
      </c>
      <c r="M9" s="32"/>
      <c r="N9" s="32" t="s">
        <v>230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81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81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81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92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171</v>
      </c>
      <c r="C1" s="77" t="s" vm="1">
        <v>243</v>
      </c>
    </row>
    <row r="2" spans="2:72">
      <c r="B2" s="56" t="s">
        <v>170</v>
      </c>
      <c r="C2" s="77" t="s">
        <v>244</v>
      </c>
    </row>
    <row r="3" spans="2:72">
      <c r="B3" s="56" t="s">
        <v>172</v>
      </c>
      <c r="C3" s="77" t="s">
        <v>245</v>
      </c>
    </row>
    <row r="4" spans="2:72">
      <c r="B4" s="56" t="s">
        <v>173</v>
      </c>
      <c r="C4" s="77">
        <v>2142</v>
      </c>
    </row>
    <row r="6" spans="2:72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72" ht="26.25" customHeight="1">
      <c r="B7" s="193" t="s">
        <v>78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5"/>
    </row>
    <row r="8" spans="2:72" s="3" customFormat="1" ht="78.75">
      <c r="B8" s="22" t="s">
        <v>108</v>
      </c>
      <c r="C8" s="30" t="s">
        <v>37</v>
      </c>
      <c r="D8" s="30" t="s">
        <v>15</v>
      </c>
      <c r="E8" s="30" t="s">
        <v>55</v>
      </c>
      <c r="F8" s="30" t="s">
        <v>94</v>
      </c>
      <c r="G8" s="30" t="s">
        <v>18</v>
      </c>
      <c r="H8" s="30" t="s">
        <v>93</v>
      </c>
      <c r="I8" s="30" t="s">
        <v>17</v>
      </c>
      <c r="J8" s="30" t="s">
        <v>19</v>
      </c>
      <c r="K8" s="30" t="s">
        <v>227</v>
      </c>
      <c r="L8" s="30" t="s">
        <v>226</v>
      </c>
      <c r="M8" s="30" t="s">
        <v>102</v>
      </c>
      <c r="N8" s="30" t="s">
        <v>49</v>
      </c>
      <c r="O8" s="30" t="s">
        <v>174</v>
      </c>
      <c r="P8" s="31" t="s">
        <v>176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234</v>
      </c>
      <c r="L9" s="32"/>
      <c r="M9" s="32" t="s">
        <v>230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20" customFormat="1" ht="18" customHeight="1">
      <c r="B11" s="96" t="s">
        <v>25</v>
      </c>
      <c r="C11" s="98"/>
      <c r="D11" s="98"/>
      <c r="E11" s="98"/>
      <c r="F11" s="98"/>
      <c r="G11" s="99">
        <v>9.6257694616355405</v>
      </c>
      <c r="H11" s="98"/>
      <c r="I11" s="98"/>
      <c r="J11" s="104">
        <v>4.8506594330629732E-2</v>
      </c>
      <c r="K11" s="99"/>
      <c r="L11" s="98"/>
      <c r="M11" s="99">
        <v>173897.7445</v>
      </c>
      <c r="N11" s="98"/>
      <c r="O11" s="101">
        <v>1</v>
      </c>
      <c r="P11" s="101">
        <f>M11/'סכום נכסי הקרן'!$C$42</f>
        <v>0.28346927693083973</v>
      </c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BT11" s="121"/>
    </row>
    <row r="12" spans="2:72" s="121" customFormat="1" ht="21.75" customHeight="1">
      <c r="B12" s="80" t="s">
        <v>222</v>
      </c>
      <c r="C12" s="81"/>
      <c r="D12" s="81"/>
      <c r="E12" s="81"/>
      <c r="F12" s="81"/>
      <c r="G12" s="89">
        <v>9.6257694616355405</v>
      </c>
      <c r="H12" s="81"/>
      <c r="I12" s="81"/>
      <c r="J12" s="105">
        <v>4.8506594330629732E-2</v>
      </c>
      <c r="K12" s="89"/>
      <c r="L12" s="81"/>
      <c r="M12" s="89">
        <v>173897.7445</v>
      </c>
      <c r="N12" s="81"/>
      <c r="O12" s="90">
        <v>1</v>
      </c>
      <c r="P12" s="90">
        <f>M12/'סכום נכסי הקרן'!$C$42</f>
        <v>0.28346927693083973</v>
      </c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</row>
    <row r="13" spans="2:72" s="121" customFormat="1">
      <c r="B13" s="97" t="s">
        <v>58</v>
      </c>
      <c r="C13" s="81"/>
      <c r="D13" s="81"/>
      <c r="E13" s="81"/>
      <c r="F13" s="81"/>
      <c r="G13" s="89">
        <v>9.6257694616355405</v>
      </c>
      <c r="H13" s="81"/>
      <c r="I13" s="81"/>
      <c r="J13" s="105">
        <v>4.8506594330629732E-2</v>
      </c>
      <c r="K13" s="89"/>
      <c r="L13" s="81"/>
      <c r="M13" s="89">
        <v>173897.7445</v>
      </c>
      <c r="N13" s="81"/>
      <c r="O13" s="90">
        <v>1</v>
      </c>
      <c r="P13" s="90">
        <f>M13/'סכום נכסי הקרן'!$C$42</f>
        <v>0.28346927693083973</v>
      </c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</row>
    <row r="14" spans="2:72" s="121" customFormat="1">
      <c r="B14" s="85" t="s">
        <v>1007</v>
      </c>
      <c r="C14" s="79" t="s">
        <v>1008</v>
      </c>
      <c r="D14" s="79" t="s">
        <v>248</v>
      </c>
      <c r="E14" s="79"/>
      <c r="F14" s="106">
        <v>40148</v>
      </c>
      <c r="G14" s="86">
        <v>5.7000000000000011</v>
      </c>
      <c r="H14" s="92" t="s">
        <v>156</v>
      </c>
      <c r="I14" s="93">
        <v>4.8000000000000001E-2</v>
      </c>
      <c r="J14" s="93">
        <v>4.8500000000000008E-2</v>
      </c>
      <c r="K14" s="86">
        <v>279000</v>
      </c>
      <c r="L14" s="107">
        <v>109.0397</v>
      </c>
      <c r="M14" s="86">
        <v>304.17912000000001</v>
      </c>
      <c r="N14" s="79"/>
      <c r="O14" s="87">
        <v>1.7491838141695966E-3</v>
      </c>
      <c r="P14" s="87">
        <f>M14/'סכום נכסי הקרן'!$C$42</f>
        <v>4.9583987102178387E-4</v>
      </c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</row>
    <row r="15" spans="2:72" s="121" customFormat="1">
      <c r="B15" s="85" t="s">
        <v>1009</v>
      </c>
      <c r="C15" s="79" t="s">
        <v>1010</v>
      </c>
      <c r="D15" s="79" t="s">
        <v>248</v>
      </c>
      <c r="E15" s="79"/>
      <c r="F15" s="106">
        <v>40452</v>
      </c>
      <c r="G15" s="86">
        <v>6.2499999999999991</v>
      </c>
      <c r="H15" s="92" t="s">
        <v>156</v>
      </c>
      <c r="I15" s="93">
        <v>4.8000000000000001E-2</v>
      </c>
      <c r="J15" s="93">
        <v>4.8599999999999997E-2</v>
      </c>
      <c r="K15" s="86">
        <v>550000</v>
      </c>
      <c r="L15" s="107">
        <v>107.8113</v>
      </c>
      <c r="M15" s="86">
        <v>592.8684300000001</v>
      </c>
      <c r="N15" s="79"/>
      <c r="O15" s="87">
        <v>3.4092933850559523E-3</v>
      </c>
      <c r="P15" s="87">
        <f>M15/'סכום נכסי הקרן'!$C$42</f>
        <v>9.6642993070690574E-4</v>
      </c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</row>
    <row r="16" spans="2:72" s="121" customFormat="1">
      <c r="B16" s="85" t="s">
        <v>1011</v>
      </c>
      <c r="C16" s="79" t="s">
        <v>1012</v>
      </c>
      <c r="D16" s="79" t="s">
        <v>248</v>
      </c>
      <c r="E16" s="79"/>
      <c r="F16" s="106">
        <v>40909</v>
      </c>
      <c r="G16" s="86">
        <v>7.17</v>
      </c>
      <c r="H16" s="92" t="s">
        <v>156</v>
      </c>
      <c r="I16" s="93">
        <v>4.8000000000000001E-2</v>
      </c>
      <c r="J16" s="93">
        <v>4.8499999999999995E-2</v>
      </c>
      <c r="K16" s="86">
        <v>2438000</v>
      </c>
      <c r="L16" s="107">
        <v>103.25749999999999</v>
      </c>
      <c r="M16" s="86">
        <v>2516.6722200000004</v>
      </c>
      <c r="N16" s="79"/>
      <c r="O16" s="87">
        <v>1.4472138366348969E-2</v>
      </c>
      <c r="P16" s="87">
        <f>M16/'סכום נכסי הקרן'!$C$42</f>
        <v>4.1024065983520062E-3</v>
      </c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</row>
    <row r="17" spans="2:39" s="121" customFormat="1">
      <c r="B17" s="85" t="s">
        <v>1013</v>
      </c>
      <c r="C17" s="79">
        <v>8790</v>
      </c>
      <c r="D17" s="79" t="s">
        <v>248</v>
      </c>
      <c r="E17" s="79"/>
      <c r="F17" s="106">
        <v>41030</v>
      </c>
      <c r="G17" s="86">
        <v>7.33</v>
      </c>
      <c r="H17" s="92" t="s">
        <v>156</v>
      </c>
      <c r="I17" s="93">
        <v>4.8000000000000001E-2</v>
      </c>
      <c r="J17" s="93">
        <v>4.8600000000000004E-2</v>
      </c>
      <c r="K17" s="86">
        <v>1696000</v>
      </c>
      <c r="L17" s="107">
        <v>103.62730000000001</v>
      </c>
      <c r="M17" s="86">
        <v>1757.6619599999999</v>
      </c>
      <c r="N17" s="79"/>
      <c r="O17" s="87">
        <v>1.0107445413128977E-2</v>
      </c>
      <c r="P17" s="87">
        <f>M17/'סכום נכסי הקרן'!$C$42</f>
        <v>2.8651502428776038E-3</v>
      </c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</row>
    <row r="18" spans="2:39" s="121" customFormat="1">
      <c r="B18" s="85" t="s">
        <v>1014</v>
      </c>
      <c r="C18" s="79" t="s">
        <v>1015</v>
      </c>
      <c r="D18" s="79" t="s">
        <v>248</v>
      </c>
      <c r="E18" s="79"/>
      <c r="F18" s="106">
        <v>41091</v>
      </c>
      <c r="G18" s="86">
        <v>7.49</v>
      </c>
      <c r="H18" s="92" t="s">
        <v>156</v>
      </c>
      <c r="I18" s="93">
        <v>4.8000000000000001E-2</v>
      </c>
      <c r="J18" s="93">
        <v>4.8499999999999995E-2</v>
      </c>
      <c r="K18" s="86">
        <v>1170000</v>
      </c>
      <c r="L18" s="107">
        <v>101.9285</v>
      </c>
      <c r="M18" s="86">
        <v>1193.0891100000001</v>
      </c>
      <c r="N18" s="79"/>
      <c r="O18" s="87">
        <v>6.8608659268723296E-3</v>
      </c>
      <c r="P18" s="87">
        <f>M18/'סכום נכסי הקרן'!$C$42</f>
        <v>1.9448447034099349E-3</v>
      </c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</row>
    <row r="19" spans="2:39" s="121" customFormat="1">
      <c r="B19" s="85" t="s">
        <v>1016</v>
      </c>
      <c r="C19" s="79">
        <v>8793</v>
      </c>
      <c r="D19" s="79" t="s">
        <v>248</v>
      </c>
      <c r="E19" s="79"/>
      <c r="F19" s="106">
        <v>41122</v>
      </c>
      <c r="G19" s="86">
        <v>7.58</v>
      </c>
      <c r="H19" s="92" t="s">
        <v>156</v>
      </c>
      <c r="I19" s="93">
        <v>4.8000000000000001E-2</v>
      </c>
      <c r="J19" s="93">
        <v>4.8500000000000008E-2</v>
      </c>
      <c r="K19" s="86">
        <v>1195000</v>
      </c>
      <c r="L19" s="107">
        <v>101.8613</v>
      </c>
      <c r="M19" s="86">
        <v>1217.2429099999999</v>
      </c>
      <c r="N19" s="79"/>
      <c r="O19" s="87">
        <v>6.9997624954819346E-3</v>
      </c>
      <c r="P19" s="87">
        <f>M19/'סכום נכסי הקרן'!$C$42</f>
        <v>1.9842176132818744E-3</v>
      </c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</row>
    <row r="20" spans="2:39" s="121" customFormat="1">
      <c r="B20" s="85" t="s">
        <v>1017</v>
      </c>
      <c r="C20" s="79" t="s">
        <v>1018</v>
      </c>
      <c r="D20" s="79" t="s">
        <v>248</v>
      </c>
      <c r="E20" s="79"/>
      <c r="F20" s="106">
        <v>41154</v>
      </c>
      <c r="G20" s="86">
        <v>7.669999999999999</v>
      </c>
      <c r="H20" s="92" t="s">
        <v>156</v>
      </c>
      <c r="I20" s="93">
        <v>4.8000000000000001E-2</v>
      </c>
      <c r="J20" s="93">
        <v>4.8499999999999995E-2</v>
      </c>
      <c r="K20" s="86">
        <v>480000</v>
      </c>
      <c r="L20" s="107">
        <v>101.3535</v>
      </c>
      <c r="M20" s="86">
        <v>486.49675999999999</v>
      </c>
      <c r="N20" s="79"/>
      <c r="O20" s="87">
        <v>2.7976024726416161E-3</v>
      </c>
      <c r="P20" s="87">
        <f>M20/'סכום נכסי הקרן'!$C$42</f>
        <v>7.9303435005964823E-4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</row>
    <row r="21" spans="2:39" s="121" customFormat="1">
      <c r="B21" s="85" t="s">
        <v>1019</v>
      </c>
      <c r="C21" s="79" t="s">
        <v>1020</v>
      </c>
      <c r="D21" s="79" t="s">
        <v>248</v>
      </c>
      <c r="E21" s="79"/>
      <c r="F21" s="106">
        <v>41184</v>
      </c>
      <c r="G21" s="86">
        <v>7.5699999999999994</v>
      </c>
      <c r="H21" s="92" t="s">
        <v>156</v>
      </c>
      <c r="I21" s="93">
        <v>4.8000000000000001E-2</v>
      </c>
      <c r="J21" s="93">
        <v>4.8600000000000004E-2</v>
      </c>
      <c r="K21" s="86">
        <v>661000</v>
      </c>
      <c r="L21" s="107">
        <v>102.37050000000001</v>
      </c>
      <c r="M21" s="86">
        <v>676.66787999999997</v>
      </c>
      <c r="N21" s="79"/>
      <c r="O21" s="87">
        <v>3.8911826139297625E-3</v>
      </c>
      <c r="P21" s="87">
        <f>M21/'סכום נכסי הקרן'!$C$42</f>
        <v>1.1030307219765246E-3</v>
      </c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</row>
    <row r="22" spans="2:39" s="121" customFormat="1">
      <c r="B22" s="85" t="s">
        <v>1021</v>
      </c>
      <c r="C22" s="79" t="s">
        <v>1022</v>
      </c>
      <c r="D22" s="79" t="s">
        <v>248</v>
      </c>
      <c r="E22" s="79"/>
      <c r="F22" s="106">
        <v>41214</v>
      </c>
      <c r="G22" s="86">
        <v>7.6499999999999995</v>
      </c>
      <c r="H22" s="92" t="s">
        <v>156</v>
      </c>
      <c r="I22" s="93">
        <v>4.8000000000000001E-2</v>
      </c>
      <c r="J22" s="93">
        <v>4.8499999999999995E-2</v>
      </c>
      <c r="K22" s="86">
        <v>548000</v>
      </c>
      <c r="L22" s="107">
        <v>101.98609999999999</v>
      </c>
      <c r="M22" s="86">
        <v>558.88393000000008</v>
      </c>
      <c r="N22" s="79"/>
      <c r="O22" s="87">
        <v>3.2138653184199295E-3</v>
      </c>
      <c r="P22" s="87">
        <f>M22/'סכום נכסי הקרן'!$C$42</f>
        <v>9.1103207796560043E-4</v>
      </c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</row>
    <row r="23" spans="2:39" s="121" customFormat="1">
      <c r="B23" s="85" t="s">
        <v>1023</v>
      </c>
      <c r="C23" s="79" t="s">
        <v>1024</v>
      </c>
      <c r="D23" s="79" t="s">
        <v>248</v>
      </c>
      <c r="E23" s="79"/>
      <c r="F23" s="106">
        <v>41245</v>
      </c>
      <c r="G23" s="86">
        <v>7.73</v>
      </c>
      <c r="H23" s="92" t="s">
        <v>156</v>
      </c>
      <c r="I23" s="93">
        <v>4.8000000000000001E-2</v>
      </c>
      <c r="J23" s="93">
        <v>4.8500000000000008E-2</v>
      </c>
      <c r="K23" s="86">
        <v>592000</v>
      </c>
      <c r="L23" s="107">
        <v>101.6893</v>
      </c>
      <c r="M23" s="86">
        <v>602.00047999999992</v>
      </c>
      <c r="N23" s="79"/>
      <c r="O23" s="87">
        <v>3.4618072921584093E-3</v>
      </c>
      <c r="P23" s="87">
        <f>M23/'סכום נכסי הקרן'!$C$42</f>
        <v>9.813160099820526E-4</v>
      </c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</row>
    <row r="24" spans="2:39" s="121" customFormat="1">
      <c r="B24" s="85" t="s">
        <v>1025</v>
      </c>
      <c r="C24" s="79" t="s">
        <v>1026</v>
      </c>
      <c r="D24" s="79" t="s">
        <v>248</v>
      </c>
      <c r="E24" s="79"/>
      <c r="F24" s="106">
        <v>41275</v>
      </c>
      <c r="G24" s="86">
        <v>7.82</v>
      </c>
      <c r="H24" s="92" t="s">
        <v>156</v>
      </c>
      <c r="I24" s="93">
        <v>4.8000000000000001E-2</v>
      </c>
      <c r="J24" s="93">
        <v>4.8499999999999995E-2</v>
      </c>
      <c r="K24" s="86">
        <v>538000</v>
      </c>
      <c r="L24" s="107">
        <v>101.7777</v>
      </c>
      <c r="M24" s="86">
        <v>547.56412999999998</v>
      </c>
      <c r="N24" s="79"/>
      <c r="O24" s="87">
        <v>3.1487707421070086E-3</v>
      </c>
      <c r="P24" s="87">
        <f>M24/'סכום נכסי הקרן'!$C$42</f>
        <v>8.9257976548605736E-4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</row>
    <row r="25" spans="2:39" s="121" customFormat="1">
      <c r="B25" s="85" t="s">
        <v>1027</v>
      </c>
      <c r="C25" s="79" t="s">
        <v>1028</v>
      </c>
      <c r="D25" s="79" t="s">
        <v>248</v>
      </c>
      <c r="E25" s="79"/>
      <c r="F25" s="106">
        <v>41306</v>
      </c>
      <c r="G25" s="86">
        <v>7.8999999999999995</v>
      </c>
      <c r="H25" s="92" t="s">
        <v>156</v>
      </c>
      <c r="I25" s="93">
        <v>4.8000000000000001E-2</v>
      </c>
      <c r="J25" s="93">
        <v>4.8499999999999995E-2</v>
      </c>
      <c r="K25" s="86">
        <v>989000</v>
      </c>
      <c r="L25" s="107">
        <v>101.18470000000001</v>
      </c>
      <c r="M25" s="86">
        <v>1000.7153499999999</v>
      </c>
      <c r="N25" s="79"/>
      <c r="O25" s="87">
        <v>5.7546194913413607E-3</v>
      </c>
      <c r="P25" s="87">
        <f>M25/'סכום נכסי הקרן'!$C$42</f>
        <v>1.6312578262226523E-3</v>
      </c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</row>
    <row r="26" spans="2:39" s="121" customFormat="1">
      <c r="B26" s="85" t="s">
        <v>1029</v>
      </c>
      <c r="C26" s="79" t="s">
        <v>1030</v>
      </c>
      <c r="D26" s="79" t="s">
        <v>248</v>
      </c>
      <c r="E26" s="79"/>
      <c r="F26" s="106">
        <v>41334</v>
      </c>
      <c r="G26" s="86">
        <v>7.9799999999999995</v>
      </c>
      <c r="H26" s="92" t="s">
        <v>156</v>
      </c>
      <c r="I26" s="93">
        <v>4.8000000000000001E-2</v>
      </c>
      <c r="J26" s="93">
        <v>4.8499999999999995E-2</v>
      </c>
      <c r="K26" s="86">
        <v>600000</v>
      </c>
      <c r="L26" s="107">
        <v>100.9615</v>
      </c>
      <c r="M26" s="86">
        <v>605.76880000000006</v>
      </c>
      <c r="N26" s="79"/>
      <c r="O26" s="87">
        <v>3.4834770384270285E-3</v>
      </c>
      <c r="P26" s="87">
        <f>M26/'סכום נכסי הקרן'!$C$42</f>
        <v>9.8745871728809272E-4</v>
      </c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</row>
    <row r="27" spans="2:39" s="121" customFormat="1">
      <c r="B27" s="85" t="s">
        <v>1031</v>
      </c>
      <c r="C27" s="79" t="s">
        <v>1032</v>
      </c>
      <c r="D27" s="79" t="s">
        <v>248</v>
      </c>
      <c r="E27" s="79"/>
      <c r="F27" s="106">
        <v>41366</v>
      </c>
      <c r="G27" s="86">
        <v>7.88</v>
      </c>
      <c r="H27" s="92" t="s">
        <v>156</v>
      </c>
      <c r="I27" s="93">
        <v>4.8000000000000001E-2</v>
      </c>
      <c r="J27" s="93">
        <v>4.8499999999999995E-2</v>
      </c>
      <c r="K27" s="86">
        <v>810000</v>
      </c>
      <c r="L27" s="107">
        <v>102.9658</v>
      </c>
      <c r="M27" s="86">
        <v>834.02452000000005</v>
      </c>
      <c r="N27" s="79"/>
      <c r="O27" s="87">
        <v>4.7960628954563586E-3</v>
      </c>
      <c r="P27" s="87">
        <f>M27/'סכום נכסי הקרן'!$C$42</f>
        <v>1.3595364810898435E-3</v>
      </c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</row>
    <row r="28" spans="2:39" s="121" customFormat="1">
      <c r="B28" s="85" t="s">
        <v>1033</v>
      </c>
      <c r="C28" s="79">
        <v>2704</v>
      </c>
      <c r="D28" s="79" t="s">
        <v>248</v>
      </c>
      <c r="E28" s="79"/>
      <c r="F28" s="106">
        <v>41395</v>
      </c>
      <c r="G28" s="86">
        <v>7.96</v>
      </c>
      <c r="H28" s="92" t="s">
        <v>156</v>
      </c>
      <c r="I28" s="93">
        <v>4.8000000000000001E-2</v>
      </c>
      <c r="J28" s="93">
        <v>4.8499999999999995E-2</v>
      </c>
      <c r="K28" s="86">
        <v>698000</v>
      </c>
      <c r="L28" s="107">
        <v>102.3657</v>
      </c>
      <c r="M28" s="86">
        <v>714.51277000000005</v>
      </c>
      <c r="N28" s="79"/>
      <c r="O28" s="87">
        <v>4.1088098759095755E-3</v>
      </c>
      <c r="P28" s="87">
        <f>M28/'סכום נכסי הקרן'!$C$42</f>
        <v>1.1647213645703807E-3</v>
      </c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</row>
    <row r="29" spans="2:39" s="121" customFormat="1">
      <c r="B29" s="85" t="s">
        <v>1034</v>
      </c>
      <c r="C29" s="79" t="s">
        <v>1035</v>
      </c>
      <c r="D29" s="79" t="s">
        <v>248</v>
      </c>
      <c r="E29" s="79"/>
      <c r="F29" s="106">
        <v>41427</v>
      </c>
      <c r="G29" s="86">
        <v>8.0399999999999991</v>
      </c>
      <c r="H29" s="92" t="s">
        <v>156</v>
      </c>
      <c r="I29" s="93">
        <v>4.8000000000000001E-2</v>
      </c>
      <c r="J29" s="93">
        <v>4.8500000000000008E-2</v>
      </c>
      <c r="K29" s="86">
        <v>719000</v>
      </c>
      <c r="L29" s="107">
        <v>101.5699</v>
      </c>
      <c r="M29" s="86">
        <v>730.28769999999997</v>
      </c>
      <c r="N29" s="79"/>
      <c r="O29" s="87">
        <v>4.199523703425607E-3</v>
      </c>
      <c r="P29" s="87">
        <f>M29/'סכום נכסי הקרן'!$C$42</f>
        <v>1.1904359476639791E-3</v>
      </c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</row>
    <row r="30" spans="2:39" s="121" customFormat="1">
      <c r="B30" s="85" t="s">
        <v>1036</v>
      </c>
      <c r="C30" s="79">
        <v>8805</v>
      </c>
      <c r="D30" s="79" t="s">
        <v>248</v>
      </c>
      <c r="E30" s="79"/>
      <c r="F30" s="106">
        <v>41487</v>
      </c>
      <c r="G30" s="86">
        <v>8.2099999999999991</v>
      </c>
      <c r="H30" s="92" t="s">
        <v>156</v>
      </c>
      <c r="I30" s="93">
        <v>4.8000000000000001E-2</v>
      </c>
      <c r="J30" s="93">
        <v>4.8499999999999995E-2</v>
      </c>
      <c r="K30" s="86">
        <v>1269000</v>
      </c>
      <c r="L30" s="107">
        <v>100.7809</v>
      </c>
      <c r="M30" s="86">
        <v>1278.9040500000001</v>
      </c>
      <c r="N30" s="79"/>
      <c r="O30" s="87">
        <v>7.3543452428159592E-3</v>
      </c>
      <c r="P30" s="87">
        <f>M30/'סכום נכסי הקרן'!$C$42</f>
        <v>2.0847309282808007E-3</v>
      </c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</row>
    <row r="31" spans="2:39" s="121" customFormat="1">
      <c r="B31" s="85" t="s">
        <v>1037</v>
      </c>
      <c r="C31" s="79">
        <v>8806</v>
      </c>
      <c r="D31" s="79" t="s">
        <v>248</v>
      </c>
      <c r="E31" s="79"/>
      <c r="F31" s="106">
        <v>41518</v>
      </c>
      <c r="G31" s="86">
        <v>8.2999999999999989</v>
      </c>
      <c r="H31" s="92" t="s">
        <v>156</v>
      </c>
      <c r="I31" s="93">
        <v>4.8000000000000001E-2</v>
      </c>
      <c r="J31" s="93">
        <v>4.8499999999999995E-2</v>
      </c>
      <c r="K31" s="86">
        <v>584000</v>
      </c>
      <c r="L31" s="107">
        <v>100.3909</v>
      </c>
      <c r="M31" s="86">
        <v>586.23613</v>
      </c>
      <c r="N31" s="79"/>
      <c r="O31" s="87">
        <v>3.3711543049944502E-3</v>
      </c>
      <c r="P31" s="87">
        <f>M31/'סכום נכסי הקרן'!$C$42</f>
        <v>9.5561867325906437E-4</v>
      </c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</row>
    <row r="32" spans="2:39" s="121" customFormat="1">
      <c r="B32" s="85" t="s">
        <v>1038</v>
      </c>
      <c r="C32" s="79" t="s">
        <v>1039</v>
      </c>
      <c r="D32" s="79" t="s">
        <v>248</v>
      </c>
      <c r="E32" s="79"/>
      <c r="F32" s="106">
        <v>41548</v>
      </c>
      <c r="G32" s="86">
        <v>8.1800000000000015</v>
      </c>
      <c r="H32" s="92" t="s">
        <v>156</v>
      </c>
      <c r="I32" s="93">
        <v>4.8000000000000001E-2</v>
      </c>
      <c r="J32" s="93">
        <v>4.8499999999999995E-2</v>
      </c>
      <c r="K32" s="86">
        <v>1180000</v>
      </c>
      <c r="L32" s="107">
        <v>102.38890000000001</v>
      </c>
      <c r="M32" s="86">
        <v>1208.1888899999999</v>
      </c>
      <c r="N32" s="79"/>
      <c r="O32" s="87">
        <v>6.9476973003522761E-3</v>
      </c>
      <c r="P32" s="87">
        <f>M32/'סכום נכסי הקרן'!$C$42</f>
        <v>1.969458730065207E-3</v>
      </c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</row>
    <row r="33" spans="2:39" s="121" customFormat="1">
      <c r="B33" s="85" t="s">
        <v>1040</v>
      </c>
      <c r="C33" s="79" t="s">
        <v>1041</v>
      </c>
      <c r="D33" s="79" t="s">
        <v>248</v>
      </c>
      <c r="E33" s="79"/>
      <c r="F33" s="106">
        <v>41579</v>
      </c>
      <c r="G33" s="86">
        <v>8.2700000000000014</v>
      </c>
      <c r="H33" s="92" t="s">
        <v>156</v>
      </c>
      <c r="I33" s="93">
        <v>4.8000000000000001E-2</v>
      </c>
      <c r="J33" s="93">
        <v>4.8500000000000008E-2</v>
      </c>
      <c r="K33" s="86">
        <v>1217000</v>
      </c>
      <c r="L33" s="107">
        <v>101.9849</v>
      </c>
      <c r="M33" s="86">
        <v>1241.15688</v>
      </c>
      <c r="N33" s="79"/>
      <c r="O33" s="87">
        <v>7.1372799202694664E-3</v>
      </c>
      <c r="P33" s="87">
        <f>M33/'סכום נכסי הקרן'!$C$42</f>
        <v>2.023199578251787E-3</v>
      </c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</row>
    <row r="34" spans="2:39" s="121" customFormat="1">
      <c r="B34" s="85" t="s">
        <v>1042</v>
      </c>
      <c r="C34" s="79" t="s">
        <v>1043</v>
      </c>
      <c r="D34" s="79" t="s">
        <v>248</v>
      </c>
      <c r="E34" s="79"/>
      <c r="F34" s="106">
        <v>41609</v>
      </c>
      <c r="G34" s="86">
        <v>8.3500000000000014</v>
      </c>
      <c r="H34" s="92" t="s">
        <v>156</v>
      </c>
      <c r="I34" s="93">
        <v>4.8000000000000001E-2</v>
      </c>
      <c r="J34" s="93">
        <v>4.8499999999999995E-2</v>
      </c>
      <c r="K34" s="86">
        <v>1269000</v>
      </c>
      <c r="L34" s="107">
        <v>101.5823</v>
      </c>
      <c r="M34" s="86">
        <v>1289.0798200000002</v>
      </c>
      <c r="N34" s="79"/>
      <c r="O34" s="87">
        <v>7.4128610679018905E-3</v>
      </c>
      <c r="P34" s="87">
        <f>M34/'סכום נכסי הקרן'!$C$42</f>
        <v>2.1013183669069215E-3</v>
      </c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</row>
    <row r="35" spans="2:39" s="121" customFormat="1">
      <c r="B35" s="85" t="s">
        <v>1044</v>
      </c>
      <c r="C35" s="79" t="s">
        <v>1045</v>
      </c>
      <c r="D35" s="79" t="s">
        <v>248</v>
      </c>
      <c r="E35" s="79"/>
      <c r="F35" s="106">
        <v>41672</v>
      </c>
      <c r="G35" s="86">
        <v>8.52</v>
      </c>
      <c r="H35" s="92" t="s">
        <v>156</v>
      </c>
      <c r="I35" s="93">
        <v>4.8000000000000001E-2</v>
      </c>
      <c r="J35" s="93">
        <v>4.8499999999999995E-2</v>
      </c>
      <c r="K35" s="86">
        <v>762000</v>
      </c>
      <c r="L35" s="107">
        <v>100.773</v>
      </c>
      <c r="M35" s="86">
        <v>767.88018</v>
      </c>
      <c r="N35" s="79"/>
      <c r="O35" s="87">
        <v>4.4156994802195381E-3</v>
      </c>
      <c r="P35" s="87">
        <f>M35/'סכום נכסי הקרן'!$C$42</f>
        <v>1.2517151388017171E-3</v>
      </c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</row>
    <row r="36" spans="2:39" s="121" customFormat="1">
      <c r="B36" s="85" t="s">
        <v>1046</v>
      </c>
      <c r="C36" s="79" t="s">
        <v>1047</v>
      </c>
      <c r="D36" s="79" t="s">
        <v>248</v>
      </c>
      <c r="E36" s="79"/>
      <c r="F36" s="106">
        <v>41700</v>
      </c>
      <c r="G36" s="86">
        <v>8.6</v>
      </c>
      <c r="H36" s="92" t="s">
        <v>156</v>
      </c>
      <c r="I36" s="93">
        <v>4.8000000000000001E-2</v>
      </c>
      <c r="J36" s="93">
        <v>4.8599999999999997E-2</v>
      </c>
      <c r="K36" s="86">
        <v>1590000</v>
      </c>
      <c r="L36" s="107">
        <v>100.37439999999999</v>
      </c>
      <c r="M36" s="86">
        <v>1595.9521000000002</v>
      </c>
      <c r="N36" s="79"/>
      <c r="O36" s="87">
        <v>9.1775319144521746E-3</v>
      </c>
      <c r="P36" s="87">
        <f>M36/'סכום נכסי הקרן'!$C$42</f>
        <v>2.6015483357994633E-3</v>
      </c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</row>
    <row r="37" spans="2:39" s="121" customFormat="1">
      <c r="B37" s="85" t="s">
        <v>1048</v>
      </c>
      <c r="C37" s="79" t="s">
        <v>1049</v>
      </c>
      <c r="D37" s="79" t="s">
        <v>248</v>
      </c>
      <c r="E37" s="79"/>
      <c r="F37" s="106">
        <v>41730</v>
      </c>
      <c r="G37" s="86">
        <v>8.48</v>
      </c>
      <c r="H37" s="92" t="s">
        <v>156</v>
      </c>
      <c r="I37" s="93">
        <v>4.8000000000000001E-2</v>
      </c>
      <c r="J37" s="93">
        <v>4.8499999999999995E-2</v>
      </c>
      <c r="K37" s="86">
        <v>1468000</v>
      </c>
      <c r="L37" s="107">
        <v>102.3888</v>
      </c>
      <c r="M37" s="86">
        <v>1503.0673000000002</v>
      </c>
      <c r="N37" s="79"/>
      <c r="O37" s="87">
        <v>8.6433973270998929E-3</v>
      </c>
      <c r="P37" s="87">
        <f>M37/'סכום נכסי הקרן'!$C$42</f>
        <v>2.4501375905389595E-3</v>
      </c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</row>
    <row r="38" spans="2:39" s="121" customFormat="1">
      <c r="B38" s="85" t="s">
        <v>1050</v>
      </c>
      <c r="C38" s="79" t="s">
        <v>1051</v>
      </c>
      <c r="D38" s="79" t="s">
        <v>248</v>
      </c>
      <c r="E38" s="79"/>
      <c r="F38" s="106">
        <v>41760</v>
      </c>
      <c r="G38" s="86">
        <v>8.5599999999999987</v>
      </c>
      <c r="H38" s="92" t="s">
        <v>156</v>
      </c>
      <c r="I38" s="93">
        <v>4.8000000000000001E-2</v>
      </c>
      <c r="J38" s="93">
        <v>4.8499999999999995E-2</v>
      </c>
      <c r="K38" s="86">
        <v>1239000</v>
      </c>
      <c r="L38" s="107">
        <v>101.98480000000001</v>
      </c>
      <c r="M38" s="86">
        <v>1263.59203</v>
      </c>
      <c r="N38" s="79"/>
      <c r="O38" s="87">
        <v>7.2662933819708057E-3</v>
      </c>
      <c r="P38" s="87">
        <f>M38/'סכום נכסי הקרן'!$C$42</f>
        <v>2.0597709309546101E-3</v>
      </c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</row>
    <row r="39" spans="2:39" s="121" customFormat="1">
      <c r="B39" s="85" t="s">
        <v>1052</v>
      </c>
      <c r="C39" s="79" t="s">
        <v>1053</v>
      </c>
      <c r="D39" s="79" t="s">
        <v>248</v>
      </c>
      <c r="E39" s="79"/>
      <c r="F39" s="106">
        <v>41791</v>
      </c>
      <c r="G39" s="86">
        <v>8.6399999999999988</v>
      </c>
      <c r="H39" s="92" t="s">
        <v>156</v>
      </c>
      <c r="I39" s="93">
        <v>4.8000000000000001E-2</v>
      </c>
      <c r="J39" s="93">
        <v>4.8499999999999988E-2</v>
      </c>
      <c r="K39" s="86">
        <v>1490000</v>
      </c>
      <c r="L39" s="107">
        <v>101.57550000000001</v>
      </c>
      <c r="M39" s="86">
        <v>1513.57537</v>
      </c>
      <c r="N39" s="79"/>
      <c r="O39" s="87">
        <v>8.7038240452854184E-3</v>
      </c>
      <c r="P39" s="87">
        <f>M39/'סכום נכסי הקרן'!$C$42</f>
        <v>2.4672667086503139E-3</v>
      </c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</row>
    <row r="40" spans="2:39" s="121" customFormat="1">
      <c r="B40" s="85" t="s">
        <v>1054</v>
      </c>
      <c r="C40" s="79" t="s">
        <v>1055</v>
      </c>
      <c r="D40" s="79" t="s">
        <v>248</v>
      </c>
      <c r="E40" s="79"/>
      <c r="F40" s="106">
        <v>41821</v>
      </c>
      <c r="G40" s="86">
        <v>8.73</v>
      </c>
      <c r="H40" s="92" t="s">
        <v>156</v>
      </c>
      <c r="I40" s="93">
        <v>4.8000000000000001E-2</v>
      </c>
      <c r="J40" s="93">
        <v>4.8499999999999995E-2</v>
      </c>
      <c r="K40" s="86">
        <v>1161000</v>
      </c>
      <c r="L40" s="107">
        <v>101.1815</v>
      </c>
      <c r="M40" s="86">
        <v>1174.7169899999999</v>
      </c>
      <c r="N40" s="79"/>
      <c r="O40" s="87">
        <v>6.7552169430236623E-3</v>
      </c>
      <c r="P40" s="87">
        <f>M40/'סכום נכסי הקרן'!$C$42</f>
        <v>1.9148964623498751E-3</v>
      </c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</row>
    <row r="41" spans="2:39" s="121" customFormat="1">
      <c r="B41" s="85" t="s">
        <v>1056</v>
      </c>
      <c r="C41" s="79" t="s">
        <v>1057</v>
      </c>
      <c r="D41" s="79" t="s">
        <v>248</v>
      </c>
      <c r="E41" s="79"/>
      <c r="F41" s="106">
        <v>41852</v>
      </c>
      <c r="G41" s="86">
        <v>8.82</v>
      </c>
      <c r="H41" s="92" t="s">
        <v>156</v>
      </c>
      <c r="I41" s="93">
        <v>4.8000000000000001E-2</v>
      </c>
      <c r="J41" s="93">
        <v>4.8500000000000008E-2</v>
      </c>
      <c r="K41" s="86">
        <v>1270000</v>
      </c>
      <c r="L41" s="107">
        <v>100.7824</v>
      </c>
      <c r="M41" s="86">
        <v>1279.9351499999998</v>
      </c>
      <c r="N41" s="79"/>
      <c r="O41" s="87">
        <v>7.3602745894153897E-3</v>
      </c>
      <c r="P41" s="87">
        <f>M41/'סכום נכסי הקרן'!$C$42</f>
        <v>2.0864117158740135E-3</v>
      </c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</row>
    <row r="42" spans="2:39" s="121" customFormat="1">
      <c r="B42" s="85" t="s">
        <v>1058</v>
      </c>
      <c r="C42" s="79" t="s">
        <v>1059</v>
      </c>
      <c r="D42" s="79" t="s">
        <v>248</v>
      </c>
      <c r="E42" s="79"/>
      <c r="F42" s="106">
        <v>41883</v>
      </c>
      <c r="G42" s="86">
        <v>8.8999999999999986</v>
      </c>
      <c r="H42" s="92" t="s">
        <v>156</v>
      </c>
      <c r="I42" s="93">
        <v>4.8000000000000001E-2</v>
      </c>
      <c r="J42" s="93">
        <v>4.8499999999999995E-2</v>
      </c>
      <c r="K42" s="86">
        <v>1180000</v>
      </c>
      <c r="L42" s="107">
        <v>100.37739999999999</v>
      </c>
      <c r="M42" s="86">
        <v>1184.5395900000001</v>
      </c>
      <c r="N42" s="79"/>
      <c r="O42" s="87">
        <v>6.8117018619525569E-3</v>
      </c>
      <c r="P42" s="87">
        <f>M42/'סכום נכסי הקרן'!$C$42</f>
        <v>1.9309082014761462E-3</v>
      </c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</row>
    <row r="43" spans="2:39" s="121" customFormat="1">
      <c r="B43" s="85" t="s">
        <v>1060</v>
      </c>
      <c r="C43" s="79" t="s">
        <v>1061</v>
      </c>
      <c r="D43" s="79" t="s">
        <v>248</v>
      </c>
      <c r="E43" s="79"/>
      <c r="F43" s="106">
        <v>41913</v>
      </c>
      <c r="G43" s="86">
        <v>8.77</v>
      </c>
      <c r="H43" s="92" t="s">
        <v>156</v>
      </c>
      <c r="I43" s="93">
        <v>4.8000000000000001E-2</v>
      </c>
      <c r="J43" s="93">
        <v>4.8500000000000008E-2</v>
      </c>
      <c r="K43" s="86">
        <v>2188000</v>
      </c>
      <c r="L43" s="107">
        <v>102.38890000000001</v>
      </c>
      <c r="M43" s="86">
        <v>2240.2644</v>
      </c>
      <c r="N43" s="79"/>
      <c r="O43" s="87">
        <v>1.2882653575762739E-2</v>
      </c>
      <c r="P43" s="87">
        <f>M43/'סכום נכסי הקרן'!$C$42</f>
        <v>3.6518364940719603E-3</v>
      </c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</row>
    <row r="44" spans="2:39" s="121" customFormat="1">
      <c r="B44" s="85" t="s">
        <v>1062</v>
      </c>
      <c r="C44" s="79" t="s">
        <v>1063</v>
      </c>
      <c r="D44" s="79" t="s">
        <v>248</v>
      </c>
      <c r="E44" s="79"/>
      <c r="F44" s="106">
        <v>41945</v>
      </c>
      <c r="G44" s="86">
        <v>8.86</v>
      </c>
      <c r="H44" s="92" t="s">
        <v>156</v>
      </c>
      <c r="I44" s="93">
        <v>4.8000000000000001E-2</v>
      </c>
      <c r="J44" s="93">
        <v>4.8500000000000008E-2</v>
      </c>
      <c r="K44" s="86">
        <v>1094000</v>
      </c>
      <c r="L44" s="107">
        <v>101.9713</v>
      </c>
      <c r="M44" s="86">
        <v>1115.5661399999999</v>
      </c>
      <c r="N44" s="79"/>
      <c r="O44" s="87">
        <v>6.4150696330624339E-3</v>
      </c>
      <c r="P44" s="87">
        <f>M44/'סכום נכסי הקרן'!$C$42</f>
        <v>1.8184751503451954E-3</v>
      </c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</row>
    <row r="45" spans="2:39" s="121" customFormat="1">
      <c r="B45" s="85" t="s">
        <v>1064</v>
      </c>
      <c r="C45" s="79" t="s">
        <v>1065</v>
      </c>
      <c r="D45" s="79" t="s">
        <v>248</v>
      </c>
      <c r="E45" s="79"/>
      <c r="F45" s="106">
        <v>41974</v>
      </c>
      <c r="G45" s="86">
        <v>8.93</v>
      </c>
      <c r="H45" s="92" t="s">
        <v>156</v>
      </c>
      <c r="I45" s="93">
        <v>4.8000000000000001E-2</v>
      </c>
      <c r="J45" s="93">
        <v>4.8499999999999995E-2</v>
      </c>
      <c r="K45" s="86">
        <v>2110000</v>
      </c>
      <c r="L45" s="107">
        <v>101.5796</v>
      </c>
      <c r="M45" s="86">
        <v>2143.3830200000002</v>
      </c>
      <c r="N45" s="79"/>
      <c r="O45" s="87">
        <v>1.2325536631672645E-2</v>
      </c>
      <c r="P45" s="87">
        <f>M45/'סכום נכסי הקרן'!$C$42</f>
        <v>3.4939109567648226E-3</v>
      </c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</row>
    <row r="46" spans="2:39" s="121" customFormat="1">
      <c r="B46" s="85" t="s">
        <v>1066</v>
      </c>
      <c r="C46" s="79" t="s">
        <v>1067</v>
      </c>
      <c r="D46" s="79" t="s">
        <v>248</v>
      </c>
      <c r="E46" s="79"/>
      <c r="F46" s="106">
        <v>42005</v>
      </c>
      <c r="G46" s="86">
        <v>9.02</v>
      </c>
      <c r="H46" s="92" t="s">
        <v>156</v>
      </c>
      <c r="I46" s="93">
        <v>4.8000000000000001E-2</v>
      </c>
      <c r="J46" s="93">
        <v>4.8499999999999995E-2</v>
      </c>
      <c r="K46" s="86">
        <v>3108000</v>
      </c>
      <c r="L46" s="107">
        <v>101.1814</v>
      </c>
      <c r="M46" s="86">
        <v>3144.7174100000002</v>
      </c>
      <c r="N46" s="79"/>
      <c r="O46" s="87">
        <v>1.8083715916165893E-2</v>
      </c>
      <c r="P46" s="87">
        <f>M46/'סכום נכסי הקרן'!$C$42</f>
        <v>5.1261778749782643E-3</v>
      </c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</row>
    <row r="47" spans="2:39" s="121" customFormat="1">
      <c r="B47" s="85" t="s">
        <v>1068</v>
      </c>
      <c r="C47" s="79" t="s">
        <v>1069</v>
      </c>
      <c r="D47" s="79" t="s">
        <v>248</v>
      </c>
      <c r="E47" s="79"/>
      <c r="F47" s="106">
        <v>42036</v>
      </c>
      <c r="G47" s="86">
        <v>9.11</v>
      </c>
      <c r="H47" s="92" t="s">
        <v>156</v>
      </c>
      <c r="I47" s="93">
        <v>4.8000000000000001E-2</v>
      </c>
      <c r="J47" s="93">
        <v>4.8499999999999995E-2</v>
      </c>
      <c r="K47" s="86">
        <v>2158000</v>
      </c>
      <c r="L47" s="107">
        <v>100.7822</v>
      </c>
      <c r="M47" s="86">
        <v>2174.8801400000002</v>
      </c>
      <c r="N47" s="79"/>
      <c r="O47" s="87">
        <v>1.2506661005025285E-2</v>
      </c>
      <c r="P47" s="87">
        <f>M47/'סכום נכסי הקרן'!$C$42</f>
        <v>3.5452541519136469E-3</v>
      </c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</row>
    <row r="48" spans="2:39" s="121" customFormat="1">
      <c r="B48" s="85" t="s">
        <v>1070</v>
      </c>
      <c r="C48" s="79" t="s">
        <v>1071</v>
      </c>
      <c r="D48" s="79" t="s">
        <v>248</v>
      </c>
      <c r="E48" s="79"/>
      <c r="F48" s="106">
        <v>42064</v>
      </c>
      <c r="G48" s="86">
        <v>9.18</v>
      </c>
      <c r="H48" s="92" t="s">
        <v>156</v>
      </c>
      <c r="I48" s="93">
        <v>4.8000000000000001E-2</v>
      </c>
      <c r="J48" s="93">
        <v>4.8500000000000008E-2</v>
      </c>
      <c r="K48" s="86">
        <v>3353000</v>
      </c>
      <c r="L48" s="107">
        <v>100.3806</v>
      </c>
      <c r="M48" s="86">
        <v>3365.7606099999998</v>
      </c>
      <c r="N48" s="79"/>
      <c r="O48" s="87">
        <v>1.9354826134619588E-2</v>
      </c>
      <c r="P48" s="87">
        <f>M48/'סכום נכסי הקרן'!$C$42</f>
        <v>5.4864985695027343E-3</v>
      </c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</row>
    <row r="49" spans="2:39" s="121" customFormat="1">
      <c r="B49" s="85" t="s">
        <v>1072</v>
      </c>
      <c r="C49" s="79" t="s">
        <v>1073</v>
      </c>
      <c r="D49" s="79" t="s">
        <v>248</v>
      </c>
      <c r="E49" s="79"/>
      <c r="F49" s="106">
        <v>42095</v>
      </c>
      <c r="G49" s="86">
        <v>9.0500000000000007</v>
      </c>
      <c r="H49" s="92" t="s">
        <v>156</v>
      </c>
      <c r="I49" s="93">
        <v>4.8000000000000001E-2</v>
      </c>
      <c r="J49" s="93">
        <v>4.8499999999999995E-2</v>
      </c>
      <c r="K49" s="86">
        <v>3244000</v>
      </c>
      <c r="L49" s="107">
        <v>102.8044</v>
      </c>
      <c r="M49" s="86">
        <v>3334.97415</v>
      </c>
      <c r="N49" s="79"/>
      <c r="O49" s="87">
        <v>1.917778841576637E-2</v>
      </c>
      <c r="P49" s="87">
        <f>M49/'סכום נכסי הקרן'!$C$42</f>
        <v>5.4363138153499272E-3</v>
      </c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</row>
    <row r="50" spans="2:39" s="121" customFormat="1">
      <c r="B50" s="85" t="s">
        <v>1074</v>
      </c>
      <c r="C50" s="79" t="s">
        <v>1075</v>
      </c>
      <c r="D50" s="79" t="s">
        <v>248</v>
      </c>
      <c r="E50" s="79"/>
      <c r="F50" s="106">
        <v>42125</v>
      </c>
      <c r="G50" s="86">
        <v>9.1300000000000008</v>
      </c>
      <c r="H50" s="92" t="s">
        <v>156</v>
      </c>
      <c r="I50" s="93">
        <v>4.8000000000000001E-2</v>
      </c>
      <c r="J50" s="93">
        <v>4.8499999999999995E-2</v>
      </c>
      <c r="K50" s="86">
        <v>3210000</v>
      </c>
      <c r="L50" s="107">
        <v>102.0879</v>
      </c>
      <c r="M50" s="86">
        <v>3277.0209799999998</v>
      </c>
      <c r="N50" s="79"/>
      <c r="O50" s="87">
        <v>1.8844528371671894E-2</v>
      </c>
      <c r="P50" s="87">
        <f>M50/'סכום נכסי הקרן'!$C$42</f>
        <v>5.341844831620526E-3</v>
      </c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</row>
    <row r="51" spans="2:39" s="121" customFormat="1">
      <c r="B51" s="85" t="s">
        <v>1076</v>
      </c>
      <c r="C51" s="79" t="s">
        <v>1077</v>
      </c>
      <c r="D51" s="79" t="s">
        <v>248</v>
      </c>
      <c r="E51" s="79"/>
      <c r="F51" s="106">
        <v>42156</v>
      </c>
      <c r="G51" s="86">
        <v>9.2199999999999989</v>
      </c>
      <c r="H51" s="92" t="s">
        <v>156</v>
      </c>
      <c r="I51" s="93">
        <v>4.8000000000000001E-2</v>
      </c>
      <c r="J51" s="93">
        <v>4.8499999999999995E-2</v>
      </c>
      <c r="K51" s="86">
        <v>128000</v>
      </c>
      <c r="L51" s="107">
        <v>101.5829</v>
      </c>
      <c r="M51" s="86">
        <v>130.02535</v>
      </c>
      <c r="N51" s="79"/>
      <c r="O51" s="87">
        <v>7.4771153802975288E-4</v>
      </c>
      <c r="P51" s="87">
        <f>M51/'סכום נכסי הקרן'!$C$42</f>
        <v>2.1195324903814012E-4</v>
      </c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</row>
    <row r="52" spans="2:39" s="121" customFormat="1">
      <c r="B52" s="85" t="s">
        <v>1078</v>
      </c>
      <c r="C52" s="79" t="s">
        <v>1079</v>
      </c>
      <c r="D52" s="79" t="s">
        <v>248</v>
      </c>
      <c r="E52" s="79"/>
      <c r="F52" s="106">
        <v>42218</v>
      </c>
      <c r="G52" s="86">
        <v>9.39</v>
      </c>
      <c r="H52" s="92" t="s">
        <v>156</v>
      </c>
      <c r="I52" s="93">
        <v>4.8000000000000001E-2</v>
      </c>
      <c r="J52" s="93">
        <v>4.8500000000000008E-2</v>
      </c>
      <c r="K52" s="86">
        <v>3641000</v>
      </c>
      <c r="L52" s="107">
        <v>100.7689</v>
      </c>
      <c r="M52" s="86">
        <v>3668.9969900000001</v>
      </c>
      <c r="N52" s="79"/>
      <c r="O52" s="87">
        <v>2.1098588716888161E-2</v>
      </c>
      <c r="P52" s="87">
        <f>M52/'סכום נכסי הקרן'!$C$42</f>
        <v>5.9808016878374606E-3</v>
      </c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</row>
    <row r="53" spans="2:39" s="121" customFormat="1">
      <c r="B53" s="85" t="s">
        <v>1080</v>
      </c>
      <c r="C53" s="79" t="s">
        <v>1081</v>
      </c>
      <c r="D53" s="79" t="s">
        <v>248</v>
      </c>
      <c r="E53" s="79"/>
      <c r="F53" s="106">
        <v>42309</v>
      </c>
      <c r="G53" s="86">
        <v>9.4099999999999984</v>
      </c>
      <c r="H53" s="92" t="s">
        <v>156</v>
      </c>
      <c r="I53" s="93">
        <v>4.8000000000000001E-2</v>
      </c>
      <c r="J53" s="93">
        <v>4.8499999999999995E-2</v>
      </c>
      <c r="K53" s="86">
        <v>4976000</v>
      </c>
      <c r="L53" s="107">
        <v>101.98439999999999</v>
      </c>
      <c r="M53" s="86">
        <v>5074.7438200000006</v>
      </c>
      <c r="N53" s="79"/>
      <c r="O53" s="87">
        <v>2.9182344110276832E-2</v>
      </c>
      <c r="P53" s="87">
        <f>M53/'סכום נכסי הקרן'!$C$42</f>
        <v>8.2722979840871239E-3</v>
      </c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</row>
    <row r="54" spans="2:39" s="121" customFormat="1">
      <c r="B54" s="85" t="s">
        <v>1082</v>
      </c>
      <c r="C54" s="79" t="s">
        <v>1083</v>
      </c>
      <c r="D54" s="79" t="s">
        <v>248</v>
      </c>
      <c r="E54" s="79"/>
      <c r="F54" s="106">
        <v>42339</v>
      </c>
      <c r="G54" s="86">
        <v>9.4899999999999984</v>
      </c>
      <c r="H54" s="92" t="s">
        <v>156</v>
      </c>
      <c r="I54" s="93">
        <v>4.8000000000000001E-2</v>
      </c>
      <c r="J54" s="93">
        <v>4.8499999999999995E-2</v>
      </c>
      <c r="K54" s="86">
        <v>2929000</v>
      </c>
      <c r="L54" s="107">
        <v>101.58199999999999</v>
      </c>
      <c r="M54" s="86">
        <v>2975.33599</v>
      </c>
      <c r="N54" s="79"/>
      <c r="O54" s="87">
        <v>1.7109687066700283E-2</v>
      </c>
      <c r="P54" s="87">
        <f>M54/'סכום נכסי הקרן'!$C$42</f>
        <v>4.8500706213104689E-3</v>
      </c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</row>
    <row r="55" spans="2:39" s="121" customFormat="1">
      <c r="B55" s="85" t="s">
        <v>1084</v>
      </c>
      <c r="C55" s="79" t="s">
        <v>1085</v>
      </c>
      <c r="D55" s="79" t="s">
        <v>248</v>
      </c>
      <c r="E55" s="79"/>
      <c r="F55" s="106">
        <v>42370</v>
      </c>
      <c r="G55" s="86">
        <v>9.58</v>
      </c>
      <c r="H55" s="92" t="s">
        <v>156</v>
      </c>
      <c r="I55" s="93">
        <v>4.8000000000000001E-2</v>
      </c>
      <c r="J55" s="93">
        <v>4.8500000000000008E-2</v>
      </c>
      <c r="K55" s="86">
        <v>2572000</v>
      </c>
      <c r="L55" s="107">
        <v>101.1811</v>
      </c>
      <c r="M55" s="86">
        <v>2602.3787599999996</v>
      </c>
      <c r="N55" s="79"/>
      <c r="O55" s="87">
        <v>1.4964994327456614E-2</v>
      </c>
      <c r="P55" s="87">
        <f>M55/'סכום נכסי הקרן'!$C$42</f>
        <v>4.2421161212782442E-3</v>
      </c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</row>
    <row r="56" spans="2:39" s="121" customFormat="1">
      <c r="B56" s="85" t="s">
        <v>1086</v>
      </c>
      <c r="C56" s="79" t="s">
        <v>1087</v>
      </c>
      <c r="D56" s="79" t="s">
        <v>248</v>
      </c>
      <c r="E56" s="79"/>
      <c r="F56" s="106">
        <v>42461</v>
      </c>
      <c r="G56" s="86">
        <v>9.6000000000000014</v>
      </c>
      <c r="H56" s="92" t="s">
        <v>156</v>
      </c>
      <c r="I56" s="93">
        <v>4.8000000000000001E-2</v>
      </c>
      <c r="J56" s="93">
        <v>4.8500000000000008E-2</v>
      </c>
      <c r="K56" s="86">
        <v>3308000</v>
      </c>
      <c r="L56" s="107">
        <v>103.01300000000001</v>
      </c>
      <c r="M56" s="86">
        <v>3407.6713</v>
      </c>
      <c r="N56" s="79"/>
      <c r="O56" s="87">
        <v>1.9595833803353325E-2</v>
      </c>
      <c r="P56" s="87">
        <f>M56/'סכום נכסי הקרן'!$C$42</f>
        <v>5.5548168390934741E-3</v>
      </c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</row>
    <row r="57" spans="2:39" s="121" customFormat="1">
      <c r="B57" s="85" t="s">
        <v>1088</v>
      </c>
      <c r="C57" s="79" t="s">
        <v>1089</v>
      </c>
      <c r="D57" s="79" t="s">
        <v>248</v>
      </c>
      <c r="E57" s="79"/>
      <c r="F57" s="106">
        <v>42491</v>
      </c>
      <c r="G57" s="86">
        <v>9.68</v>
      </c>
      <c r="H57" s="92" t="s">
        <v>156</v>
      </c>
      <c r="I57" s="93">
        <v>4.8000000000000001E-2</v>
      </c>
      <c r="J57" s="93">
        <v>4.8499999999999995E-2</v>
      </c>
      <c r="K57" s="86">
        <v>2489000</v>
      </c>
      <c r="L57" s="107">
        <v>102.81570000000001</v>
      </c>
      <c r="M57" s="86">
        <v>2559.08374</v>
      </c>
      <c r="N57" s="79"/>
      <c r="O57" s="87">
        <v>1.4716026060936058E-2</v>
      </c>
      <c r="P57" s="87">
        <f>M57/'סכום נכסי הקרן'!$C$42</f>
        <v>4.1715412667889381E-3</v>
      </c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</row>
    <row r="58" spans="2:39" s="121" customFormat="1">
      <c r="B58" s="85" t="s">
        <v>1090</v>
      </c>
      <c r="C58" s="79" t="s">
        <v>1091</v>
      </c>
      <c r="D58" s="79" t="s">
        <v>248</v>
      </c>
      <c r="E58" s="79"/>
      <c r="F58" s="106">
        <v>42522</v>
      </c>
      <c r="G58" s="86">
        <v>9.76</v>
      </c>
      <c r="H58" s="92" t="s">
        <v>156</v>
      </c>
      <c r="I58" s="93">
        <v>4.8000000000000001E-2</v>
      </c>
      <c r="J58" s="93">
        <v>4.8499999999999995E-2</v>
      </c>
      <c r="K58" s="86">
        <v>3050000</v>
      </c>
      <c r="L58" s="107">
        <v>101.99420000000001</v>
      </c>
      <c r="M58" s="86">
        <v>3110.8217400000003</v>
      </c>
      <c r="N58" s="79"/>
      <c r="O58" s="87">
        <v>1.7888798666966035E-2</v>
      </c>
      <c r="P58" s="87">
        <f>M58/'סכום נכסי הקרן'!$C$42</f>
        <v>5.0709248232862318E-3</v>
      </c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</row>
    <row r="59" spans="2:39" s="121" customFormat="1">
      <c r="B59" s="85" t="s">
        <v>1092</v>
      </c>
      <c r="C59" s="79" t="s">
        <v>1093</v>
      </c>
      <c r="D59" s="79" t="s">
        <v>248</v>
      </c>
      <c r="E59" s="79"/>
      <c r="F59" s="106">
        <v>42552</v>
      </c>
      <c r="G59" s="86">
        <v>9.85</v>
      </c>
      <c r="H59" s="92" t="s">
        <v>156</v>
      </c>
      <c r="I59" s="93">
        <v>4.8000000000000001E-2</v>
      </c>
      <c r="J59" s="93">
        <v>4.8499999999999995E-2</v>
      </c>
      <c r="K59" s="86">
        <v>407000</v>
      </c>
      <c r="L59" s="107">
        <v>101.2826</v>
      </c>
      <c r="M59" s="86">
        <v>412.22271000000001</v>
      </c>
      <c r="N59" s="79"/>
      <c r="O59" s="87">
        <v>2.3704891123530357E-3</v>
      </c>
      <c r="P59" s="87">
        <f>M59/'סכום נכסי הקרן'!$C$42</f>
        <v>6.7196083465114311E-4</v>
      </c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</row>
    <row r="60" spans="2:39" s="121" customFormat="1">
      <c r="B60" s="85" t="s">
        <v>1094</v>
      </c>
      <c r="C60" s="79" t="s">
        <v>1095</v>
      </c>
      <c r="D60" s="79" t="s">
        <v>248</v>
      </c>
      <c r="E60" s="79"/>
      <c r="F60" s="106">
        <v>42583</v>
      </c>
      <c r="G60" s="86">
        <v>9.9300000000000015</v>
      </c>
      <c r="H60" s="92" t="s">
        <v>156</v>
      </c>
      <c r="I60" s="93">
        <v>4.8000000000000001E-2</v>
      </c>
      <c r="J60" s="93">
        <v>4.8500000000000008E-2</v>
      </c>
      <c r="K60" s="86">
        <v>4755000</v>
      </c>
      <c r="L60" s="107">
        <v>100.79389999999999</v>
      </c>
      <c r="M60" s="86">
        <v>4792.7465199999997</v>
      </c>
      <c r="N60" s="79"/>
      <c r="O60" s="87">
        <v>2.7560716982157292E-2</v>
      </c>
      <c r="P60" s="87">
        <f>M60/'סכום נכסי הקרן'!$C$42</f>
        <v>7.8126165146276422E-3</v>
      </c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</row>
    <row r="61" spans="2:39" s="121" customFormat="1">
      <c r="B61" s="85" t="s">
        <v>1096</v>
      </c>
      <c r="C61" s="79" t="s">
        <v>1097</v>
      </c>
      <c r="D61" s="79" t="s">
        <v>248</v>
      </c>
      <c r="E61" s="79"/>
      <c r="F61" s="106">
        <v>42614</v>
      </c>
      <c r="G61" s="86">
        <v>10.02</v>
      </c>
      <c r="H61" s="92" t="s">
        <v>156</v>
      </c>
      <c r="I61" s="93">
        <v>4.8000000000000001E-2</v>
      </c>
      <c r="J61" s="93">
        <v>4.8499999999999995E-2</v>
      </c>
      <c r="K61" s="86">
        <v>3227000</v>
      </c>
      <c r="L61" s="107">
        <v>100.3847</v>
      </c>
      <c r="M61" s="86">
        <v>3239.3874300000002</v>
      </c>
      <c r="N61" s="79"/>
      <c r="O61" s="87">
        <v>1.8628116421602007E-2</v>
      </c>
      <c r="P61" s="87">
        <f>M61/'סכום נכסי הקרן'!$C$42</f>
        <v>5.2804986926150224E-3</v>
      </c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</row>
    <row r="62" spans="2:39" s="121" customFormat="1">
      <c r="B62" s="85" t="s">
        <v>1098</v>
      </c>
      <c r="C62" s="79" t="s">
        <v>1099</v>
      </c>
      <c r="D62" s="79" t="s">
        <v>248</v>
      </c>
      <c r="E62" s="79"/>
      <c r="F62" s="106">
        <v>42644</v>
      </c>
      <c r="G62" s="86">
        <v>9.86</v>
      </c>
      <c r="H62" s="92" t="s">
        <v>156</v>
      </c>
      <c r="I62" s="93">
        <v>4.8000000000000001E-2</v>
      </c>
      <c r="J62" s="93">
        <v>4.8499999999999995E-2</v>
      </c>
      <c r="K62" s="86">
        <v>1705000</v>
      </c>
      <c r="L62" s="107">
        <v>102.3883</v>
      </c>
      <c r="M62" s="86">
        <v>1745.71135</v>
      </c>
      <c r="N62" s="79"/>
      <c r="O62" s="87">
        <v>1.0038723360210115E-2</v>
      </c>
      <c r="P62" s="87">
        <f>M62/'סכום נכסי הקרן'!$C$42</f>
        <v>2.8456696522274911E-3</v>
      </c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</row>
    <row r="63" spans="2:39" s="121" customFormat="1">
      <c r="B63" s="85" t="s">
        <v>1100</v>
      </c>
      <c r="C63" s="79" t="s">
        <v>1101</v>
      </c>
      <c r="D63" s="79" t="s">
        <v>248</v>
      </c>
      <c r="E63" s="79"/>
      <c r="F63" s="106">
        <v>42675</v>
      </c>
      <c r="G63" s="86">
        <v>9.9499999999999993</v>
      </c>
      <c r="H63" s="92" t="s">
        <v>156</v>
      </c>
      <c r="I63" s="93">
        <v>4.8000000000000001E-2</v>
      </c>
      <c r="J63" s="93">
        <v>4.8499999999999995E-2</v>
      </c>
      <c r="K63" s="86">
        <v>1797000</v>
      </c>
      <c r="L63" s="107">
        <v>101.9837</v>
      </c>
      <c r="M63" s="86">
        <v>1832.6478100000002</v>
      </c>
      <c r="N63" s="79"/>
      <c r="O63" s="87">
        <v>1.0538651983493668E-2</v>
      </c>
      <c r="P63" s="87">
        <f>M63/'סכום נכסי הקרן'!$C$42</f>
        <v>2.9873840575867102E-3</v>
      </c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</row>
    <row r="64" spans="2:39" s="121" customFormat="1">
      <c r="B64" s="85" t="s">
        <v>1102</v>
      </c>
      <c r="C64" s="79" t="s">
        <v>1103</v>
      </c>
      <c r="D64" s="79" t="s">
        <v>248</v>
      </c>
      <c r="E64" s="79"/>
      <c r="F64" s="106">
        <v>42705</v>
      </c>
      <c r="G64" s="86">
        <v>10.030000000000001</v>
      </c>
      <c r="H64" s="92" t="s">
        <v>156</v>
      </c>
      <c r="I64" s="93">
        <v>4.8000000000000001E-2</v>
      </c>
      <c r="J64" s="93">
        <v>4.8499999999999995E-2</v>
      </c>
      <c r="K64" s="86">
        <v>3516000</v>
      </c>
      <c r="L64" s="107">
        <v>101.5813</v>
      </c>
      <c r="M64" s="86">
        <v>3571.5991300000001</v>
      </c>
      <c r="N64" s="79"/>
      <c r="O64" s="87">
        <v>2.0538501751527893E-2</v>
      </c>
      <c r="P64" s="87">
        <f>M64/'סכום נכסי הקרן'!$C$42</f>
        <v>5.8220342407483971E-3</v>
      </c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</row>
    <row r="65" spans="2:39" s="121" customFormat="1">
      <c r="B65" s="85" t="s">
        <v>1104</v>
      </c>
      <c r="C65" s="79" t="s">
        <v>1105</v>
      </c>
      <c r="D65" s="79" t="s">
        <v>248</v>
      </c>
      <c r="E65" s="79"/>
      <c r="F65" s="106">
        <v>42736</v>
      </c>
      <c r="G65" s="86">
        <v>10.11</v>
      </c>
      <c r="H65" s="92" t="s">
        <v>156</v>
      </c>
      <c r="I65" s="93">
        <v>4.8000000000000001E-2</v>
      </c>
      <c r="J65" s="93">
        <v>4.8499999999999995E-2</v>
      </c>
      <c r="K65" s="86">
        <v>7393000</v>
      </c>
      <c r="L65" s="107">
        <v>101.18049999999999</v>
      </c>
      <c r="M65" s="86">
        <v>7480.2730000000001</v>
      </c>
      <c r="N65" s="79"/>
      <c r="O65" s="87">
        <v>4.3015353773032977E-2</v>
      </c>
      <c r="P65" s="87">
        <f>M65/'סכום נכסי הקרן'!$C$42</f>
        <v>1.2193531230965927E-2</v>
      </c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</row>
    <row r="66" spans="2:39" s="121" customFormat="1">
      <c r="B66" s="85" t="s">
        <v>1106</v>
      </c>
      <c r="C66" s="79" t="s">
        <v>1107</v>
      </c>
      <c r="D66" s="79" t="s">
        <v>248</v>
      </c>
      <c r="E66" s="79"/>
      <c r="F66" s="106">
        <v>42767</v>
      </c>
      <c r="G66" s="86">
        <v>10.199999999999999</v>
      </c>
      <c r="H66" s="92" t="s">
        <v>156</v>
      </c>
      <c r="I66" s="93">
        <v>4.8000000000000001E-2</v>
      </c>
      <c r="J66" s="93">
        <v>4.8500000000000008E-2</v>
      </c>
      <c r="K66" s="86">
        <v>2848000</v>
      </c>
      <c r="L66" s="107">
        <v>100.7812</v>
      </c>
      <c r="M66" s="86">
        <v>2870.2493599999998</v>
      </c>
      <c r="N66" s="79"/>
      <c r="O66" s="87">
        <v>1.6505385784345235E-2</v>
      </c>
      <c r="P66" s="87">
        <f>M66/'סכום נכסי הקרן'!$C$42</f>
        <v>4.6787697737529048E-3</v>
      </c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2:39" s="121" customFormat="1">
      <c r="B67" s="85" t="s">
        <v>1108</v>
      </c>
      <c r="C67" s="79" t="s">
        <v>1109</v>
      </c>
      <c r="D67" s="79" t="s">
        <v>248</v>
      </c>
      <c r="E67" s="79"/>
      <c r="F67" s="106">
        <v>42795</v>
      </c>
      <c r="G67" s="86">
        <v>10.280000000000001</v>
      </c>
      <c r="H67" s="92" t="s">
        <v>156</v>
      </c>
      <c r="I67" s="93">
        <v>4.8000000000000001E-2</v>
      </c>
      <c r="J67" s="93">
        <v>4.8500000000000008E-2</v>
      </c>
      <c r="K67" s="86">
        <v>5336000</v>
      </c>
      <c r="L67" s="107">
        <v>100.5848</v>
      </c>
      <c r="M67" s="86">
        <v>5367.2028399999999</v>
      </c>
      <c r="N67" s="79"/>
      <c r="O67" s="87">
        <v>3.0864131420634957E-2</v>
      </c>
      <c r="P67" s="87">
        <f>M67/'סכום נכסי הקרן'!$C$42</f>
        <v>8.749033016905803E-3</v>
      </c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</row>
    <row r="68" spans="2:39" s="121" customFormat="1">
      <c r="B68" s="85" t="s">
        <v>1110</v>
      </c>
      <c r="C68" s="79" t="s">
        <v>1111</v>
      </c>
      <c r="D68" s="79" t="s">
        <v>248</v>
      </c>
      <c r="E68" s="79"/>
      <c r="F68" s="106">
        <v>42826</v>
      </c>
      <c r="G68" s="86">
        <v>10.119999999999999</v>
      </c>
      <c r="H68" s="92" t="s">
        <v>156</v>
      </c>
      <c r="I68" s="93">
        <v>4.8000000000000001E-2</v>
      </c>
      <c r="J68" s="93">
        <v>4.8500000000000008E-2</v>
      </c>
      <c r="K68" s="86">
        <v>4899000</v>
      </c>
      <c r="L68" s="107">
        <v>102.59269999999999</v>
      </c>
      <c r="M68" s="86">
        <v>5026.0148300000001</v>
      </c>
      <c r="N68" s="79"/>
      <c r="O68" s="87">
        <v>2.8902127767390335E-2</v>
      </c>
      <c r="P68" s="87">
        <f>M68/'סכום נכסי הקרן'!$C$42</f>
        <v>8.1928652599848831E-3</v>
      </c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</row>
    <row r="69" spans="2:39" s="121" customFormat="1">
      <c r="B69" s="85" t="s">
        <v>1112</v>
      </c>
      <c r="C69" s="79" t="s">
        <v>1113</v>
      </c>
      <c r="D69" s="79" t="s">
        <v>248</v>
      </c>
      <c r="E69" s="79"/>
      <c r="F69" s="106">
        <v>42856</v>
      </c>
      <c r="G69" s="86">
        <v>10.199999999999999</v>
      </c>
      <c r="H69" s="92" t="s">
        <v>156</v>
      </c>
      <c r="I69" s="93">
        <v>4.8000000000000001E-2</v>
      </c>
      <c r="J69" s="93">
        <v>4.8500000000000008E-2</v>
      </c>
      <c r="K69" s="86">
        <v>3852000</v>
      </c>
      <c r="L69" s="107">
        <v>101.9834</v>
      </c>
      <c r="M69" s="86">
        <v>3928.40146</v>
      </c>
      <c r="N69" s="79"/>
      <c r="O69" s="87">
        <v>2.2590295643541255E-2</v>
      </c>
      <c r="P69" s="87">
        <f>M69/'סכום נכסי הקרן'!$C$42</f>
        <v>6.4036547717285378E-3</v>
      </c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</row>
    <row r="70" spans="2:39" s="121" customFormat="1">
      <c r="B70" s="85" t="s">
        <v>1114</v>
      </c>
      <c r="C70" s="79" t="s">
        <v>1115</v>
      </c>
      <c r="D70" s="79" t="s">
        <v>248</v>
      </c>
      <c r="E70" s="79"/>
      <c r="F70" s="106">
        <v>42887</v>
      </c>
      <c r="G70" s="86">
        <v>10.29</v>
      </c>
      <c r="H70" s="92" t="s">
        <v>156</v>
      </c>
      <c r="I70" s="93">
        <v>4.8000000000000001E-2</v>
      </c>
      <c r="J70" s="93">
        <v>4.8499999999999995E-2</v>
      </c>
      <c r="K70" s="86">
        <v>5184000</v>
      </c>
      <c r="L70" s="107">
        <v>101.581</v>
      </c>
      <c r="M70" s="86">
        <v>5265.9590799999996</v>
      </c>
      <c r="N70" s="79"/>
      <c r="O70" s="87">
        <v>3.0281928584760913E-2</v>
      </c>
      <c r="P70" s="87">
        <f>M70/'סכום נכסי הקרן'!$C$42</f>
        <v>8.5839963999935018E-3</v>
      </c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</row>
    <row r="71" spans="2:39" s="121" customFormat="1">
      <c r="B71" s="85" t="s">
        <v>1116</v>
      </c>
      <c r="C71" s="79" t="s">
        <v>1117</v>
      </c>
      <c r="D71" s="79" t="s">
        <v>248</v>
      </c>
      <c r="E71" s="79"/>
      <c r="F71" s="106">
        <v>42949</v>
      </c>
      <c r="G71" s="86">
        <v>10.459999999999999</v>
      </c>
      <c r="H71" s="92" t="s">
        <v>156</v>
      </c>
      <c r="I71" s="93">
        <v>4.8000000000000001E-2</v>
      </c>
      <c r="J71" s="93">
        <v>4.8499999999999995E-2</v>
      </c>
      <c r="K71" s="86">
        <v>5160000</v>
      </c>
      <c r="L71" s="107">
        <v>100.78060000000001</v>
      </c>
      <c r="M71" s="86">
        <v>5200.2767000000003</v>
      </c>
      <c r="N71" s="79"/>
      <c r="O71" s="87">
        <v>2.9904221673214399E-2</v>
      </c>
      <c r="P71" s="87">
        <f>M71/'סכום נכסי הקרן'!$C$42</f>
        <v>8.4769280948856322E-3</v>
      </c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</row>
    <row r="72" spans="2:39" s="121" customFormat="1">
      <c r="B72" s="85" t="s">
        <v>1118</v>
      </c>
      <c r="C72" s="79" t="s">
        <v>1119</v>
      </c>
      <c r="D72" s="79" t="s">
        <v>248</v>
      </c>
      <c r="E72" s="79"/>
      <c r="F72" s="106">
        <v>42979</v>
      </c>
      <c r="G72" s="86">
        <v>10.539999999999997</v>
      </c>
      <c r="H72" s="92" t="s">
        <v>156</v>
      </c>
      <c r="I72" s="93">
        <v>4.8000000000000001E-2</v>
      </c>
      <c r="J72" s="93">
        <v>4.8500000000000008E-2</v>
      </c>
      <c r="K72" s="86">
        <v>3143000</v>
      </c>
      <c r="L72" s="107">
        <v>100.4967</v>
      </c>
      <c r="M72" s="86">
        <v>3158.6121800000001</v>
      </c>
      <c r="N72" s="79"/>
      <c r="O72" s="87">
        <v>1.8163617872571085E-2</v>
      </c>
      <c r="P72" s="87">
        <f>M72/'סכום נכסי הקרן'!$C$42</f>
        <v>5.1488276247858029E-3</v>
      </c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</row>
    <row r="73" spans="2:39" s="121" customFormat="1">
      <c r="B73" s="85" t="s">
        <v>1120</v>
      </c>
      <c r="C73" s="79" t="s">
        <v>1121</v>
      </c>
      <c r="D73" s="79" t="s">
        <v>248</v>
      </c>
      <c r="E73" s="79"/>
      <c r="F73" s="106">
        <v>43009</v>
      </c>
      <c r="G73" s="86">
        <v>10.37</v>
      </c>
      <c r="H73" s="92" t="s">
        <v>156</v>
      </c>
      <c r="I73" s="93">
        <v>4.8000000000000001E-2</v>
      </c>
      <c r="J73" s="93">
        <v>4.8499999999999995E-2</v>
      </c>
      <c r="K73" s="86">
        <v>7448000</v>
      </c>
      <c r="L73" s="107">
        <v>102.4002</v>
      </c>
      <c r="M73" s="86">
        <v>7626.7633699999997</v>
      </c>
      <c r="N73" s="79"/>
      <c r="O73" s="87">
        <v>4.3857747505172497E-2</v>
      </c>
      <c r="P73" s="87">
        <f>M73/'סכום נכסי הקרן'!$C$42</f>
        <v>1.2432323973106589E-2</v>
      </c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</row>
    <row r="74" spans="2:39" s="121" customFormat="1">
      <c r="B74" s="85" t="s">
        <v>1122</v>
      </c>
      <c r="C74" s="79" t="s">
        <v>1123</v>
      </c>
      <c r="D74" s="79" t="s">
        <v>248</v>
      </c>
      <c r="E74" s="79"/>
      <c r="F74" s="106">
        <v>43040</v>
      </c>
      <c r="G74" s="86">
        <v>10.459999999999999</v>
      </c>
      <c r="H74" s="92" t="s">
        <v>156</v>
      </c>
      <c r="I74" s="93">
        <v>4.8000000000000001E-2</v>
      </c>
      <c r="J74" s="93">
        <v>4.8500000000000008E-2</v>
      </c>
      <c r="K74" s="86">
        <v>6169000</v>
      </c>
      <c r="L74" s="107">
        <v>101.9962</v>
      </c>
      <c r="M74" s="86">
        <v>6292.1449599999996</v>
      </c>
      <c r="N74" s="79"/>
      <c r="O74" s="87">
        <v>3.6183016508302093E-2</v>
      </c>
      <c r="P74" s="87">
        <f>M74/'סכום נכסי הקרן'!$C$42</f>
        <v>1.0256773526785031E-2</v>
      </c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</row>
    <row r="75" spans="2:39" s="121" customFormat="1">
      <c r="B75" s="85" t="s">
        <v>1124</v>
      </c>
      <c r="C75" s="79" t="s">
        <v>1125</v>
      </c>
      <c r="D75" s="79" t="s">
        <v>248</v>
      </c>
      <c r="E75" s="79"/>
      <c r="F75" s="106">
        <v>43070</v>
      </c>
      <c r="G75" s="86">
        <v>10.54</v>
      </c>
      <c r="H75" s="92" t="s">
        <v>156</v>
      </c>
      <c r="I75" s="93">
        <v>4.8000000000000001E-2</v>
      </c>
      <c r="J75" s="93">
        <v>4.8499999999999995E-2</v>
      </c>
      <c r="K75" s="86">
        <v>5173000</v>
      </c>
      <c r="L75" s="107">
        <v>101.5938</v>
      </c>
      <c r="M75" s="86">
        <v>5255.4483200000004</v>
      </c>
      <c r="N75" s="79"/>
      <c r="O75" s="87">
        <v>3.022148639771461E-2</v>
      </c>
      <c r="P75" s="87">
        <f>M75/'סכום נכסי הקרן'!$C$42</f>
        <v>8.5668628969353677E-3</v>
      </c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</row>
    <row r="76" spans="2:39" s="121" customFormat="1">
      <c r="B76" s="85" t="s">
        <v>1126</v>
      </c>
      <c r="C76" s="79" t="s">
        <v>1127</v>
      </c>
      <c r="D76" s="79" t="s">
        <v>248</v>
      </c>
      <c r="E76" s="79"/>
      <c r="F76" s="106">
        <v>43101</v>
      </c>
      <c r="G76" s="86">
        <v>10.620000000000001</v>
      </c>
      <c r="H76" s="92" t="s">
        <v>156</v>
      </c>
      <c r="I76" s="93">
        <v>4.8000000000000001E-2</v>
      </c>
      <c r="J76" s="93">
        <v>4.8499999999999995E-2</v>
      </c>
      <c r="K76" s="86">
        <v>10196000</v>
      </c>
      <c r="L76" s="107">
        <v>101.193</v>
      </c>
      <c r="M76" s="86">
        <v>10317.64234</v>
      </c>
      <c r="N76" s="79"/>
      <c r="O76" s="87">
        <v>5.9331662809462143E-2</v>
      </c>
      <c r="P76" s="87">
        <f>M76/'סכום נכסי הקרן'!$C$42</f>
        <v>1.6818703555702631E-2</v>
      </c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</row>
    <row r="77" spans="2:39" s="121" customFormat="1">
      <c r="B77" s="85" t="s">
        <v>1128</v>
      </c>
      <c r="C77" s="79" t="s">
        <v>1129</v>
      </c>
      <c r="D77" s="79" t="s">
        <v>248</v>
      </c>
      <c r="E77" s="79"/>
      <c r="F77" s="106">
        <v>43132</v>
      </c>
      <c r="G77" s="86">
        <v>10.709999999999999</v>
      </c>
      <c r="H77" s="92" t="s">
        <v>156</v>
      </c>
      <c r="I77" s="93">
        <v>4.8000000000000001E-2</v>
      </c>
      <c r="J77" s="93">
        <v>4.8499999999999995E-2</v>
      </c>
      <c r="K77" s="86">
        <v>9726000</v>
      </c>
      <c r="L77" s="107">
        <v>100.7938</v>
      </c>
      <c r="M77" s="86">
        <v>9803.2088000000003</v>
      </c>
      <c r="N77" s="79"/>
      <c r="O77" s="87">
        <v>5.6373409719526292E-2</v>
      </c>
      <c r="P77" s="87">
        <f>M77/'סכום נכסי הקרן'!$C$42</f>
        <v>1.5980129691320091E-2</v>
      </c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</row>
    <row r="78" spans="2:39" s="121" customFormat="1">
      <c r="B78" s="85" t="s">
        <v>1130</v>
      </c>
      <c r="C78" s="79" t="s">
        <v>1131</v>
      </c>
      <c r="D78" s="79" t="s">
        <v>248</v>
      </c>
      <c r="E78" s="79"/>
      <c r="F78" s="106">
        <v>43161</v>
      </c>
      <c r="G78" s="86">
        <v>10.73</v>
      </c>
      <c r="H78" s="92" t="s">
        <v>156</v>
      </c>
      <c r="I78" s="93">
        <v>4.8000000000000001E-2</v>
      </c>
      <c r="J78" s="93">
        <v>4.87E-2</v>
      </c>
      <c r="K78" s="86">
        <v>3028000</v>
      </c>
      <c r="L78" s="107">
        <v>100.4849</v>
      </c>
      <c r="M78" s="86">
        <v>3042.6842700000002</v>
      </c>
      <c r="N78" s="79"/>
      <c r="O78" s="87">
        <v>1.7496973745970583E-2</v>
      </c>
      <c r="P78" s="87">
        <f>M78/'סכום נכסי הקרן'!$C$42</f>
        <v>4.9598544962481672E-3</v>
      </c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</row>
    <row r="79" spans="2:39" s="121" customFormat="1">
      <c r="B79" s="85" t="s">
        <v>1132</v>
      </c>
      <c r="C79" s="79" t="s">
        <v>1133</v>
      </c>
      <c r="D79" s="79" t="s">
        <v>248</v>
      </c>
      <c r="E79" s="79"/>
      <c r="F79" s="106">
        <v>40057</v>
      </c>
      <c r="G79" s="86">
        <v>5.589999999999999</v>
      </c>
      <c r="H79" s="92" t="s">
        <v>156</v>
      </c>
      <c r="I79" s="93">
        <v>4.8000000000000001E-2</v>
      </c>
      <c r="J79" s="93">
        <v>4.8499999999999995E-2</v>
      </c>
      <c r="K79" s="86">
        <v>103000</v>
      </c>
      <c r="L79" s="107">
        <v>108.16889999999999</v>
      </c>
      <c r="M79" s="86">
        <v>111.42082000000001</v>
      </c>
      <c r="N79" s="79"/>
      <c r="O79" s="87">
        <v>6.407260791125442E-4</v>
      </c>
      <c r="P79" s="87">
        <f>M79/'סכום נכסי הקרן'!$C$42</f>
        <v>1.8162615835676493E-4</v>
      </c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</row>
    <row r="80" spans="2:39" s="121" customFormat="1">
      <c r="B80" s="85" t="s">
        <v>1134</v>
      </c>
      <c r="C80" s="79" t="s">
        <v>1135</v>
      </c>
      <c r="D80" s="79" t="s">
        <v>248</v>
      </c>
      <c r="E80" s="79"/>
      <c r="F80" s="106">
        <v>39995</v>
      </c>
      <c r="G80" s="86">
        <v>5.42</v>
      </c>
      <c r="H80" s="92" t="s">
        <v>156</v>
      </c>
      <c r="I80" s="93">
        <v>4.8000000000000001E-2</v>
      </c>
      <c r="J80" s="93">
        <v>4.8500000000000008E-2</v>
      </c>
      <c r="K80" s="86">
        <v>51000</v>
      </c>
      <c r="L80" s="107">
        <v>111.15</v>
      </c>
      <c r="M80" s="86">
        <v>56.691099999999999</v>
      </c>
      <c r="N80" s="79"/>
      <c r="O80" s="87">
        <v>3.2600250315495036E-4</v>
      </c>
      <c r="P80" s="87">
        <f>M80/'סכום נכסי הקרן'!$C$42</f>
        <v>9.2411693846977574E-5</v>
      </c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</row>
    <row r="81" spans="2:39" s="121" customFormat="1">
      <c r="B81" s="85" t="s">
        <v>1136</v>
      </c>
      <c r="C81" s="79" t="s">
        <v>1137</v>
      </c>
      <c r="D81" s="79" t="s">
        <v>248</v>
      </c>
      <c r="E81" s="79"/>
      <c r="F81" s="106">
        <v>40756</v>
      </c>
      <c r="G81" s="86">
        <v>6.92</v>
      </c>
      <c r="H81" s="92" t="s">
        <v>156</v>
      </c>
      <c r="I81" s="93">
        <v>4.8000000000000001E-2</v>
      </c>
      <c r="J81" s="93">
        <v>4.8499999999999995E-2</v>
      </c>
      <c r="K81" s="86">
        <v>346000</v>
      </c>
      <c r="L81" s="107">
        <v>102.843</v>
      </c>
      <c r="M81" s="86">
        <v>355.87630999999999</v>
      </c>
      <c r="N81" s="79"/>
      <c r="O81" s="87">
        <v>2.0464688085704299E-3</v>
      </c>
      <c r="P81" s="87">
        <f>M81/'סכום נכסי הקרן'!$C$42</f>
        <v>5.8011103342697681E-4</v>
      </c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</row>
    <row r="82" spans="2:39" s="121" customFormat="1">
      <c r="B82" s="85" t="s">
        <v>1138</v>
      </c>
      <c r="C82" s="79" t="s">
        <v>1139</v>
      </c>
      <c r="D82" s="79" t="s">
        <v>248</v>
      </c>
      <c r="E82" s="79"/>
      <c r="F82" s="106">
        <v>40848</v>
      </c>
      <c r="G82" s="86">
        <v>7.0099999999999989</v>
      </c>
      <c r="H82" s="92" t="s">
        <v>156</v>
      </c>
      <c r="I82" s="93">
        <v>4.8000000000000001E-2</v>
      </c>
      <c r="J82" s="93">
        <v>4.8499999999999995E-2</v>
      </c>
      <c r="K82" s="86">
        <v>204000</v>
      </c>
      <c r="L82" s="107">
        <v>104.07210000000001</v>
      </c>
      <c r="M82" s="86">
        <v>212.29904000000002</v>
      </c>
      <c r="N82" s="79"/>
      <c r="O82" s="87">
        <v>1.2208268750719766E-3</v>
      </c>
      <c r="P82" s="87">
        <f>M82/'סכום נכסי הקרן'!$C$42</f>
        <v>3.4606691153438982E-4</v>
      </c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</row>
    <row r="83" spans="2:39" s="121" customFormat="1">
      <c r="B83" s="85" t="s">
        <v>1140</v>
      </c>
      <c r="C83" s="79" t="s">
        <v>1141</v>
      </c>
      <c r="D83" s="79" t="s">
        <v>248</v>
      </c>
      <c r="E83" s="79"/>
      <c r="F83" s="106">
        <v>40940</v>
      </c>
      <c r="G83" s="86">
        <v>7.2599999999999989</v>
      </c>
      <c r="H83" s="92" t="s">
        <v>156</v>
      </c>
      <c r="I83" s="93">
        <v>4.8000000000000001E-2</v>
      </c>
      <c r="J83" s="93">
        <v>4.8499999999999995E-2</v>
      </c>
      <c r="K83" s="86">
        <v>346000</v>
      </c>
      <c r="L83" s="107">
        <v>102.85550000000001</v>
      </c>
      <c r="M83" s="86">
        <v>355.88251000000002</v>
      </c>
      <c r="N83" s="79"/>
      <c r="O83" s="87">
        <v>2.0465044617068049E-3</v>
      </c>
      <c r="P83" s="87">
        <f>M83/'סכום נכסי הקרן'!$C$42</f>
        <v>5.8012113999576537E-4</v>
      </c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</row>
    <row r="84" spans="2:39" s="121" customFormat="1">
      <c r="B84" s="85" t="s">
        <v>1142</v>
      </c>
      <c r="C84" s="79" t="s">
        <v>1143</v>
      </c>
      <c r="D84" s="79" t="s">
        <v>248</v>
      </c>
      <c r="E84" s="79"/>
      <c r="F84" s="106">
        <v>40969</v>
      </c>
      <c r="G84" s="86">
        <v>7.3400000000000007</v>
      </c>
      <c r="H84" s="92" t="s">
        <v>156</v>
      </c>
      <c r="I84" s="93">
        <v>4.8000000000000001E-2</v>
      </c>
      <c r="J84" s="93">
        <v>4.8599999999999997E-2</v>
      </c>
      <c r="K84" s="86">
        <v>741000</v>
      </c>
      <c r="L84" s="107">
        <v>102.4268</v>
      </c>
      <c r="M84" s="86">
        <v>758.87331999999992</v>
      </c>
      <c r="N84" s="79"/>
      <c r="O84" s="87">
        <v>4.3639054789465651E-3</v>
      </c>
      <c r="P84" s="87">
        <f>M84/'סכום נכסי הקרן'!$C$42</f>
        <v>1.2370331307115126E-3</v>
      </c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</row>
    <row r="85" spans="2:39" s="121" customFormat="1">
      <c r="B85" s="85" t="s">
        <v>1144</v>
      </c>
      <c r="C85" s="79">
        <v>8789</v>
      </c>
      <c r="D85" s="79" t="s">
        <v>248</v>
      </c>
      <c r="E85" s="79"/>
      <c r="F85" s="106">
        <v>41000</v>
      </c>
      <c r="G85" s="86">
        <v>7.2500000000000009</v>
      </c>
      <c r="H85" s="92" t="s">
        <v>156</v>
      </c>
      <c r="I85" s="93">
        <v>4.8000000000000001E-2</v>
      </c>
      <c r="J85" s="93">
        <v>4.8500000000000008E-2</v>
      </c>
      <c r="K85" s="86">
        <v>479000</v>
      </c>
      <c r="L85" s="107">
        <v>104.48520000000001</v>
      </c>
      <c r="M85" s="86">
        <v>500.47224</v>
      </c>
      <c r="N85" s="79"/>
      <c r="O85" s="87">
        <v>2.8779685523753298E-3</v>
      </c>
      <c r="P85" s="87">
        <f>M85/'סכום נכסי הקרן'!$C$42</f>
        <v>8.158156645715303E-4</v>
      </c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</row>
    <row r="86" spans="2:39" s="121" customFormat="1">
      <c r="B86" s="85" t="s">
        <v>1145</v>
      </c>
      <c r="C86" s="79" t="s">
        <v>1146</v>
      </c>
      <c r="D86" s="79" t="s">
        <v>248</v>
      </c>
      <c r="E86" s="79"/>
      <c r="F86" s="106">
        <v>41640</v>
      </c>
      <c r="G86" s="86">
        <v>8.4300000000000015</v>
      </c>
      <c r="H86" s="92" t="s">
        <v>156</v>
      </c>
      <c r="I86" s="93">
        <v>4.8000000000000001E-2</v>
      </c>
      <c r="J86" s="93">
        <v>4.8499999999999995E-2</v>
      </c>
      <c r="K86" s="86">
        <v>757000</v>
      </c>
      <c r="L86" s="107">
        <v>101.182</v>
      </c>
      <c r="M86" s="86">
        <v>765.94760999999994</v>
      </c>
      <c r="N86" s="79"/>
      <c r="O86" s="87">
        <v>4.4045862250962084E-3</v>
      </c>
      <c r="P86" s="87">
        <f>M86/'סכום נכסי הקרן'!$C$42</f>
        <v>1.2485648724075591E-3</v>
      </c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</row>
    <row r="87" spans="2:39" s="121" customFormat="1">
      <c r="B87" s="126"/>
      <c r="C87" s="126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</row>
    <row r="90" spans="2:39">
      <c r="B90" s="94" t="s">
        <v>104</v>
      </c>
    </row>
    <row r="91" spans="2:39">
      <c r="B91" s="94" t="s">
        <v>225</v>
      </c>
    </row>
    <row r="92" spans="2:39">
      <c r="B92" s="94" t="s">
        <v>233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171</v>
      </c>
      <c r="C1" s="77" t="s" vm="1">
        <v>243</v>
      </c>
    </row>
    <row r="2" spans="2:65">
      <c r="B2" s="56" t="s">
        <v>170</v>
      </c>
      <c r="C2" s="77" t="s">
        <v>244</v>
      </c>
    </row>
    <row r="3" spans="2:65">
      <c r="B3" s="56" t="s">
        <v>172</v>
      </c>
      <c r="C3" s="77" t="s">
        <v>245</v>
      </c>
    </row>
    <row r="4" spans="2:65">
      <c r="B4" s="56" t="s">
        <v>173</v>
      </c>
      <c r="C4" s="77">
        <v>2142</v>
      </c>
    </row>
    <row r="6" spans="2:65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65" ht="26.25" customHeight="1">
      <c r="B7" s="193" t="s">
        <v>79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65" s="3" customFormat="1" ht="78.75">
      <c r="B8" s="22" t="s">
        <v>108</v>
      </c>
      <c r="C8" s="30" t="s">
        <v>37</v>
      </c>
      <c r="D8" s="30" t="s">
        <v>110</v>
      </c>
      <c r="E8" s="30" t="s">
        <v>109</v>
      </c>
      <c r="F8" s="30" t="s">
        <v>54</v>
      </c>
      <c r="G8" s="30" t="s">
        <v>15</v>
      </c>
      <c r="H8" s="30" t="s">
        <v>55</v>
      </c>
      <c r="I8" s="30" t="s">
        <v>94</v>
      </c>
      <c r="J8" s="30" t="s">
        <v>18</v>
      </c>
      <c r="K8" s="30" t="s">
        <v>93</v>
      </c>
      <c r="L8" s="30" t="s">
        <v>17</v>
      </c>
      <c r="M8" s="70" t="s">
        <v>19</v>
      </c>
      <c r="N8" s="30" t="s">
        <v>227</v>
      </c>
      <c r="O8" s="30" t="s">
        <v>226</v>
      </c>
      <c r="P8" s="30" t="s">
        <v>102</v>
      </c>
      <c r="Q8" s="30" t="s">
        <v>49</v>
      </c>
      <c r="R8" s="30" t="s">
        <v>174</v>
      </c>
      <c r="S8" s="31" t="s">
        <v>176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234</v>
      </c>
      <c r="O9" s="32"/>
      <c r="P9" s="32" t="s">
        <v>230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105</v>
      </c>
      <c r="R10" s="20" t="s">
        <v>106</v>
      </c>
      <c r="S10" s="20" t="s">
        <v>177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H16" sqref="H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171</v>
      </c>
      <c r="C1" s="77" t="s" vm="1">
        <v>243</v>
      </c>
    </row>
    <row r="2" spans="2:81">
      <c r="B2" s="56" t="s">
        <v>170</v>
      </c>
      <c r="C2" s="77" t="s">
        <v>244</v>
      </c>
    </row>
    <row r="3" spans="2:81">
      <c r="B3" s="56" t="s">
        <v>172</v>
      </c>
      <c r="C3" s="77" t="s">
        <v>245</v>
      </c>
    </row>
    <row r="4" spans="2:81">
      <c r="B4" s="56" t="s">
        <v>173</v>
      </c>
      <c r="C4" s="77">
        <v>2142</v>
      </c>
    </row>
    <row r="6" spans="2:81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81" ht="26.25" customHeight="1">
      <c r="B7" s="193" t="s">
        <v>80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81" s="3" customFormat="1" ht="78.75">
      <c r="B8" s="22" t="s">
        <v>108</v>
      </c>
      <c r="C8" s="30" t="s">
        <v>37</v>
      </c>
      <c r="D8" s="30" t="s">
        <v>110</v>
      </c>
      <c r="E8" s="30" t="s">
        <v>109</v>
      </c>
      <c r="F8" s="30" t="s">
        <v>54</v>
      </c>
      <c r="G8" s="30" t="s">
        <v>15</v>
      </c>
      <c r="H8" s="30" t="s">
        <v>55</v>
      </c>
      <c r="I8" s="30" t="s">
        <v>94</v>
      </c>
      <c r="J8" s="30" t="s">
        <v>18</v>
      </c>
      <c r="K8" s="30" t="s">
        <v>93</v>
      </c>
      <c r="L8" s="30" t="s">
        <v>17</v>
      </c>
      <c r="M8" s="70" t="s">
        <v>19</v>
      </c>
      <c r="N8" s="70" t="s">
        <v>227</v>
      </c>
      <c r="O8" s="30" t="s">
        <v>226</v>
      </c>
      <c r="P8" s="30" t="s">
        <v>102</v>
      </c>
      <c r="Q8" s="30" t="s">
        <v>49</v>
      </c>
      <c r="R8" s="30" t="s">
        <v>174</v>
      </c>
      <c r="S8" s="31" t="s">
        <v>176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234</v>
      </c>
      <c r="O9" s="32"/>
      <c r="P9" s="32" t="s">
        <v>230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105</v>
      </c>
      <c r="R10" s="20" t="s">
        <v>106</v>
      </c>
      <c r="S10" s="20" t="s">
        <v>177</v>
      </c>
      <c r="T10" s="5"/>
      <c r="BZ10" s="1"/>
    </row>
    <row r="11" spans="2:8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Z11" s="1"/>
      <c r="CC11" s="1"/>
    </row>
    <row r="12" spans="2:81" ht="17.25" customHeight="1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81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81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81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8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171</v>
      </c>
      <c r="C1" s="77" t="s" vm="1">
        <v>243</v>
      </c>
    </row>
    <row r="2" spans="2:98">
      <c r="B2" s="56" t="s">
        <v>170</v>
      </c>
      <c r="C2" s="77" t="s">
        <v>244</v>
      </c>
    </row>
    <row r="3" spans="2:98">
      <c r="B3" s="56" t="s">
        <v>172</v>
      </c>
      <c r="C3" s="77" t="s">
        <v>245</v>
      </c>
    </row>
    <row r="4" spans="2:98">
      <c r="B4" s="56" t="s">
        <v>173</v>
      </c>
      <c r="C4" s="77">
        <v>2142</v>
      </c>
    </row>
    <row r="6" spans="2:98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2:98" ht="26.25" customHeight="1">
      <c r="B7" s="193" t="s">
        <v>81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2:98" s="3" customFormat="1" ht="78.75">
      <c r="B8" s="22" t="s">
        <v>108</v>
      </c>
      <c r="C8" s="30" t="s">
        <v>37</v>
      </c>
      <c r="D8" s="30" t="s">
        <v>110</v>
      </c>
      <c r="E8" s="30" t="s">
        <v>109</v>
      </c>
      <c r="F8" s="30" t="s">
        <v>54</v>
      </c>
      <c r="G8" s="30" t="s">
        <v>93</v>
      </c>
      <c r="H8" s="30" t="s">
        <v>227</v>
      </c>
      <c r="I8" s="30" t="s">
        <v>226</v>
      </c>
      <c r="J8" s="30" t="s">
        <v>102</v>
      </c>
      <c r="K8" s="30" t="s">
        <v>49</v>
      </c>
      <c r="L8" s="30" t="s">
        <v>174</v>
      </c>
      <c r="M8" s="31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234</v>
      </c>
      <c r="I9" s="32"/>
      <c r="J9" s="32" t="s">
        <v>230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2:98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2:98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2:98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2:9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171</v>
      </c>
      <c r="C1" s="77" t="s" vm="1">
        <v>243</v>
      </c>
    </row>
    <row r="2" spans="2:55">
      <c r="B2" s="56" t="s">
        <v>170</v>
      </c>
      <c r="C2" s="77" t="s">
        <v>244</v>
      </c>
    </row>
    <row r="3" spans="2:55">
      <c r="B3" s="56" t="s">
        <v>172</v>
      </c>
      <c r="C3" s="77" t="s">
        <v>245</v>
      </c>
    </row>
    <row r="4" spans="2:55">
      <c r="B4" s="56" t="s">
        <v>173</v>
      </c>
      <c r="C4" s="77">
        <v>2142</v>
      </c>
    </row>
    <row r="6" spans="2:55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55" ht="26.25" customHeight="1">
      <c r="B7" s="193" t="s">
        <v>88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55" s="3" customFormat="1" ht="78.75">
      <c r="B8" s="22" t="s">
        <v>108</v>
      </c>
      <c r="C8" s="30" t="s">
        <v>37</v>
      </c>
      <c r="D8" s="30" t="s">
        <v>93</v>
      </c>
      <c r="E8" s="30" t="s">
        <v>94</v>
      </c>
      <c r="F8" s="30" t="s">
        <v>227</v>
      </c>
      <c r="G8" s="30" t="s">
        <v>226</v>
      </c>
      <c r="H8" s="30" t="s">
        <v>102</v>
      </c>
      <c r="I8" s="30" t="s">
        <v>49</v>
      </c>
      <c r="J8" s="30" t="s">
        <v>174</v>
      </c>
      <c r="K8" s="31" t="s">
        <v>176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234</v>
      </c>
      <c r="G9" s="32"/>
      <c r="H9" s="32" t="s">
        <v>230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104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4" t="s">
        <v>225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78"/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171</v>
      </c>
      <c r="C1" s="77" t="s" vm="1">
        <v>243</v>
      </c>
    </row>
    <row r="2" spans="2:59">
      <c r="B2" s="56" t="s">
        <v>170</v>
      </c>
      <c r="C2" s="77" t="s">
        <v>244</v>
      </c>
    </row>
    <row r="3" spans="2:59">
      <c r="B3" s="56" t="s">
        <v>172</v>
      </c>
      <c r="C3" s="77" t="s">
        <v>245</v>
      </c>
    </row>
    <row r="4" spans="2:59">
      <c r="B4" s="56" t="s">
        <v>173</v>
      </c>
      <c r="C4" s="77">
        <v>2142</v>
      </c>
    </row>
    <row r="6" spans="2:59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9" ht="26.25" customHeight="1">
      <c r="B7" s="193" t="s">
        <v>89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9" s="3" customFormat="1" ht="78.75">
      <c r="B8" s="22" t="s">
        <v>108</v>
      </c>
      <c r="C8" s="30" t="s">
        <v>37</v>
      </c>
      <c r="D8" s="30" t="s">
        <v>54</v>
      </c>
      <c r="E8" s="30" t="s">
        <v>93</v>
      </c>
      <c r="F8" s="30" t="s">
        <v>94</v>
      </c>
      <c r="G8" s="30" t="s">
        <v>227</v>
      </c>
      <c r="H8" s="30" t="s">
        <v>226</v>
      </c>
      <c r="I8" s="30" t="s">
        <v>102</v>
      </c>
      <c r="J8" s="30" t="s">
        <v>49</v>
      </c>
      <c r="K8" s="30" t="s">
        <v>174</v>
      </c>
      <c r="L8" s="31" t="s">
        <v>176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234</v>
      </c>
      <c r="H9" s="16"/>
      <c r="I9" s="16" t="s">
        <v>230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13" t="s">
        <v>39</v>
      </c>
      <c r="C11" s="114"/>
      <c r="D11" s="114"/>
      <c r="E11" s="114"/>
      <c r="F11" s="114"/>
      <c r="G11" s="115"/>
      <c r="H11" s="116"/>
      <c r="I11" s="115">
        <v>1.0235300000000001</v>
      </c>
      <c r="J11" s="114"/>
      <c r="K11" s="117">
        <v>1</v>
      </c>
      <c r="L11" s="117">
        <f>I11/'סכום נכסי הקרן'!$C$42</f>
        <v>1.6684477987408423E-6</v>
      </c>
      <c r="M11" s="95"/>
      <c r="N11" s="95"/>
      <c r="O11" s="95"/>
      <c r="P11" s="95"/>
      <c r="BG11" s="95"/>
    </row>
    <row r="12" spans="2:59" s="95" customFormat="1" ht="21" customHeight="1">
      <c r="B12" s="118" t="s">
        <v>223</v>
      </c>
      <c r="C12" s="114"/>
      <c r="D12" s="114"/>
      <c r="E12" s="114"/>
      <c r="F12" s="114"/>
      <c r="G12" s="115"/>
      <c r="H12" s="116"/>
      <c r="I12" s="115">
        <v>1.0235300000000001</v>
      </c>
      <c r="J12" s="114"/>
      <c r="K12" s="117">
        <v>1</v>
      </c>
      <c r="L12" s="117">
        <f>I12/'סכום נכסי הקרן'!$C$42</f>
        <v>1.6684477987408423E-6</v>
      </c>
    </row>
    <row r="13" spans="2:59">
      <c r="B13" s="82" t="s">
        <v>1147</v>
      </c>
      <c r="C13" s="79" t="s">
        <v>1148</v>
      </c>
      <c r="D13" s="92" t="s">
        <v>478</v>
      </c>
      <c r="E13" s="92" t="s">
        <v>155</v>
      </c>
      <c r="F13" s="106">
        <v>42731</v>
      </c>
      <c r="G13" s="86">
        <v>939</v>
      </c>
      <c r="H13" s="88">
        <v>31.019400000000001</v>
      </c>
      <c r="I13" s="86">
        <v>1.0235300000000001</v>
      </c>
      <c r="J13" s="87">
        <v>4.6359885023535416E-5</v>
      </c>
      <c r="K13" s="87">
        <v>1</v>
      </c>
      <c r="L13" s="87">
        <f>I13/'סכום נכסי הקרן'!$C$42</f>
        <v>1.6684477987408423E-6</v>
      </c>
    </row>
    <row r="14" spans="2:59">
      <c r="B14" s="78"/>
      <c r="C14" s="79"/>
      <c r="D14" s="79"/>
      <c r="E14" s="79"/>
      <c r="F14" s="79"/>
      <c r="G14" s="86"/>
      <c r="H14" s="88"/>
      <c r="I14" s="79"/>
      <c r="J14" s="79"/>
      <c r="K14" s="87"/>
      <c r="L14" s="79"/>
    </row>
    <row r="15" spans="2:59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10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10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10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76</v>
      </c>
      <c r="C6" s="13" t="s">
        <v>37</v>
      </c>
      <c r="E6" s="13" t="s">
        <v>109</v>
      </c>
      <c r="I6" s="13" t="s">
        <v>15</v>
      </c>
      <c r="J6" s="13" t="s">
        <v>55</v>
      </c>
      <c r="M6" s="13" t="s">
        <v>93</v>
      </c>
      <c r="Q6" s="13" t="s">
        <v>17</v>
      </c>
      <c r="R6" s="13" t="s">
        <v>19</v>
      </c>
      <c r="U6" s="13" t="s">
        <v>51</v>
      </c>
      <c r="W6" s="14" t="s">
        <v>48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78</v>
      </c>
      <c r="C8" s="30" t="s">
        <v>37</v>
      </c>
      <c r="D8" s="30" t="s">
        <v>111</v>
      </c>
      <c r="I8" s="30" t="s">
        <v>15</v>
      </c>
      <c r="J8" s="30" t="s">
        <v>55</v>
      </c>
      <c r="K8" s="30" t="s">
        <v>94</v>
      </c>
      <c r="L8" s="30" t="s">
        <v>18</v>
      </c>
      <c r="M8" s="30" t="s">
        <v>93</v>
      </c>
      <c r="Q8" s="30" t="s">
        <v>17</v>
      </c>
      <c r="R8" s="30" t="s">
        <v>19</v>
      </c>
      <c r="S8" s="30" t="s">
        <v>0</v>
      </c>
      <c r="T8" s="30" t="s">
        <v>97</v>
      </c>
      <c r="U8" s="30" t="s">
        <v>51</v>
      </c>
      <c r="V8" s="30" t="s">
        <v>49</v>
      </c>
      <c r="W8" s="31" t="s">
        <v>103</v>
      </c>
    </row>
    <row r="9" spans="2:25" ht="31.5">
      <c r="B9" s="48" t="str">
        <f>'תעודות חוב מסחריות '!B7:T7</f>
        <v>2. תעודות חוב מסחריות</v>
      </c>
      <c r="C9" s="13" t="s">
        <v>37</v>
      </c>
      <c r="D9" s="13" t="s">
        <v>111</v>
      </c>
      <c r="E9" s="41" t="s">
        <v>109</v>
      </c>
      <c r="G9" s="13" t="s">
        <v>54</v>
      </c>
      <c r="I9" s="13" t="s">
        <v>15</v>
      </c>
      <c r="J9" s="13" t="s">
        <v>55</v>
      </c>
      <c r="K9" s="13" t="s">
        <v>94</v>
      </c>
      <c r="L9" s="13" t="s">
        <v>18</v>
      </c>
      <c r="M9" s="13" t="s">
        <v>93</v>
      </c>
      <c r="Q9" s="13" t="s">
        <v>17</v>
      </c>
      <c r="R9" s="13" t="s">
        <v>19</v>
      </c>
      <c r="S9" s="13" t="s">
        <v>0</v>
      </c>
      <c r="T9" s="13" t="s">
        <v>97</v>
      </c>
      <c r="U9" s="13" t="s">
        <v>51</v>
      </c>
      <c r="V9" s="13" t="s">
        <v>49</v>
      </c>
      <c r="W9" s="38" t="s">
        <v>103</v>
      </c>
    </row>
    <row r="10" spans="2:25" ht="31.5">
      <c r="B10" s="48" t="str">
        <f>'אג"ח קונצרני'!B7:U7</f>
        <v>3. אג"ח קונצרני</v>
      </c>
      <c r="C10" s="30" t="s">
        <v>37</v>
      </c>
      <c r="D10" s="13" t="s">
        <v>111</v>
      </c>
      <c r="E10" s="41" t="s">
        <v>109</v>
      </c>
      <c r="G10" s="30" t="s">
        <v>54</v>
      </c>
      <c r="I10" s="30" t="s">
        <v>15</v>
      </c>
      <c r="J10" s="30" t="s">
        <v>55</v>
      </c>
      <c r="K10" s="30" t="s">
        <v>94</v>
      </c>
      <c r="L10" s="30" t="s">
        <v>18</v>
      </c>
      <c r="M10" s="30" t="s">
        <v>93</v>
      </c>
      <c r="Q10" s="30" t="s">
        <v>17</v>
      </c>
      <c r="R10" s="30" t="s">
        <v>19</v>
      </c>
      <c r="S10" s="30" t="s">
        <v>0</v>
      </c>
      <c r="T10" s="30" t="s">
        <v>97</v>
      </c>
      <c r="U10" s="30" t="s">
        <v>51</v>
      </c>
      <c r="V10" s="13" t="s">
        <v>49</v>
      </c>
      <c r="W10" s="31" t="s">
        <v>103</v>
      </c>
    </row>
    <row r="11" spans="2:25" ht="31.5">
      <c r="B11" s="48" t="str">
        <f>מניות!B7</f>
        <v>4. מניות</v>
      </c>
      <c r="C11" s="30" t="s">
        <v>37</v>
      </c>
      <c r="D11" s="13" t="s">
        <v>111</v>
      </c>
      <c r="E11" s="41" t="s">
        <v>109</v>
      </c>
      <c r="H11" s="30" t="s">
        <v>93</v>
      </c>
      <c r="S11" s="30" t="s">
        <v>0</v>
      </c>
      <c r="T11" s="13" t="s">
        <v>97</v>
      </c>
      <c r="U11" s="13" t="s">
        <v>51</v>
      </c>
      <c r="V11" s="13" t="s">
        <v>49</v>
      </c>
      <c r="W11" s="14" t="s">
        <v>103</v>
      </c>
    </row>
    <row r="12" spans="2:25" ht="31.5">
      <c r="B12" s="48" t="str">
        <f>'תעודות סל'!B7:N7</f>
        <v>5. תעודות סל</v>
      </c>
      <c r="C12" s="30" t="s">
        <v>37</v>
      </c>
      <c r="D12" s="13" t="s">
        <v>111</v>
      </c>
      <c r="E12" s="41" t="s">
        <v>109</v>
      </c>
      <c r="H12" s="30" t="s">
        <v>93</v>
      </c>
      <c r="S12" s="30" t="s">
        <v>0</v>
      </c>
      <c r="T12" s="30" t="s">
        <v>97</v>
      </c>
      <c r="U12" s="30" t="s">
        <v>51</v>
      </c>
      <c r="V12" s="30" t="s">
        <v>49</v>
      </c>
      <c r="W12" s="31" t="s">
        <v>103</v>
      </c>
    </row>
    <row r="13" spans="2:25" ht="31.5">
      <c r="B13" s="48" t="str">
        <f>'קרנות נאמנות'!B7:O7</f>
        <v>6. קרנות נאמנות</v>
      </c>
      <c r="C13" s="30" t="s">
        <v>37</v>
      </c>
      <c r="D13" s="30" t="s">
        <v>111</v>
      </c>
      <c r="G13" s="30" t="s">
        <v>54</v>
      </c>
      <c r="H13" s="30" t="s">
        <v>93</v>
      </c>
      <c r="S13" s="30" t="s">
        <v>0</v>
      </c>
      <c r="T13" s="30" t="s">
        <v>97</v>
      </c>
      <c r="U13" s="30" t="s">
        <v>51</v>
      </c>
      <c r="V13" s="30" t="s">
        <v>49</v>
      </c>
      <c r="W13" s="31" t="s">
        <v>103</v>
      </c>
    </row>
    <row r="14" spans="2:25" ht="31.5">
      <c r="B14" s="48" t="str">
        <f>'כתבי אופציה'!B7:L7</f>
        <v>7. כתבי אופציה</v>
      </c>
      <c r="C14" s="30" t="s">
        <v>37</v>
      </c>
      <c r="D14" s="30" t="s">
        <v>111</v>
      </c>
      <c r="G14" s="30" t="s">
        <v>54</v>
      </c>
      <c r="H14" s="30" t="s">
        <v>93</v>
      </c>
      <c r="S14" s="30" t="s">
        <v>0</v>
      </c>
      <c r="T14" s="30" t="s">
        <v>97</v>
      </c>
      <c r="U14" s="30" t="s">
        <v>51</v>
      </c>
      <c r="V14" s="30" t="s">
        <v>49</v>
      </c>
      <c r="W14" s="31" t="s">
        <v>103</v>
      </c>
    </row>
    <row r="15" spans="2:25" ht="31.5">
      <c r="B15" s="48" t="str">
        <f>אופציות!B7</f>
        <v>8. אופציות</v>
      </c>
      <c r="C15" s="30" t="s">
        <v>37</v>
      </c>
      <c r="D15" s="30" t="s">
        <v>111</v>
      </c>
      <c r="G15" s="30" t="s">
        <v>54</v>
      </c>
      <c r="H15" s="30" t="s">
        <v>93</v>
      </c>
      <c r="S15" s="30" t="s">
        <v>0</v>
      </c>
      <c r="T15" s="30" t="s">
        <v>97</v>
      </c>
      <c r="U15" s="30" t="s">
        <v>51</v>
      </c>
      <c r="V15" s="30" t="s">
        <v>49</v>
      </c>
      <c r="W15" s="31" t="s">
        <v>103</v>
      </c>
    </row>
    <row r="16" spans="2:25" ht="31.5">
      <c r="B16" s="48" t="str">
        <f>'חוזים עתידיים'!B7:I7</f>
        <v>9. חוזים עתידיים</v>
      </c>
      <c r="C16" s="30" t="s">
        <v>37</v>
      </c>
      <c r="D16" s="30" t="s">
        <v>111</v>
      </c>
      <c r="G16" s="30" t="s">
        <v>54</v>
      </c>
      <c r="H16" s="30" t="s">
        <v>93</v>
      </c>
      <c r="S16" s="30" t="s">
        <v>0</v>
      </c>
      <c r="T16" s="31" t="s">
        <v>97</v>
      </c>
    </row>
    <row r="17" spans="2:25" ht="31.5">
      <c r="B17" s="48" t="str">
        <f>'מוצרים מובנים'!B7:Q7</f>
        <v>10. מוצרים מובנים</v>
      </c>
      <c r="C17" s="30" t="s">
        <v>37</v>
      </c>
      <c r="F17" s="13" t="s">
        <v>42</v>
      </c>
      <c r="I17" s="30" t="s">
        <v>15</v>
      </c>
      <c r="J17" s="30" t="s">
        <v>55</v>
      </c>
      <c r="K17" s="30" t="s">
        <v>94</v>
      </c>
      <c r="L17" s="30" t="s">
        <v>18</v>
      </c>
      <c r="M17" s="30" t="s">
        <v>93</v>
      </c>
      <c r="Q17" s="30" t="s">
        <v>17</v>
      </c>
      <c r="R17" s="30" t="s">
        <v>19</v>
      </c>
      <c r="S17" s="30" t="s">
        <v>0</v>
      </c>
      <c r="T17" s="30" t="s">
        <v>97</v>
      </c>
      <c r="U17" s="30" t="s">
        <v>51</v>
      </c>
      <c r="V17" s="30" t="s">
        <v>49</v>
      </c>
      <c r="W17" s="31" t="s">
        <v>103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37</v>
      </c>
      <c r="I19" s="30" t="s">
        <v>15</v>
      </c>
      <c r="J19" s="30" t="s">
        <v>55</v>
      </c>
      <c r="K19" s="30" t="s">
        <v>94</v>
      </c>
      <c r="L19" s="30" t="s">
        <v>18</v>
      </c>
      <c r="M19" s="30" t="s">
        <v>93</v>
      </c>
      <c r="Q19" s="30" t="s">
        <v>17</v>
      </c>
      <c r="R19" s="30" t="s">
        <v>19</v>
      </c>
      <c r="S19" s="30" t="s">
        <v>0</v>
      </c>
      <c r="T19" s="30" t="s">
        <v>97</v>
      </c>
      <c r="U19" s="30" t="s">
        <v>102</v>
      </c>
      <c r="V19" s="30" t="s">
        <v>49</v>
      </c>
      <c r="W19" s="31" t="s">
        <v>103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37</v>
      </c>
      <c r="D20" s="41" t="s">
        <v>110</v>
      </c>
      <c r="E20" s="41" t="s">
        <v>109</v>
      </c>
      <c r="G20" s="30" t="s">
        <v>54</v>
      </c>
      <c r="I20" s="30" t="s">
        <v>15</v>
      </c>
      <c r="J20" s="30" t="s">
        <v>55</v>
      </c>
      <c r="K20" s="30" t="s">
        <v>94</v>
      </c>
      <c r="L20" s="30" t="s">
        <v>18</v>
      </c>
      <c r="M20" s="30" t="s">
        <v>93</v>
      </c>
      <c r="Q20" s="30" t="s">
        <v>17</v>
      </c>
      <c r="R20" s="30" t="s">
        <v>19</v>
      </c>
      <c r="S20" s="30" t="s">
        <v>0</v>
      </c>
      <c r="T20" s="30" t="s">
        <v>97</v>
      </c>
      <c r="U20" s="30" t="s">
        <v>102</v>
      </c>
      <c r="V20" s="30" t="s">
        <v>49</v>
      </c>
      <c r="W20" s="31" t="s">
        <v>103</v>
      </c>
    </row>
    <row r="21" spans="2:25" ht="31.5">
      <c r="B21" s="48" t="str">
        <f>'לא סחיר - אג"ח קונצרני'!B7:S7</f>
        <v>3. אג"ח קונצרני</v>
      </c>
      <c r="C21" s="30" t="s">
        <v>37</v>
      </c>
      <c r="D21" s="41" t="s">
        <v>110</v>
      </c>
      <c r="E21" s="41" t="s">
        <v>109</v>
      </c>
      <c r="G21" s="30" t="s">
        <v>54</v>
      </c>
      <c r="I21" s="30" t="s">
        <v>15</v>
      </c>
      <c r="J21" s="30" t="s">
        <v>55</v>
      </c>
      <c r="K21" s="30" t="s">
        <v>94</v>
      </c>
      <c r="L21" s="30" t="s">
        <v>18</v>
      </c>
      <c r="M21" s="30" t="s">
        <v>93</v>
      </c>
      <c r="Q21" s="30" t="s">
        <v>17</v>
      </c>
      <c r="R21" s="30" t="s">
        <v>19</v>
      </c>
      <c r="S21" s="30" t="s">
        <v>0</v>
      </c>
      <c r="T21" s="30" t="s">
        <v>97</v>
      </c>
      <c r="U21" s="30" t="s">
        <v>102</v>
      </c>
      <c r="V21" s="30" t="s">
        <v>49</v>
      </c>
      <c r="W21" s="31" t="s">
        <v>103</v>
      </c>
    </row>
    <row r="22" spans="2:25" ht="31.5">
      <c r="B22" s="48" t="str">
        <f>'לא סחיר - מניות'!B7:M7</f>
        <v>4. מניות</v>
      </c>
      <c r="C22" s="30" t="s">
        <v>37</v>
      </c>
      <c r="D22" s="41" t="s">
        <v>110</v>
      </c>
      <c r="E22" s="41" t="s">
        <v>109</v>
      </c>
      <c r="G22" s="30" t="s">
        <v>54</v>
      </c>
      <c r="H22" s="30" t="s">
        <v>93</v>
      </c>
      <c r="S22" s="30" t="s">
        <v>0</v>
      </c>
      <c r="T22" s="30" t="s">
        <v>97</v>
      </c>
      <c r="U22" s="30" t="s">
        <v>102</v>
      </c>
      <c r="V22" s="30" t="s">
        <v>49</v>
      </c>
      <c r="W22" s="31" t="s">
        <v>103</v>
      </c>
    </row>
    <row r="23" spans="2:25" ht="31.5">
      <c r="B23" s="48" t="str">
        <f>'לא סחיר - קרנות השקעה'!B7:K7</f>
        <v>5. קרנות השקעה</v>
      </c>
      <c r="C23" s="30" t="s">
        <v>37</v>
      </c>
      <c r="G23" s="30" t="s">
        <v>54</v>
      </c>
      <c r="H23" s="30" t="s">
        <v>93</v>
      </c>
      <c r="K23" s="30" t="s">
        <v>94</v>
      </c>
      <c r="S23" s="30" t="s">
        <v>0</v>
      </c>
      <c r="T23" s="30" t="s">
        <v>97</v>
      </c>
      <c r="U23" s="30" t="s">
        <v>102</v>
      </c>
      <c r="V23" s="30" t="s">
        <v>49</v>
      </c>
      <c r="W23" s="31" t="s">
        <v>103</v>
      </c>
    </row>
    <row r="24" spans="2:25" ht="31.5">
      <c r="B24" s="48" t="str">
        <f>'לא סחיר - כתבי אופציה'!B7:L7</f>
        <v>6. כתבי אופציה</v>
      </c>
      <c r="C24" s="30" t="s">
        <v>37</v>
      </c>
      <c r="G24" s="30" t="s">
        <v>54</v>
      </c>
      <c r="H24" s="30" t="s">
        <v>93</v>
      </c>
      <c r="K24" s="30" t="s">
        <v>94</v>
      </c>
      <c r="S24" s="30" t="s">
        <v>0</v>
      </c>
      <c r="T24" s="30" t="s">
        <v>97</v>
      </c>
      <c r="U24" s="30" t="s">
        <v>102</v>
      </c>
      <c r="V24" s="30" t="s">
        <v>49</v>
      </c>
      <c r="W24" s="31" t="s">
        <v>103</v>
      </c>
    </row>
    <row r="25" spans="2:25" ht="31.5">
      <c r="B25" s="48" t="str">
        <f>'לא סחיר - אופציות'!B7:L7</f>
        <v>7. אופציות</v>
      </c>
      <c r="C25" s="30" t="s">
        <v>37</v>
      </c>
      <c r="G25" s="30" t="s">
        <v>54</v>
      </c>
      <c r="H25" s="30" t="s">
        <v>93</v>
      </c>
      <c r="K25" s="30" t="s">
        <v>94</v>
      </c>
      <c r="S25" s="30" t="s">
        <v>0</v>
      </c>
      <c r="T25" s="30" t="s">
        <v>97</v>
      </c>
      <c r="U25" s="30" t="s">
        <v>102</v>
      </c>
      <c r="V25" s="30" t="s">
        <v>49</v>
      </c>
      <c r="W25" s="31" t="s">
        <v>103</v>
      </c>
    </row>
    <row r="26" spans="2:25" ht="31.5">
      <c r="B26" s="48" t="str">
        <f>'לא סחיר - חוזים עתידיים'!B7:K7</f>
        <v>8. חוזים עתידיים</v>
      </c>
      <c r="C26" s="30" t="s">
        <v>37</v>
      </c>
      <c r="G26" s="30" t="s">
        <v>54</v>
      </c>
      <c r="H26" s="30" t="s">
        <v>93</v>
      </c>
      <c r="K26" s="30" t="s">
        <v>94</v>
      </c>
      <c r="S26" s="30" t="s">
        <v>0</v>
      </c>
      <c r="T26" s="30" t="s">
        <v>97</v>
      </c>
      <c r="U26" s="30" t="s">
        <v>102</v>
      </c>
      <c r="V26" s="31" t="s">
        <v>103</v>
      </c>
    </row>
    <row r="27" spans="2:25" ht="31.5">
      <c r="B27" s="48" t="str">
        <f>'לא סחיר - מוצרים מובנים'!B7:Q7</f>
        <v>9. מוצרים מובנים</v>
      </c>
      <c r="C27" s="30" t="s">
        <v>37</v>
      </c>
      <c r="F27" s="30" t="s">
        <v>42</v>
      </c>
      <c r="I27" s="30" t="s">
        <v>15</v>
      </c>
      <c r="J27" s="30" t="s">
        <v>55</v>
      </c>
      <c r="K27" s="30" t="s">
        <v>94</v>
      </c>
      <c r="L27" s="30" t="s">
        <v>18</v>
      </c>
      <c r="M27" s="30" t="s">
        <v>93</v>
      </c>
      <c r="Q27" s="30" t="s">
        <v>17</v>
      </c>
      <c r="R27" s="30" t="s">
        <v>19</v>
      </c>
      <c r="S27" s="30" t="s">
        <v>0</v>
      </c>
      <c r="T27" s="30" t="s">
        <v>97</v>
      </c>
      <c r="U27" s="30" t="s">
        <v>102</v>
      </c>
      <c r="V27" s="30" t="s">
        <v>49</v>
      </c>
      <c r="W27" s="31" t="s">
        <v>103</v>
      </c>
    </row>
    <row r="28" spans="2:25" ht="31.5">
      <c r="B28" s="52" t="str">
        <f>הלוואות!B6</f>
        <v>1.ד. הלוואות:</v>
      </c>
      <c r="C28" s="30" t="s">
        <v>37</v>
      </c>
      <c r="I28" s="30" t="s">
        <v>15</v>
      </c>
      <c r="J28" s="30" t="s">
        <v>55</v>
      </c>
      <c r="L28" s="30" t="s">
        <v>18</v>
      </c>
      <c r="M28" s="30" t="s">
        <v>93</v>
      </c>
      <c r="Q28" s="13" t="s">
        <v>32</v>
      </c>
      <c r="R28" s="30" t="s">
        <v>19</v>
      </c>
      <c r="S28" s="30" t="s">
        <v>0</v>
      </c>
      <c r="T28" s="30" t="s">
        <v>97</v>
      </c>
      <c r="U28" s="30" t="s">
        <v>102</v>
      </c>
      <c r="V28" s="31" t="s">
        <v>103</v>
      </c>
    </row>
    <row r="29" spans="2:25" ht="47.25">
      <c r="B29" s="52" t="str">
        <f>'פקדונות מעל 3 חודשים'!B6:O6</f>
        <v>1.ה. פקדונות מעל 3 חודשים:</v>
      </c>
      <c r="C29" s="30" t="s">
        <v>37</v>
      </c>
      <c r="E29" s="30" t="s">
        <v>109</v>
      </c>
      <c r="I29" s="30" t="s">
        <v>15</v>
      </c>
      <c r="J29" s="30" t="s">
        <v>55</v>
      </c>
      <c r="L29" s="30" t="s">
        <v>18</v>
      </c>
      <c r="M29" s="30" t="s">
        <v>93</v>
      </c>
      <c r="O29" s="49" t="s">
        <v>43</v>
      </c>
      <c r="P29" s="50"/>
      <c r="R29" s="30" t="s">
        <v>19</v>
      </c>
      <c r="S29" s="30" t="s">
        <v>0</v>
      </c>
      <c r="T29" s="30" t="s">
        <v>97</v>
      </c>
      <c r="U29" s="30" t="s">
        <v>102</v>
      </c>
      <c r="V29" s="31" t="s">
        <v>103</v>
      </c>
    </row>
    <row r="30" spans="2:25" ht="63">
      <c r="B30" s="52" t="str">
        <f>'זכויות מקרקעין'!B6</f>
        <v>1. ו. זכויות במקרקעין:</v>
      </c>
      <c r="C30" s="13" t="s">
        <v>45</v>
      </c>
      <c r="N30" s="49" t="s">
        <v>77</v>
      </c>
      <c r="P30" s="50" t="s">
        <v>46</v>
      </c>
      <c r="U30" s="30" t="s">
        <v>102</v>
      </c>
      <c r="V30" s="14" t="s">
        <v>48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47</v>
      </c>
      <c r="R31" s="13" t="s">
        <v>44</v>
      </c>
      <c r="U31" s="30" t="s">
        <v>102</v>
      </c>
      <c r="V31" s="14" t="s">
        <v>48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99</v>
      </c>
      <c r="Y32" s="14" t="s">
        <v>98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171</v>
      </c>
      <c r="C1" s="77" t="s" vm="1">
        <v>243</v>
      </c>
    </row>
    <row r="2" spans="2:54">
      <c r="B2" s="56" t="s">
        <v>170</v>
      </c>
      <c r="C2" s="77" t="s">
        <v>244</v>
      </c>
    </row>
    <row r="3" spans="2:54">
      <c r="B3" s="56" t="s">
        <v>172</v>
      </c>
      <c r="C3" s="77" t="s">
        <v>245</v>
      </c>
    </row>
    <row r="4" spans="2:54">
      <c r="B4" s="56" t="s">
        <v>173</v>
      </c>
      <c r="C4" s="77">
        <v>2142</v>
      </c>
    </row>
    <row r="6" spans="2:54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4" ht="26.25" customHeight="1">
      <c r="B7" s="193" t="s">
        <v>90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4" s="3" customFormat="1" ht="78.75">
      <c r="B8" s="22" t="s">
        <v>108</v>
      </c>
      <c r="C8" s="30" t="s">
        <v>37</v>
      </c>
      <c r="D8" s="30" t="s">
        <v>54</v>
      </c>
      <c r="E8" s="30" t="s">
        <v>93</v>
      </c>
      <c r="F8" s="30" t="s">
        <v>94</v>
      </c>
      <c r="G8" s="30" t="s">
        <v>227</v>
      </c>
      <c r="H8" s="30" t="s">
        <v>226</v>
      </c>
      <c r="I8" s="30" t="s">
        <v>102</v>
      </c>
      <c r="J8" s="30" t="s">
        <v>49</v>
      </c>
      <c r="K8" s="30" t="s">
        <v>174</v>
      </c>
      <c r="L8" s="31" t="s">
        <v>176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234</v>
      </c>
      <c r="H9" s="16"/>
      <c r="I9" s="16" t="s">
        <v>230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171</v>
      </c>
      <c r="C1" s="77" t="s" vm="1">
        <v>243</v>
      </c>
    </row>
    <row r="2" spans="2:51">
      <c r="B2" s="56" t="s">
        <v>170</v>
      </c>
      <c r="C2" s="77" t="s">
        <v>244</v>
      </c>
    </row>
    <row r="3" spans="2:51">
      <c r="B3" s="56" t="s">
        <v>172</v>
      </c>
      <c r="C3" s="77" t="s">
        <v>245</v>
      </c>
    </row>
    <row r="4" spans="2:51">
      <c r="B4" s="56" t="s">
        <v>173</v>
      </c>
      <c r="C4" s="77">
        <v>2142</v>
      </c>
    </row>
    <row r="6" spans="2:51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51" ht="26.25" customHeight="1">
      <c r="B7" s="193" t="s">
        <v>91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51" s="3" customFormat="1" ht="63">
      <c r="B8" s="22" t="s">
        <v>108</v>
      </c>
      <c r="C8" s="30" t="s">
        <v>37</v>
      </c>
      <c r="D8" s="30" t="s">
        <v>54</v>
      </c>
      <c r="E8" s="30" t="s">
        <v>93</v>
      </c>
      <c r="F8" s="30" t="s">
        <v>94</v>
      </c>
      <c r="G8" s="30" t="s">
        <v>227</v>
      </c>
      <c r="H8" s="30" t="s">
        <v>226</v>
      </c>
      <c r="I8" s="30" t="s">
        <v>102</v>
      </c>
      <c r="J8" s="30" t="s">
        <v>174</v>
      </c>
      <c r="K8" s="31" t="s">
        <v>176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234</v>
      </c>
      <c r="H9" s="16"/>
      <c r="I9" s="16" t="s">
        <v>230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96" t="s">
        <v>40</v>
      </c>
      <c r="C11" s="98"/>
      <c r="D11" s="98"/>
      <c r="E11" s="98"/>
      <c r="F11" s="98"/>
      <c r="G11" s="99"/>
      <c r="H11" s="100"/>
      <c r="I11" s="99">
        <v>-892.86599000000001</v>
      </c>
      <c r="J11" s="101">
        <v>1</v>
      </c>
      <c r="K11" s="101">
        <f>I11/'סכום נכסי הקרן'!$C$42</f>
        <v>-1.4554534753119721E-3</v>
      </c>
      <c r="AW11" s="1"/>
    </row>
    <row r="12" spans="2:51" ht="19.5" customHeight="1">
      <c r="B12" s="80" t="s">
        <v>31</v>
      </c>
      <c r="C12" s="81"/>
      <c r="D12" s="81"/>
      <c r="E12" s="81"/>
      <c r="F12" s="81"/>
      <c r="G12" s="89"/>
      <c r="H12" s="91"/>
      <c r="I12" s="89">
        <v>-892.86599000000035</v>
      </c>
      <c r="J12" s="90">
        <v>1.0000000000000004</v>
      </c>
      <c r="K12" s="90">
        <f>I12/'סכום נכסי הקרן'!$C$42</f>
        <v>-1.4554534753119727E-3</v>
      </c>
    </row>
    <row r="13" spans="2:51">
      <c r="B13" s="97" t="s">
        <v>1149</v>
      </c>
      <c r="C13" s="81"/>
      <c r="D13" s="81"/>
      <c r="E13" s="81"/>
      <c r="F13" s="81"/>
      <c r="G13" s="89"/>
      <c r="H13" s="91"/>
      <c r="I13" s="89">
        <v>-621.476</v>
      </c>
      <c r="J13" s="90">
        <v>0.69604622301718533</v>
      </c>
      <c r="K13" s="90">
        <f>I13/'סכום נכסי הקרן'!$C$42</f>
        <v>-1.0130628942681345E-3</v>
      </c>
    </row>
    <row r="14" spans="2:51">
      <c r="B14" s="85" t="s">
        <v>1150</v>
      </c>
      <c r="C14" s="79" t="s">
        <v>1151</v>
      </c>
      <c r="D14" s="92" t="s">
        <v>692</v>
      </c>
      <c r="E14" s="92" t="s">
        <v>157</v>
      </c>
      <c r="F14" s="106">
        <v>43145</v>
      </c>
      <c r="G14" s="86">
        <v>2356830</v>
      </c>
      <c r="H14" s="88">
        <v>0.73709999999999998</v>
      </c>
      <c r="I14" s="86">
        <v>17.372340000000001</v>
      </c>
      <c r="J14" s="87">
        <v>-1.9456828006182654E-2</v>
      </c>
      <c r="K14" s="87">
        <f>I14/'סכום נכסי הקרן'!$C$42</f>
        <v>2.8318507940145852E-5</v>
      </c>
    </row>
    <row r="15" spans="2:51">
      <c r="B15" s="85" t="s">
        <v>1152</v>
      </c>
      <c r="C15" s="79" t="s">
        <v>1153</v>
      </c>
      <c r="D15" s="92" t="s">
        <v>692</v>
      </c>
      <c r="E15" s="92" t="s">
        <v>155</v>
      </c>
      <c r="F15" s="106">
        <v>43103</v>
      </c>
      <c r="G15" s="86">
        <v>9797100</v>
      </c>
      <c r="H15" s="88">
        <v>-1.7338</v>
      </c>
      <c r="I15" s="86">
        <v>-169.86365000000001</v>
      </c>
      <c r="J15" s="87">
        <v>0.19024540289635178</v>
      </c>
      <c r="K15" s="87">
        <f>I15/'סכום נכסי הקרן'!$C$42</f>
        <v>-2.7689333280762153E-4</v>
      </c>
    </row>
    <row r="16" spans="2:51" s="7" customFormat="1">
      <c r="B16" s="85" t="s">
        <v>1154</v>
      </c>
      <c r="C16" s="79" t="s">
        <v>1155</v>
      </c>
      <c r="D16" s="92" t="s">
        <v>692</v>
      </c>
      <c r="E16" s="92" t="s">
        <v>155</v>
      </c>
      <c r="F16" s="106">
        <v>43136</v>
      </c>
      <c r="G16" s="86">
        <v>3422100</v>
      </c>
      <c r="H16" s="88">
        <v>-2.2084000000000001</v>
      </c>
      <c r="I16" s="86">
        <v>-75.575279999999992</v>
      </c>
      <c r="J16" s="87">
        <v>8.4643474884736059E-2</v>
      </c>
      <c r="K16" s="87">
        <f>I16/'סכום נכסי הקרן'!$C$42</f>
        <v>-1.2319463968347072E-4</v>
      </c>
      <c r="AW16" s="1"/>
      <c r="AY16" s="1"/>
    </row>
    <row r="17" spans="2:51" s="7" customFormat="1">
      <c r="B17" s="85" t="s">
        <v>1156</v>
      </c>
      <c r="C17" s="79" t="s">
        <v>1157</v>
      </c>
      <c r="D17" s="92" t="s">
        <v>692</v>
      </c>
      <c r="E17" s="92" t="s">
        <v>155</v>
      </c>
      <c r="F17" s="106">
        <v>43180</v>
      </c>
      <c r="G17" s="86">
        <v>9657200</v>
      </c>
      <c r="H17" s="88">
        <v>-1.1035999999999999</v>
      </c>
      <c r="I17" s="86">
        <v>-106.57413000000001</v>
      </c>
      <c r="J17" s="87">
        <v>0.11936184286737141</v>
      </c>
      <c r="K17" s="87">
        <f>I17/'סכום נכסי הקרן'!$C$42</f>
        <v>-1.7372560902095724E-4</v>
      </c>
      <c r="AW17" s="1"/>
      <c r="AY17" s="1"/>
    </row>
    <row r="18" spans="2:51" s="7" customFormat="1">
      <c r="B18" s="85" t="s">
        <v>1158</v>
      </c>
      <c r="C18" s="79" t="s">
        <v>1159</v>
      </c>
      <c r="D18" s="92" t="s">
        <v>692</v>
      </c>
      <c r="E18" s="92" t="s">
        <v>155</v>
      </c>
      <c r="F18" s="106">
        <v>43182</v>
      </c>
      <c r="G18" s="86">
        <v>3458400</v>
      </c>
      <c r="H18" s="88">
        <v>-0.6986</v>
      </c>
      <c r="I18" s="86">
        <v>-24.160689999999999</v>
      </c>
      <c r="J18" s="87">
        <v>2.7059704670798355E-2</v>
      </c>
      <c r="K18" s="87">
        <f>I18/'סכום נכסי הקרן'!$C$42</f>
        <v>-3.9384141204029068E-5</v>
      </c>
      <c r="AW18" s="1"/>
      <c r="AY18" s="1"/>
    </row>
    <row r="19" spans="2:51">
      <c r="B19" s="85" t="s">
        <v>1160</v>
      </c>
      <c r="C19" s="79" t="s">
        <v>1161</v>
      </c>
      <c r="D19" s="92" t="s">
        <v>692</v>
      </c>
      <c r="E19" s="92" t="s">
        <v>155</v>
      </c>
      <c r="F19" s="106">
        <v>43185</v>
      </c>
      <c r="G19" s="86">
        <v>10180632</v>
      </c>
      <c r="H19" s="88">
        <v>-0.69399999999999995</v>
      </c>
      <c r="I19" s="86">
        <v>-70.654309999999995</v>
      </c>
      <c r="J19" s="87">
        <v>7.9132043096411364E-2</v>
      </c>
      <c r="K19" s="87">
        <f>I19/'סכום נכסי הקרן'!$C$42</f>
        <v>-1.1517300713320866E-4</v>
      </c>
    </row>
    <row r="20" spans="2:51">
      <c r="B20" s="85" t="s">
        <v>1162</v>
      </c>
      <c r="C20" s="79" t="s">
        <v>1163</v>
      </c>
      <c r="D20" s="92" t="s">
        <v>692</v>
      </c>
      <c r="E20" s="92" t="s">
        <v>155</v>
      </c>
      <c r="F20" s="106">
        <v>43157</v>
      </c>
      <c r="G20" s="86">
        <v>2078040</v>
      </c>
      <c r="H20" s="88">
        <v>-0.77749999999999997</v>
      </c>
      <c r="I20" s="86">
        <v>-16.15692</v>
      </c>
      <c r="J20" s="87">
        <v>1.8095571094605137E-2</v>
      </c>
      <c r="K20" s="87">
        <f>I20/'סכום נכסי הקרן'!$C$42</f>
        <v>-2.6337261837397913E-5</v>
      </c>
    </row>
    <row r="21" spans="2:51">
      <c r="B21" s="85" t="s">
        <v>1164</v>
      </c>
      <c r="C21" s="79" t="s">
        <v>1165</v>
      </c>
      <c r="D21" s="92" t="s">
        <v>692</v>
      </c>
      <c r="E21" s="92" t="s">
        <v>155</v>
      </c>
      <c r="F21" s="106">
        <v>43187</v>
      </c>
      <c r="G21" s="86">
        <v>9720760</v>
      </c>
      <c r="H21" s="88">
        <v>-0.4088</v>
      </c>
      <c r="I21" s="86">
        <v>-39.741639999999997</v>
      </c>
      <c r="J21" s="87">
        <v>4.4510195757372278E-2</v>
      </c>
      <c r="K21" s="87">
        <f>I21/'סכום נכסי הקרן'!$C$42</f>
        <v>-6.4782519101883675E-5</v>
      </c>
    </row>
    <row r="22" spans="2:51">
      <c r="B22" s="85" t="s">
        <v>1166</v>
      </c>
      <c r="C22" s="79" t="s">
        <v>1167</v>
      </c>
      <c r="D22" s="92" t="s">
        <v>692</v>
      </c>
      <c r="E22" s="92" t="s">
        <v>155</v>
      </c>
      <c r="F22" s="106">
        <v>43186</v>
      </c>
      <c r="G22" s="86">
        <v>1736100</v>
      </c>
      <c r="H22" s="88">
        <v>-0.92579999999999996</v>
      </c>
      <c r="I22" s="86">
        <v>-16.072479999999999</v>
      </c>
      <c r="J22" s="87">
        <v>1.8000999231698813E-2</v>
      </c>
      <c r="K22" s="87">
        <f>I22/'סכום נכסי הקרן'!$C$42</f>
        <v>-2.6199616890864174E-5</v>
      </c>
    </row>
    <row r="23" spans="2:51">
      <c r="B23" s="85" t="s">
        <v>1168</v>
      </c>
      <c r="C23" s="79" t="s">
        <v>1169</v>
      </c>
      <c r="D23" s="92" t="s">
        <v>692</v>
      </c>
      <c r="E23" s="92" t="s">
        <v>155</v>
      </c>
      <c r="F23" s="106">
        <v>43152</v>
      </c>
      <c r="G23" s="86">
        <v>1737550</v>
      </c>
      <c r="H23" s="88">
        <v>-0.5373</v>
      </c>
      <c r="I23" s="86">
        <v>-9.3351200000000016</v>
      </c>
      <c r="J23" s="87">
        <v>1.0455230801209039E-2</v>
      </c>
      <c r="K23" s="87">
        <f>I23/'סכום נכסי הקרן'!$C$42</f>
        <v>-1.521710200480847E-5</v>
      </c>
    </row>
    <row r="24" spans="2:51">
      <c r="B24" s="85" t="s">
        <v>1170</v>
      </c>
      <c r="C24" s="79" t="s">
        <v>1171</v>
      </c>
      <c r="D24" s="92" t="s">
        <v>692</v>
      </c>
      <c r="E24" s="92" t="s">
        <v>155</v>
      </c>
      <c r="F24" s="106">
        <v>43151</v>
      </c>
      <c r="G24" s="86">
        <v>1738450</v>
      </c>
      <c r="H24" s="88">
        <v>-0.58150000000000002</v>
      </c>
      <c r="I24" s="86">
        <v>-10.1083</v>
      </c>
      <c r="J24" s="87">
        <v>1.1321183820653757E-2</v>
      </c>
      <c r="K24" s="87">
        <f>I24/'סכום נכסי הקרן'!$C$42</f>
        <v>-1.647745633641618E-5</v>
      </c>
    </row>
    <row r="25" spans="2:51">
      <c r="B25" s="85" t="s">
        <v>1172</v>
      </c>
      <c r="C25" s="79" t="s">
        <v>1173</v>
      </c>
      <c r="D25" s="92" t="s">
        <v>692</v>
      </c>
      <c r="E25" s="92" t="s">
        <v>155</v>
      </c>
      <c r="F25" s="106">
        <v>43152</v>
      </c>
      <c r="G25" s="86">
        <v>18795780</v>
      </c>
      <c r="H25" s="88">
        <v>-0.59650000000000003</v>
      </c>
      <c r="I25" s="86">
        <v>-112.11696999999999</v>
      </c>
      <c r="J25" s="87">
        <v>0.12556976215434076</v>
      </c>
      <c r="K25" s="87">
        <f>I25/'סכום נכסי הקרן'!$C$42</f>
        <v>-1.8276094672163299E-4</v>
      </c>
    </row>
    <row r="26" spans="2:51">
      <c r="B26" s="85" t="s">
        <v>1174</v>
      </c>
      <c r="C26" s="79" t="s">
        <v>1175</v>
      </c>
      <c r="D26" s="92" t="s">
        <v>692</v>
      </c>
      <c r="E26" s="92" t="s">
        <v>155</v>
      </c>
      <c r="F26" s="106">
        <v>43167</v>
      </c>
      <c r="G26" s="86">
        <v>702800</v>
      </c>
      <c r="H26" s="88">
        <v>1.6378999999999999</v>
      </c>
      <c r="I26" s="86">
        <v>11.511149999999999</v>
      </c>
      <c r="J26" s="87">
        <v>-1.2892360252180731E-2</v>
      </c>
      <c r="K26" s="87">
        <f>I26/'סכום נכסי הקרן'!$C$42</f>
        <v>1.8764230534010378E-5</v>
      </c>
    </row>
    <row r="27" spans="2:51">
      <c r="B27" s="82"/>
      <c r="C27" s="79"/>
      <c r="D27" s="79"/>
      <c r="E27" s="79"/>
      <c r="F27" s="79"/>
      <c r="G27" s="86"/>
      <c r="H27" s="88"/>
      <c r="I27" s="79"/>
      <c r="J27" s="87"/>
      <c r="K27" s="79"/>
    </row>
    <row r="28" spans="2:51">
      <c r="B28" s="97" t="s">
        <v>220</v>
      </c>
      <c r="C28" s="81"/>
      <c r="D28" s="81"/>
      <c r="E28" s="81"/>
      <c r="F28" s="81"/>
      <c r="G28" s="89"/>
      <c r="H28" s="91"/>
      <c r="I28" s="89">
        <v>-271.38999000000013</v>
      </c>
      <c r="J28" s="90">
        <v>0.30395377698281478</v>
      </c>
      <c r="K28" s="90">
        <f>I28/'סכום נכסי הקרן'!$C$42</f>
        <v>-4.4239058104383785E-4</v>
      </c>
    </row>
    <row r="29" spans="2:51">
      <c r="B29" s="85" t="s">
        <v>1176</v>
      </c>
      <c r="C29" s="79" t="s">
        <v>1177</v>
      </c>
      <c r="D29" s="92" t="s">
        <v>692</v>
      </c>
      <c r="E29" s="92" t="s">
        <v>157</v>
      </c>
      <c r="F29" s="106">
        <v>43139</v>
      </c>
      <c r="G29" s="86">
        <v>649320</v>
      </c>
      <c r="H29" s="88">
        <v>0.1457</v>
      </c>
      <c r="I29" s="86">
        <v>0.94580999999999993</v>
      </c>
      <c r="J29" s="87">
        <v>-1.0592967036408228E-3</v>
      </c>
      <c r="K29" s="87">
        <f>I29/'סכום נכסי הקרן'!$C$42</f>
        <v>1.5417570687005518E-6</v>
      </c>
    </row>
    <row r="30" spans="2:51">
      <c r="B30" s="85" t="s">
        <v>1178</v>
      </c>
      <c r="C30" s="79" t="s">
        <v>1179</v>
      </c>
      <c r="D30" s="92" t="s">
        <v>692</v>
      </c>
      <c r="E30" s="92" t="s">
        <v>158</v>
      </c>
      <c r="F30" s="106">
        <v>43186</v>
      </c>
      <c r="G30" s="86">
        <v>494420</v>
      </c>
      <c r="H30" s="88">
        <v>-0.18179999999999999</v>
      </c>
      <c r="I30" s="86">
        <v>-0.89907999999999999</v>
      </c>
      <c r="J30" s="87">
        <v>1.0069596222384951E-3</v>
      </c>
      <c r="K30" s="87">
        <f>I30/'סכום נכסי הקרן'!$C$42</f>
        <v>-1.4655828816858483E-6</v>
      </c>
    </row>
    <row r="31" spans="2:51">
      <c r="B31" s="85" t="s">
        <v>1180</v>
      </c>
      <c r="C31" s="79" t="s">
        <v>1181</v>
      </c>
      <c r="D31" s="92" t="s">
        <v>692</v>
      </c>
      <c r="E31" s="92" t="s">
        <v>155</v>
      </c>
      <c r="F31" s="106">
        <v>43178</v>
      </c>
      <c r="G31" s="86">
        <v>244460.19</v>
      </c>
      <c r="H31" s="88">
        <v>-0.53969999999999996</v>
      </c>
      <c r="I31" s="86">
        <v>-1.31942</v>
      </c>
      <c r="J31" s="87">
        <v>1.477735757411927E-3</v>
      </c>
      <c r="K31" s="87">
        <f>I31/'סכום נכסי הקרן'!$C$42</f>
        <v>-2.1507756437179583E-6</v>
      </c>
    </row>
    <row r="32" spans="2:51">
      <c r="B32" s="85" t="s">
        <v>1182</v>
      </c>
      <c r="C32" s="79" t="s">
        <v>1183</v>
      </c>
      <c r="D32" s="92" t="s">
        <v>692</v>
      </c>
      <c r="E32" s="92" t="s">
        <v>155</v>
      </c>
      <c r="F32" s="106">
        <v>43132</v>
      </c>
      <c r="G32" s="86">
        <v>1715680.7</v>
      </c>
      <c r="H32" s="88">
        <v>4.6386000000000003</v>
      </c>
      <c r="I32" s="86">
        <v>79.583690000000004</v>
      </c>
      <c r="J32" s="87">
        <v>-8.9132849600419881E-2</v>
      </c>
      <c r="K32" s="87">
        <f>I32/'סכום נכסי הקרן'!$C$42</f>
        <v>1.2972871571539045E-4</v>
      </c>
    </row>
    <row r="33" spans="2:11">
      <c r="B33" s="85" t="s">
        <v>1184</v>
      </c>
      <c r="C33" s="79" t="s">
        <v>1185</v>
      </c>
      <c r="D33" s="92" t="s">
        <v>692</v>
      </c>
      <c r="E33" s="92" t="s">
        <v>155</v>
      </c>
      <c r="F33" s="106">
        <v>43125</v>
      </c>
      <c r="G33" s="86">
        <v>1581300</v>
      </c>
      <c r="H33" s="88">
        <v>4.6138000000000003</v>
      </c>
      <c r="I33" s="86">
        <v>72.957460000000012</v>
      </c>
      <c r="J33" s="87">
        <v>-8.1711545536637592E-2</v>
      </c>
      <c r="K33" s="87">
        <f>I33/'סכום נכסי הקרן'!$C$42</f>
        <v>1.1892735292441165E-4</v>
      </c>
    </row>
    <row r="34" spans="2:11">
      <c r="B34" s="85" t="s">
        <v>1186</v>
      </c>
      <c r="C34" s="79" t="s">
        <v>1187</v>
      </c>
      <c r="D34" s="92" t="s">
        <v>692</v>
      </c>
      <c r="E34" s="92" t="s">
        <v>155</v>
      </c>
      <c r="F34" s="106">
        <v>43181</v>
      </c>
      <c r="G34" s="86">
        <v>125305.41</v>
      </c>
      <c r="H34" s="88">
        <v>-8.1000000000000003E-2</v>
      </c>
      <c r="I34" s="86">
        <v>-0.10148</v>
      </c>
      <c r="J34" s="87">
        <v>1.136564738007324E-4</v>
      </c>
      <c r="K34" s="87">
        <f>I34/'סכום נכסי הקרן'!$C$42</f>
        <v>-1.6542170978498007E-7</v>
      </c>
    </row>
    <row r="35" spans="2:11">
      <c r="B35" s="85" t="s">
        <v>1188</v>
      </c>
      <c r="C35" s="79" t="s">
        <v>1189</v>
      </c>
      <c r="D35" s="92" t="s">
        <v>692</v>
      </c>
      <c r="E35" s="92" t="s">
        <v>157</v>
      </c>
      <c r="F35" s="106">
        <v>43075</v>
      </c>
      <c r="G35" s="86">
        <v>1464503.43</v>
      </c>
      <c r="H35" s="88">
        <v>-3.5133000000000001</v>
      </c>
      <c r="I35" s="86">
        <v>-51.452570000000001</v>
      </c>
      <c r="J35" s="87">
        <v>5.7626307392445314E-2</v>
      </c>
      <c r="K35" s="87">
        <f>I35/'סכום נכסי הקרן'!$C$42</f>
        <v>-8.3872409363730508E-5</v>
      </c>
    </row>
    <row r="36" spans="2:11">
      <c r="B36" s="85" t="s">
        <v>1190</v>
      </c>
      <c r="C36" s="79" t="s">
        <v>1191</v>
      </c>
      <c r="D36" s="92" t="s">
        <v>692</v>
      </c>
      <c r="E36" s="92" t="s">
        <v>157</v>
      </c>
      <c r="F36" s="106">
        <v>43069</v>
      </c>
      <c r="G36" s="86">
        <v>591918.01</v>
      </c>
      <c r="H36" s="88">
        <v>-3.1755</v>
      </c>
      <c r="I36" s="86">
        <v>-18.79663</v>
      </c>
      <c r="J36" s="87">
        <v>2.1052016999773954E-2</v>
      </c>
      <c r="K36" s="87">
        <f>I36/'סכום נכסי הקרן'!$C$42</f>
        <v>-3.0640231304647715E-5</v>
      </c>
    </row>
    <row r="37" spans="2:11">
      <c r="B37" s="85" t="s">
        <v>1192</v>
      </c>
      <c r="C37" s="79" t="s">
        <v>1193</v>
      </c>
      <c r="D37" s="92" t="s">
        <v>692</v>
      </c>
      <c r="E37" s="92" t="s">
        <v>157</v>
      </c>
      <c r="F37" s="106">
        <v>43111</v>
      </c>
      <c r="G37" s="86">
        <v>467597.44</v>
      </c>
      <c r="H37" s="88">
        <v>-1.8925000000000001</v>
      </c>
      <c r="I37" s="86">
        <v>-8.8494599999999988</v>
      </c>
      <c r="J37" s="87">
        <v>9.9112969909403749E-3</v>
      </c>
      <c r="K37" s="87">
        <f>I37/'סכום נכסי הקרן'!$C$42</f>
        <v>-1.4425431650313259E-5</v>
      </c>
    </row>
    <row r="38" spans="2:11">
      <c r="B38" s="85" t="s">
        <v>1194</v>
      </c>
      <c r="C38" s="79" t="s">
        <v>1195</v>
      </c>
      <c r="D38" s="92" t="s">
        <v>692</v>
      </c>
      <c r="E38" s="92" t="s">
        <v>157</v>
      </c>
      <c r="F38" s="106">
        <v>43104</v>
      </c>
      <c r="G38" s="86">
        <v>1281264.1399999999</v>
      </c>
      <c r="H38" s="88">
        <v>-1.4157</v>
      </c>
      <c r="I38" s="86">
        <v>-18.139430000000001</v>
      </c>
      <c r="J38" s="87">
        <v>2.0315960293212646E-2</v>
      </c>
      <c r="K38" s="87">
        <f>I38/'סכום נכסי הקרן'!$C$42</f>
        <v>-2.9568935013056379E-5</v>
      </c>
    </row>
    <row r="39" spans="2:11">
      <c r="B39" s="85" t="s">
        <v>1196</v>
      </c>
      <c r="C39" s="79" t="s">
        <v>1197</v>
      </c>
      <c r="D39" s="92" t="s">
        <v>692</v>
      </c>
      <c r="E39" s="92" t="s">
        <v>157</v>
      </c>
      <c r="F39" s="106">
        <v>43118</v>
      </c>
      <c r="G39" s="86">
        <v>9574904.2599999998</v>
      </c>
      <c r="H39" s="88">
        <v>-0.48749999999999999</v>
      </c>
      <c r="I39" s="86">
        <v>-46.679900000000004</v>
      </c>
      <c r="J39" s="87">
        <v>5.2280969958324881E-2</v>
      </c>
      <c r="K39" s="87">
        <f>I39/'סכום נכסי הקרן'!$C$42</f>
        <v>-7.6092519418524755E-5</v>
      </c>
    </row>
    <row r="40" spans="2:11">
      <c r="B40" s="85" t="s">
        <v>1198</v>
      </c>
      <c r="C40" s="79" t="s">
        <v>1199</v>
      </c>
      <c r="D40" s="92" t="s">
        <v>692</v>
      </c>
      <c r="E40" s="92" t="s">
        <v>157</v>
      </c>
      <c r="F40" s="106">
        <v>43181</v>
      </c>
      <c r="G40" s="86">
        <v>891457.88</v>
      </c>
      <c r="H40" s="88">
        <v>0.12130000000000001</v>
      </c>
      <c r="I40" s="86">
        <v>1.0810599999999999</v>
      </c>
      <c r="J40" s="87">
        <v>-1.2107752026706716E-3</v>
      </c>
      <c r="K40" s="87">
        <f>I40/'סכום נכסי הקרן'!$C$42</f>
        <v>1.7622269765485865E-6</v>
      </c>
    </row>
    <row r="41" spans="2:11">
      <c r="B41" s="85" t="s">
        <v>1200</v>
      </c>
      <c r="C41" s="79" t="s">
        <v>1201</v>
      </c>
      <c r="D41" s="92" t="s">
        <v>692</v>
      </c>
      <c r="E41" s="92" t="s">
        <v>157</v>
      </c>
      <c r="F41" s="106">
        <v>43151</v>
      </c>
      <c r="G41" s="86">
        <v>1305964.04</v>
      </c>
      <c r="H41" s="88">
        <v>0.50139999999999996</v>
      </c>
      <c r="I41" s="86">
        <v>6.5483900000000004</v>
      </c>
      <c r="J41" s="87">
        <v>-7.3341241276308443E-3</v>
      </c>
      <c r="K41" s="87">
        <f>I41/'סכום נכסי הקרן'!$C$42</f>
        <v>1.0674476449929699E-5</v>
      </c>
    </row>
    <row r="42" spans="2:11">
      <c r="B42" s="85" t="s">
        <v>1202</v>
      </c>
      <c r="C42" s="79" t="s">
        <v>1203</v>
      </c>
      <c r="D42" s="92" t="s">
        <v>692</v>
      </c>
      <c r="E42" s="92" t="s">
        <v>157</v>
      </c>
      <c r="F42" s="106">
        <v>43165</v>
      </c>
      <c r="G42" s="86">
        <v>1439610.25</v>
      </c>
      <c r="H42" s="88">
        <v>0.43819999999999998</v>
      </c>
      <c r="I42" s="86">
        <v>6.3077800000000002</v>
      </c>
      <c r="J42" s="87">
        <v>-7.0646435978595178E-3</v>
      </c>
      <c r="K42" s="87">
        <f>I42/'סכום נכסי הקרן'!$C$42</f>
        <v>1.0282260076345109E-5</v>
      </c>
    </row>
    <row r="43" spans="2:11">
      <c r="B43" s="85" t="s">
        <v>1204</v>
      </c>
      <c r="C43" s="79" t="s">
        <v>1205</v>
      </c>
      <c r="D43" s="92" t="s">
        <v>692</v>
      </c>
      <c r="E43" s="92" t="s">
        <v>157</v>
      </c>
      <c r="F43" s="106">
        <v>43172</v>
      </c>
      <c r="G43" s="86">
        <v>2140921.65</v>
      </c>
      <c r="H43" s="88">
        <v>0.42399999999999999</v>
      </c>
      <c r="I43" s="86">
        <v>9.0767900000000008</v>
      </c>
      <c r="J43" s="87">
        <v>-1.0165904068089772E-2</v>
      </c>
      <c r="K43" s="87">
        <f>I43/'סכום נכסי הקרן'!$C$42</f>
        <v>1.4796000405589372E-5</v>
      </c>
    </row>
    <row r="44" spans="2:11">
      <c r="B44" s="85" t="s">
        <v>1206</v>
      </c>
      <c r="C44" s="79" t="s">
        <v>1207</v>
      </c>
      <c r="D44" s="92" t="s">
        <v>692</v>
      </c>
      <c r="E44" s="92" t="s">
        <v>157</v>
      </c>
      <c r="F44" s="106">
        <v>43131</v>
      </c>
      <c r="G44" s="86">
        <v>43949.599999999999</v>
      </c>
      <c r="H44" s="88">
        <v>1.4460999999999999</v>
      </c>
      <c r="I44" s="86">
        <v>0.63553999999999999</v>
      </c>
      <c r="J44" s="87">
        <v>-7.1179774693848515E-4</v>
      </c>
      <c r="K44" s="87">
        <f>I44/'סכום נכסי הקרן'!$C$42</f>
        <v>1.0359885045008499E-6</v>
      </c>
    </row>
    <row r="45" spans="2:11">
      <c r="B45" s="85" t="s">
        <v>1208</v>
      </c>
      <c r="C45" s="79" t="s">
        <v>1209</v>
      </c>
      <c r="D45" s="92" t="s">
        <v>692</v>
      </c>
      <c r="E45" s="92" t="s">
        <v>157</v>
      </c>
      <c r="F45" s="106">
        <v>43187</v>
      </c>
      <c r="G45" s="86">
        <v>571527.5</v>
      </c>
      <c r="H45" s="88">
        <v>0.83309999999999995</v>
      </c>
      <c r="I45" s="86">
        <v>4.7614300000000007</v>
      </c>
      <c r="J45" s="87">
        <v>-5.3327487588590988E-3</v>
      </c>
      <c r="K45" s="87">
        <f>I45/'סכום נכסי הקרן'!$C$42</f>
        <v>7.7615677140470806E-6</v>
      </c>
    </row>
    <row r="46" spans="2:11">
      <c r="B46" s="85" t="s">
        <v>1210</v>
      </c>
      <c r="C46" s="79" t="s">
        <v>1211</v>
      </c>
      <c r="D46" s="92" t="s">
        <v>692</v>
      </c>
      <c r="E46" s="92" t="s">
        <v>157</v>
      </c>
      <c r="F46" s="106">
        <v>43132</v>
      </c>
      <c r="G46" s="86">
        <v>9276643.7400000002</v>
      </c>
      <c r="H46" s="88">
        <v>1.3925000000000001</v>
      </c>
      <c r="I46" s="86">
        <v>129.18011999999999</v>
      </c>
      <c r="J46" s="87">
        <v>-0.1446803007918355</v>
      </c>
      <c r="K46" s="87">
        <f>I46/'סכום נכסי הקרן'!$C$42</f>
        <v>2.1057544659665845E-4</v>
      </c>
    </row>
    <row r="47" spans="2:11">
      <c r="B47" s="85" t="s">
        <v>1212</v>
      </c>
      <c r="C47" s="79" t="s">
        <v>1213</v>
      </c>
      <c r="D47" s="92" t="s">
        <v>692</v>
      </c>
      <c r="E47" s="92" t="s">
        <v>158</v>
      </c>
      <c r="F47" s="106">
        <v>43116</v>
      </c>
      <c r="G47" s="86">
        <v>1299722.3400000001</v>
      </c>
      <c r="H47" s="88">
        <v>-1.8388</v>
      </c>
      <c r="I47" s="86">
        <v>-23.899060000000002</v>
      </c>
      <c r="J47" s="87">
        <v>2.6766681974301654E-2</v>
      </c>
      <c r="K47" s="87">
        <f>I47/'סכום נכסי הקרן'!$C$42</f>
        <v>-3.8957660302067662E-5</v>
      </c>
    </row>
    <row r="48" spans="2:11">
      <c r="B48" s="85" t="s">
        <v>1214</v>
      </c>
      <c r="C48" s="79" t="s">
        <v>1215</v>
      </c>
      <c r="D48" s="92" t="s">
        <v>692</v>
      </c>
      <c r="E48" s="92" t="s">
        <v>158</v>
      </c>
      <c r="F48" s="106">
        <v>43139</v>
      </c>
      <c r="G48" s="86">
        <v>479916.82</v>
      </c>
      <c r="H48" s="88">
        <v>-1.3434999999999999</v>
      </c>
      <c r="I48" s="86">
        <v>-6.4476100000000001</v>
      </c>
      <c r="J48" s="87">
        <v>7.2212516460616891E-3</v>
      </c>
      <c r="K48" s="87">
        <f>I48/'סכום נכסי הקרן'!$C$42</f>
        <v>-1.0510195804362784E-5</v>
      </c>
    </row>
    <row r="49" spans="2:11">
      <c r="B49" s="85" t="s">
        <v>1216</v>
      </c>
      <c r="C49" s="79" t="s">
        <v>1217</v>
      </c>
      <c r="D49" s="92" t="s">
        <v>692</v>
      </c>
      <c r="E49" s="92" t="s">
        <v>158</v>
      </c>
      <c r="F49" s="106">
        <v>43167</v>
      </c>
      <c r="G49" s="86">
        <v>5628599.4000000004</v>
      </c>
      <c r="H49" s="88">
        <v>-1.1984999999999999</v>
      </c>
      <c r="I49" s="86">
        <v>-67.45617</v>
      </c>
      <c r="J49" s="87">
        <v>7.5550161788556863E-2</v>
      </c>
      <c r="K49" s="87">
        <f>I49/'סכום נכסי הקרן'!$C$42</f>
        <v>-1.0995974553553685E-4</v>
      </c>
    </row>
    <row r="50" spans="2:11">
      <c r="B50" s="85" t="s">
        <v>1218</v>
      </c>
      <c r="C50" s="79" t="s">
        <v>1219</v>
      </c>
      <c r="D50" s="92" t="s">
        <v>692</v>
      </c>
      <c r="E50" s="92" t="s">
        <v>158</v>
      </c>
      <c r="F50" s="106">
        <v>43159</v>
      </c>
      <c r="G50" s="86">
        <v>1326963.71</v>
      </c>
      <c r="H50" s="88">
        <v>-1.1028</v>
      </c>
      <c r="I50" s="86">
        <v>-14.633610000000001</v>
      </c>
      <c r="J50" s="87">
        <v>1.6389480799912651E-2</v>
      </c>
      <c r="K50" s="87">
        <f>I50/'סכום נכסי הקרן'!$C$42</f>
        <v>-2.3854126788791708E-5</v>
      </c>
    </row>
    <row r="51" spans="2:11">
      <c r="B51" s="85" t="s">
        <v>1220</v>
      </c>
      <c r="C51" s="79" t="s">
        <v>1221</v>
      </c>
      <c r="D51" s="92" t="s">
        <v>692</v>
      </c>
      <c r="E51" s="92" t="s">
        <v>158</v>
      </c>
      <c r="F51" s="106">
        <v>43139</v>
      </c>
      <c r="G51" s="86">
        <v>247550.76</v>
      </c>
      <c r="H51" s="88">
        <v>-0.24610000000000001</v>
      </c>
      <c r="I51" s="86">
        <v>-0.60929999999999995</v>
      </c>
      <c r="J51" s="87">
        <v>6.8240923814334102E-4</v>
      </c>
      <c r="K51" s="87">
        <f>I51/'סכום נכסי הקרן'!$C$42</f>
        <v>-9.9321489724072085E-7</v>
      </c>
    </row>
    <row r="52" spans="2:11">
      <c r="B52" s="85" t="s">
        <v>1222</v>
      </c>
      <c r="C52" s="79" t="s">
        <v>1223</v>
      </c>
      <c r="D52" s="92" t="s">
        <v>692</v>
      </c>
      <c r="E52" s="92" t="s">
        <v>155</v>
      </c>
      <c r="F52" s="106">
        <v>43153</v>
      </c>
      <c r="G52" s="86">
        <v>3453629.06</v>
      </c>
      <c r="H52" s="88">
        <v>-0.44140000000000001</v>
      </c>
      <c r="I52" s="86">
        <v>-15.24567</v>
      </c>
      <c r="J52" s="87">
        <v>1.7074981207426211E-2</v>
      </c>
      <c r="K52" s="87">
        <f>I52/'סכום נכסי הקרן'!$C$42</f>
        <v>-2.4851840739235093E-5</v>
      </c>
    </row>
    <row r="53" spans="2:11">
      <c r="B53" s="85" t="s">
        <v>1224</v>
      </c>
      <c r="C53" s="79" t="s">
        <v>1225</v>
      </c>
      <c r="D53" s="92" t="s">
        <v>692</v>
      </c>
      <c r="E53" s="92" t="s">
        <v>155</v>
      </c>
      <c r="F53" s="106">
        <v>43152</v>
      </c>
      <c r="G53" s="86">
        <v>1054200</v>
      </c>
      <c r="H53" s="88">
        <v>-0.69440000000000002</v>
      </c>
      <c r="I53" s="86">
        <v>-7.3205100000000005</v>
      </c>
      <c r="J53" s="87">
        <v>8.1988899588391756E-3</v>
      </c>
      <c r="K53" s="87">
        <f>I53/'סכום נכסי הקרן'!$C$42</f>
        <v>-1.1933102884292912E-5</v>
      </c>
    </row>
    <row r="54" spans="2:11">
      <c r="B54" s="85" t="s">
        <v>1226</v>
      </c>
      <c r="C54" s="79" t="s">
        <v>1227</v>
      </c>
      <c r="D54" s="92" t="s">
        <v>692</v>
      </c>
      <c r="E54" s="92" t="s">
        <v>155</v>
      </c>
      <c r="F54" s="106">
        <v>43138</v>
      </c>
      <c r="G54" s="86">
        <v>665628.21</v>
      </c>
      <c r="H54" s="88">
        <v>-2.1796000000000002</v>
      </c>
      <c r="I54" s="86">
        <v>-14.50834</v>
      </c>
      <c r="J54" s="87">
        <v>1.6249179790127296E-2</v>
      </c>
      <c r="K54" s="87">
        <f>I54/'סכום נכסי הקרן'!$C$42</f>
        <v>-2.3649925196509835E-5</v>
      </c>
    </row>
    <row r="55" spans="2:11">
      <c r="B55" s="85" t="s">
        <v>1228</v>
      </c>
      <c r="C55" s="79" t="s">
        <v>1229</v>
      </c>
      <c r="D55" s="92" t="s">
        <v>692</v>
      </c>
      <c r="E55" s="92" t="s">
        <v>155</v>
      </c>
      <c r="F55" s="106">
        <v>43138</v>
      </c>
      <c r="G55" s="86">
        <v>1142050</v>
      </c>
      <c r="H55" s="88">
        <v>-2.2543000000000002</v>
      </c>
      <c r="I55" s="86">
        <v>-25.745039999999999</v>
      </c>
      <c r="J55" s="87">
        <v>2.8834159088084427E-2</v>
      </c>
      <c r="K55" s="87">
        <f>I55/'סכום נכסי הקרן'!$C$42</f>
        <v>-4.1966777052450763E-5</v>
      </c>
    </row>
    <row r="56" spans="2:11">
      <c r="B56" s="85" t="s">
        <v>1230</v>
      </c>
      <c r="C56" s="79" t="s">
        <v>1231</v>
      </c>
      <c r="D56" s="92" t="s">
        <v>692</v>
      </c>
      <c r="E56" s="92" t="s">
        <v>155</v>
      </c>
      <c r="F56" s="106">
        <v>43109</v>
      </c>
      <c r="G56" s="86">
        <v>6118375.4100000001</v>
      </c>
      <c r="H56" s="88">
        <v>-5.5651000000000002</v>
      </c>
      <c r="I56" s="86">
        <v>-340.49182000000002</v>
      </c>
      <c r="J56" s="87">
        <v>0.38134705970825478</v>
      </c>
      <c r="K56" s="87">
        <f>I56/'סכום נכסי הקרן'!$C$42</f>
        <v>-5.5503290335238151E-4</v>
      </c>
    </row>
    <row r="57" spans="2:11">
      <c r="B57" s="85" t="s">
        <v>1232</v>
      </c>
      <c r="C57" s="79" t="s">
        <v>1233</v>
      </c>
      <c r="D57" s="92" t="s">
        <v>692</v>
      </c>
      <c r="E57" s="92" t="s">
        <v>155</v>
      </c>
      <c r="F57" s="106">
        <v>43125</v>
      </c>
      <c r="G57" s="86">
        <v>1300180</v>
      </c>
      <c r="H57" s="88">
        <v>6.1627999999999998</v>
      </c>
      <c r="I57" s="86">
        <v>80.127039999999994</v>
      </c>
      <c r="J57" s="87">
        <v>-8.974139557045957E-2</v>
      </c>
      <c r="K57" s="87">
        <f>I57/'סכום נכסי הקרן'!$C$42</f>
        <v>1.3061442606237178E-4</v>
      </c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B61" s="94" t="s">
        <v>242</v>
      </c>
      <c r="C61" s="1"/>
      <c r="D61" s="1"/>
    </row>
    <row r="62" spans="2:11">
      <c r="B62" s="94" t="s">
        <v>104</v>
      </c>
      <c r="C62" s="1"/>
      <c r="D62" s="1"/>
    </row>
    <row r="63" spans="2:11">
      <c r="B63" s="94" t="s">
        <v>225</v>
      </c>
      <c r="C63" s="1"/>
      <c r="D63" s="1"/>
    </row>
    <row r="64" spans="2:11">
      <c r="B64" s="94" t="s">
        <v>233</v>
      </c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171</v>
      </c>
      <c r="C1" s="77" t="s" vm="1">
        <v>243</v>
      </c>
    </row>
    <row r="2" spans="2:78">
      <c r="B2" s="56" t="s">
        <v>170</v>
      </c>
      <c r="C2" s="77" t="s">
        <v>244</v>
      </c>
    </row>
    <row r="3" spans="2:78">
      <c r="B3" s="56" t="s">
        <v>172</v>
      </c>
      <c r="C3" s="77" t="s">
        <v>245</v>
      </c>
    </row>
    <row r="4" spans="2:78">
      <c r="B4" s="56" t="s">
        <v>173</v>
      </c>
      <c r="C4" s="77">
        <v>2142</v>
      </c>
    </row>
    <row r="6" spans="2:78" ht="26.25" customHeight="1">
      <c r="B6" s="193" t="s">
        <v>202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78" ht="26.25" customHeight="1">
      <c r="B7" s="193" t="s">
        <v>92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78" s="3" customFormat="1" ht="47.25">
      <c r="B8" s="22" t="s">
        <v>108</v>
      </c>
      <c r="C8" s="30" t="s">
        <v>37</v>
      </c>
      <c r="D8" s="30" t="s">
        <v>42</v>
      </c>
      <c r="E8" s="30" t="s">
        <v>15</v>
      </c>
      <c r="F8" s="30" t="s">
        <v>55</v>
      </c>
      <c r="G8" s="30" t="s">
        <v>94</v>
      </c>
      <c r="H8" s="30" t="s">
        <v>18</v>
      </c>
      <c r="I8" s="30" t="s">
        <v>93</v>
      </c>
      <c r="J8" s="30" t="s">
        <v>17</v>
      </c>
      <c r="K8" s="30" t="s">
        <v>19</v>
      </c>
      <c r="L8" s="30" t="s">
        <v>227</v>
      </c>
      <c r="M8" s="30" t="s">
        <v>226</v>
      </c>
      <c r="N8" s="30" t="s">
        <v>102</v>
      </c>
      <c r="O8" s="30" t="s">
        <v>49</v>
      </c>
      <c r="P8" s="30" t="s">
        <v>174</v>
      </c>
      <c r="Q8" s="31" t="s">
        <v>176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234</v>
      </c>
      <c r="M9" s="16"/>
      <c r="N9" s="16" t="s">
        <v>230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105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171</v>
      </c>
      <c r="C1" s="77" t="s" vm="1">
        <v>243</v>
      </c>
    </row>
    <row r="2" spans="2:61">
      <c r="B2" s="56" t="s">
        <v>170</v>
      </c>
      <c r="C2" s="77" t="s">
        <v>244</v>
      </c>
    </row>
    <row r="3" spans="2:61">
      <c r="B3" s="56" t="s">
        <v>172</v>
      </c>
      <c r="C3" s="77" t="s">
        <v>245</v>
      </c>
    </row>
    <row r="4" spans="2:61">
      <c r="B4" s="56" t="s">
        <v>173</v>
      </c>
      <c r="C4" s="77">
        <v>2142</v>
      </c>
    </row>
    <row r="6" spans="2:61" ht="26.25" customHeight="1">
      <c r="B6" s="193" t="s">
        <v>203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61" s="3" customFormat="1" ht="78.75">
      <c r="B7" s="22" t="s">
        <v>108</v>
      </c>
      <c r="C7" s="30" t="s">
        <v>215</v>
      </c>
      <c r="D7" s="30" t="s">
        <v>37</v>
      </c>
      <c r="E7" s="30" t="s">
        <v>109</v>
      </c>
      <c r="F7" s="30" t="s">
        <v>15</v>
      </c>
      <c r="G7" s="30" t="s">
        <v>94</v>
      </c>
      <c r="H7" s="30" t="s">
        <v>55</v>
      </c>
      <c r="I7" s="30" t="s">
        <v>18</v>
      </c>
      <c r="J7" s="30" t="s">
        <v>93</v>
      </c>
      <c r="K7" s="13" t="s">
        <v>32</v>
      </c>
      <c r="L7" s="70" t="s">
        <v>19</v>
      </c>
      <c r="M7" s="30" t="s">
        <v>227</v>
      </c>
      <c r="N7" s="30" t="s">
        <v>226</v>
      </c>
      <c r="O7" s="30" t="s">
        <v>102</v>
      </c>
      <c r="P7" s="30" t="s">
        <v>174</v>
      </c>
      <c r="Q7" s="31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234</v>
      </c>
      <c r="N8" s="16"/>
      <c r="O8" s="16" t="s">
        <v>230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1"/>
      <c r="S10" s="1"/>
      <c r="T10" s="1"/>
      <c r="U10" s="1"/>
      <c r="V10" s="1"/>
      <c r="W10" s="1"/>
      <c r="BH10" s="1" t="s">
        <v>26</v>
      </c>
      <c r="BI10" s="4" t="s">
        <v>158</v>
      </c>
    </row>
    <row r="11" spans="2:61" ht="21.75" customHeight="1">
      <c r="B11" s="94" t="s">
        <v>242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BI11" s="1" t="s">
        <v>164</v>
      </c>
    </row>
    <row r="12" spans="2:61">
      <c r="B12" s="94" t="s">
        <v>104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BI12" s="1" t="s">
        <v>159</v>
      </c>
    </row>
    <row r="13" spans="2:61">
      <c r="B13" s="94" t="s">
        <v>225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BI13" s="1" t="s">
        <v>160</v>
      </c>
    </row>
    <row r="14" spans="2:61">
      <c r="B14" s="94" t="s">
        <v>233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BI14" s="1" t="s">
        <v>161</v>
      </c>
    </row>
    <row r="15" spans="2:6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BI15" s="1" t="s">
        <v>163</v>
      </c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BI16" s="1" t="s">
        <v>162</v>
      </c>
    </row>
    <row r="17" spans="2:6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BI17" s="1" t="s">
        <v>165</v>
      </c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BI18" s="1" t="s">
        <v>166</v>
      </c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BI19" s="1" t="s">
        <v>167</v>
      </c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BI20" s="1" t="s">
        <v>168</v>
      </c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BI21" s="1" t="s">
        <v>169</v>
      </c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BI22" s="1" t="s">
        <v>26</v>
      </c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</sheetData>
  <sheetProtection sheet="1" objects="1" scenarios="1"/>
  <mergeCells count="1">
    <mergeCell ref="B6:Q6"/>
  </mergeCells>
  <phoneticPr fontId="5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171</v>
      </c>
      <c r="C1" s="77" t="s" vm="1">
        <v>243</v>
      </c>
    </row>
    <row r="2" spans="2:64">
      <c r="B2" s="56" t="s">
        <v>170</v>
      </c>
      <c r="C2" s="77" t="s">
        <v>244</v>
      </c>
    </row>
    <row r="3" spans="2:64">
      <c r="B3" s="56" t="s">
        <v>172</v>
      </c>
      <c r="C3" s="77" t="s">
        <v>245</v>
      </c>
    </row>
    <row r="4" spans="2:64">
      <c r="B4" s="56" t="s">
        <v>173</v>
      </c>
      <c r="C4" s="77">
        <v>2142</v>
      </c>
    </row>
    <row r="6" spans="2:64" ht="26.25" customHeight="1">
      <c r="B6" s="193" t="s">
        <v>204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4" s="3" customFormat="1" ht="63">
      <c r="B7" s="59" t="s">
        <v>108</v>
      </c>
      <c r="C7" s="60" t="s">
        <v>37</v>
      </c>
      <c r="D7" s="60" t="s">
        <v>109</v>
      </c>
      <c r="E7" s="60" t="s">
        <v>15</v>
      </c>
      <c r="F7" s="60" t="s">
        <v>55</v>
      </c>
      <c r="G7" s="60" t="s">
        <v>18</v>
      </c>
      <c r="H7" s="60" t="s">
        <v>93</v>
      </c>
      <c r="I7" s="60" t="s">
        <v>43</v>
      </c>
      <c r="J7" s="60" t="s">
        <v>19</v>
      </c>
      <c r="K7" s="60" t="s">
        <v>227</v>
      </c>
      <c r="L7" s="60" t="s">
        <v>226</v>
      </c>
      <c r="M7" s="60" t="s">
        <v>102</v>
      </c>
      <c r="N7" s="60" t="s">
        <v>174</v>
      </c>
      <c r="O7" s="62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234</v>
      </c>
      <c r="L8" s="32"/>
      <c r="M8" s="32" t="s">
        <v>230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3" t="s">
        <v>33</v>
      </c>
      <c r="C10" s="114"/>
      <c r="D10" s="114"/>
      <c r="E10" s="114"/>
      <c r="F10" s="114"/>
      <c r="G10" s="115">
        <v>0.82593432137037914</v>
      </c>
      <c r="H10" s="114"/>
      <c r="I10" s="114"/>
      <c r="J10" s="117">
        <v>3.5078583287379106E-3</v>
      </c>
      <c r="K10" s="115"/>
      <c r="L10" s="116"/>
      <c r="M10" s="115">
        <v>10406.279849999999</v>
      </c>
      <c r="N10" s="117">
        <v>1</v>
      </c>
      <c r="O10" s="117">
        <f>M10/'סכום נכסי הקרן'!$C$42</f>
        <v>1.6963190828616338E-2</v>
      </c>
      <c r="P10" s="95"/>
      <c r="Q10" s="95"/>
      <c r="R10" s="95"/>
      <c r="S10" s="95"/>
      <c r="T10" s="95"/>
      <c r="U10" s="95"/>
      <c r="BL10" s="95"/>
    </row>
    <row r="11" spans="2:64" s="95" customFormat="1" ht="20.25" customHeight="1">
      <c r="B11" s="118" t="s">
        <v>222</v>
      </c>
      <c r="C11" s="114"/>
      <c r="D11" s="114"/>
      <c r="E11" s="114"/>
      <c r="F11" s="114"/>
      <c r="G11" s="115">
        <v>0.82593432137037914</v>
      </c>
      <c r="H11" s="114"/>
      <c r="I11" s="114"/>
      <c r="J11" s="117">
        <v>3.5078583287379106E-3</v>
      </c>
      <c r="K11" s="115"/>
      <c r="L11" s="116"/>
      <c r="M11" s="115">
        <v>10406.279849999999</v>
      </c>
      <c r="N11" s="117">
        <v>1</v>
      </c>
      <c r="O11" s="117">
        <f>M11/'סכום נכסי הקרן'!$C$42</f>
        <v>1.6963190828616338E-2</v>
      </c>
    </row>
    <row r="12" spans="2:64">
      <c r="B12" s="97" t="s">
        <v>50</v>
      </c>
      <c r="C12" s="81"/>
      <c r="D12" s="81"/>
      <c r="E12" s="81"/>
      <c r="F12" s="81"/>
      <c r="G12" s="89">
        <v>0.82593432137037914</v>
      </c>
      <c r="H12" s="81"/>
      <c r="I12" s="81"/>
      <c r="J12" s="90">
        <v>3.5078583287379106E-3</v>
      </c>
      <c r="K12" s="89"/>
      <c r="L12" s="91"/>
      <c r="M12" s="89">
        <v>10406.279849999999</v>
      </c>
      <c r="N12" s="90">
        <v>1</v>
      </c>
      <c r="O12" s="90">
        <f>M12/'סכום נכסי הקרן'!$C$42</f>
        <v>1.6963190828616338E-2</v>
      </c>
    </row>
    <row r="13" spans="2:64">
      <c r="B13" s="85" t="s">
        <v>1262</v>
      </c>
      <c r="C13" s="79" t="s">
        <v>1263</v>
      </c>
      <c r="D13" s="79" t="s">
        <v>322</v>
      </c>
      <c r="E13" s="79" t="s">
        <v>1240</v>
      </c>
      <c r="F13" s="79" t="s">
        <v>1241</v>
      </c>
      <c r="G13" s="86">
        <v>0.87000000000000011</v>
      </c>
      <c r="H13" s="92" t="s">
        <v>156</v>
      </c>
      <c r="I13" s="93">
        <v>2.3999999999999998E-3</v>
      </c>
      <c r="J13" s="87">
        <v>2.3E-3</v>
      </c>
      <c r="K13" s="86">
        <v>3000000</v>
      </c>
      <c r="L13" s="88">
        <v>100.04</v>
      </c>
      <c r="M13" s="86">
        <v>3001.1999799999999</v>
      </c>
      <c r="N13" s="87">
        <v>0.28840277440741707</v>
      </c>
      <c r="O13" s="87">
        <f>M13/'סכום נכסי הקרן'!$C$42</f>
        <v>4.8922312977754037E-3</v>
      </c>
    </row>
    <row r="14" spans="2:64">
      <c r="B14" s="85" t="s">
        <v>1264</v>
      </c>
      <c r="C14" s="79" t="s">
        <v>1265</v>
      </c>
      <c r="D14" s="79" t="s">
        <v>322</v>
      </c>
      <c r="E14" s="79" t="s">
        <v>1240</v>
      </c>
      <c r="F14" s="79" t="s">
        <v>1241</v>
      </c>
      <c r="G14" s="86">
        <v>0.76000000000000012</v>
      </c>
      <c r="H14" s="92" t="s">
        <v>156</v>
      </c>
      <c r="I14" s="93">
        <v>3.7000000000000002E-3</v>
      </c>
      <c r="J14" s="87">
        <v>3.7000000000000002E-3</v>
      </c>
      <c r="K14" s="86">
        <v>2200000</v>
      </c>
      <c r="L14" s="88">
        <v>100.09</v>
      </c>
      <c r="M14" s="86">
        <v>2201.9798999999998</v>
      </c>
      <c r="N14" s="87">
        <v>0.21160106510108895</v>
      </c>
      <c r="O14" s="87">
        <f>M14/'סכום נכסי הקרן'!$C$42</f>
        <v>3.5894292468482401E-3</v>
      </c>
    </row>
    <row r="15" spans="2:64">
      <c r="B15" s="85" t="s">
        <v>1266</v>
      </c>
      <c r="C15" s="79" t="s">
        <v>1267</v>
      </c>
      <c r="D15" s="79" t="s">
        <v>322</v>
      </c>
      <c r="E15" s="79" t="s">
        <v>1240</v>
      </c>
      <c r="F15" s="79" t="s">
        <v>1241</v>
      </c>
      <c r="G15" s="86">
        <v>0.93</v>
      </c>
      <c r="H15" s="92" t="s">
        <v>156</v>
      </c>
      <c r="I15" s="93">
        <v>3.7000000000000002E-3</v>
      </c>
      <c r="J15" s="87">
        <v>3.7000000000000002E-3</v>
      </c>
      <c r="K15" s="86">
        <v>3000000</v>
      </c>
      <c r="L15" s="88">
        <v>100.03</v>
      </c>
      <c r="M15" s="86">
        <v>3000.9</v>
      </c>
      <c r="N15" s="87">
        <v>0.28837394758319906</v>
      </c>
      <c r="O15" s="87">
        <f>M15/'סכום נכסי הקרן'!$C$42</f>
        <v>4.8917423028552098E-3</v>
      </c>
    </row>
    <row r="16" spans="2:64">
      <c r="B16" s="85" t="s">
        <v>1268</v>
      </c>
      <c r="C16" s="79" t="s">
        <v>1269</v>
      </c>
      <c r="D16" s="79" t="s">
        <v>283</v>
      </c>
      <c r="E16" s="79" t="s">
        <v>1244</v>
      </c>
      <c r="F16" s="79" t="s">
        <v>1241</v>
      </c>
      <c r="G16" s="86">
        <v>0.69</v>
      </c>
      <c r="H16" s="92" t="s">
        <v>156</v>
      </c>
      <c r="I16" s="93">
        <v>4.1999999999999997E-3</v>
      </c>
      <c r="J16" s="87">
        <v>4.6999999999999993E-3</v>
      </c>
      <c r="K16" s="86">
        <v>2200000</v>
      </c>
      <c r="L16" s="88">
        <v>100.1</v>
      </c>
      <c r="M16" s="86">
        <v>2202.1999700000001</v>
      </c>
      <c r="N16" s="87">
        <v>0.21162221290829503</v>
      </c>
      <c r="O16" s="87">
        <f>M16/'סכום נכסי הקרן'!$C$42</f>
        <v>3.5897879811374839E-3</v>
      </c>
    </row>
    <row r="17" spans="2:15">
      <c r="B17" s="82"/>
      <c r="C17" s="79"/>
      <c r="D17" s="79"/>
      <c r="E17" s="79"/>
      <c r="F17" s="79"/>
      <c r="G17" s="79"/>
      <c r="H17" s="79"/>
      <c r="I17" s="79"/>
      <c r="J17" s="87"/>
      <c r="K17" s="86"/>
      <c r="L17" s="88"/>
      <c r="M17" s="79"/>
      <c r="N17" s="87"/>
      <c r="O17" s="79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94" t="s">
        <v>242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94" t="s">
        <v>104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94" t="s">
        <v>225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94" t="s">
        <v>233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2:1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2:1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2:15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2:15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2:1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171</v>
      </c>
      <c r="C1" s="77" t="s" vm="1">
        <v>243</v>
      </c>
    </row>
    <row r="2" spans="2:56">
      <c r="B2" s="56" t="s">
        <v>170</v>
      </c>
      <c r="C2" s="77" t="s">
        <v>244</v>
      </c>
    </row>
    <row r="3" spans="2:56">
      <c r="B3" s="56" t="s">
        <v>172</v>
      </c>
      <c r="C3" s="77" t="s">
        <v>245</v>
      </c>
    </row>
    <row r="4" spans="2:56">
      <c r="B4" s="56" t="s">
        <v>173</v>
      </c>
      <c r="C4" s="77">
        <v>2142</v>
      </c>
    </row>
    <row r="6" spans="2:56" ht="26.25" customHeight="1">
      <c r="B6" s="193" t="s">
        <v>205</v>
      </c>
      <c r="C6" s="194"/>
      <c r="D6" s="194"/>
      <c r="E6" s="194"/>
      <c r="F6" s="194"/>
      <c r="G6" s="194"/>
      <c r="H6" s="194"/>
      <c r="I6" s="194"/>
      <c r="J6" s="195"/>
    </row>
    <row r="7" spans="2:56" s="3" customFormat="1" ht="78.75">
      <c r="B7" s="59" t="s">
        <v>108</v>
      </c>
      <c r="C7" s="61" t="s">
        <v>45</v>
      </c>
      <c r="D7" s="61" t="s">
        <v>77</v>
      </c>
      <c r="E7" s="61" t="s">
        <v>46</v>
      </c>
      <c r="F7" s="61" t="s">
        <v>93</v>
      </c>
      <c r="G7" s="61" t="s">
        <v>216</v>
      </c>
      <c r="H7" s="61" t="s">
        <v>174</v>
      </c>
      <c r="I7" s="63" t="s">
        <v>175</v>
      </c>
      <c r="J7" s="76" t="s">
        <v>237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78"/>
      <c r="D11" s="78"/>
      <c r="E11" s="78"/>
      <c r="F11" s="78"/>
      <c r="G11" s="78"/>
      <c r="H11" s="78"/>
      <c r="I11" s="78"/>
      <c r="J11" s="78"/>
    </row>
    <row r="12" spans="2:56">
      <c r="B12" s="108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78"/>
      <c r="C14" s="78"/>
      <c r="D14" s="78"/>
      <c r="E14" s="78"/>
      <c r="F14" s="78"/>
      <c r="G14" s="78"/>
      <c r="H14" s="78"/>
      <c r="I14" s="78"/>
      <c r="J14" s="78"/>
    </row>
    <row r="15" spans="2:56">
      <c r="B15" s="78"/>
      <c r="C15" s="78"/>
      <c r="D15" s="78"/>
      <c r="E15" s="78"/>
      <c r="F15" s="78"/>
      <c r="G15" s="78"/>
      <c r="H15" s="78"/>
      <c r="I15" s="78"/>
      <c r="J15" s="78"/>
    </row>
    <row r="16" spans="2:56">
      <c r="B16" s="78"/>
      <c r="C16" s="78"/>
      <c r="D16" s="78"/>
      <c r="E16" s="78"/>
      <c r="F16" s="78"/>
      <c r="G16" s="78"/>
      <c r="H16" s="78"/>
      <c r="I16" s="78"/>
      <c r="J16" s="78"/>
    </row>
    <row r="17" spans="2:10">
      <c r="B17" s="78"/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171</v>
      </c>
      <c r="C1" s="77" t="s" vm="1">
        <v>243</v>
      </c>
    </row>
    <row r="2" spans="2:60">
      <c r="B2" s="56" t="s">
        <v>170</v>
      </c>
      <c r="C2" s="77" t="s">
        <v>244</v>
      </c>
    </row>
    <row r="3" spans="2:60">
      <c r="B3" s="56" t="s">
        <v>172</v>
      </c>
      <c r="C3" s="77" t="s">
        <v>245</v>
      </c>
    </row>
    <row r="4" spans="2:60">
      <c r="B4" s="56" t="s">
        <v>173</v>
      </c>
      <c r="C4" s="77">
        <v>2142</v>
      </c>
    </row>
    <row r="6" spans="2:60" ht="26.25" customHeight="1">
      <c r="B6" s="193" t="s">
        <v>206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6">
      <c r="B7" s="59" t="s">
        <v>108</v>
      </c>
      <c r="C7" s="59" t="s">
        <v>109</v>
      </c>
      <c r="D7" s="59" t="s">
        <v>15</v>
      </c>
      <c r="E7" s="59" t="s">
        <v>16</v>
      </c>
      <c r="F7" s="59" t="s">
        <v>47</v>
      </c>
      <c r="G7" s="59" t="s">
        <v>93</v>
      </c>
      <c r="H7" s="59" t="s">
        <v>44</v>
      </c>
      <c r="I7" s="59" t="s">
        <v>102</v>
      </c>
      <c r="J7" s="59" t="s">
        <v>174</v>
      </c>
      <c r="K7" s="59" t="s">
        <v>175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108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171</v>
      </c>
      <c r="C1" s="77" t="s" vm="1">
        <v>243</v>
      </c>
    </row>
    <row r="2" spans="2:60">
      <c r="B2" s="56" t="s">
        <v>170</v>
      </c>
      <c r="C2" s="77" t="s">
        <v>244</v>
      </c>
    </row>
    <row r="3" spans="2:60">
      <c r="B3" s="56" t="s">
        <v>172</v>
      </c>
      <c r="C3" s="77" t="s">
        <v>245</v>
      </c>
    </row>
    <row r="4" spans="2:60">
      <c r="B4" s="56" t="s">
        <v>173</v>
      </c>
      <c r="C4" s="77">
        <v>2142</v>
      </c>
    </row>
    <row r="6" spans="2:60" ht="26.25" customHeight="1">
      <c r="B6" s="193" t="s">
        <v>207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3">
      <c r="B7" s="59" t="s">
        <v>108</v>
      </c>
      <c r="C7" s="61" t="s">
        <v>37</v>
      </c>
      <c r="D7" s="61" t="s">
        <v>15</v>
      </c>
      <c r="E7" s="61" t="s">
        <v>16</v>
      </c>
      <c r="F7" s="61" t="s">
        <v>47</v>
      </c>
      <c r="G7" s="61" t="s">
        <v>93</v>
      </c>
      <c r="H7" s="61" t="s">
        <v>44</v>
      </c>
      <c r="I7" s="61" t="s">
        <v>102</v>
      </c>
      <c r="J7" s="61" t="s">
        <v>174</v>
      </c>
      <c r="K7" s="63" t="s">
        <v>175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76" t="s">
        <v>1270</v>
      </c>
      <c r="C10" s="172"/>
      <c r="D10" s="172"/>
      <c r="E10" s="172"/>
      <c r="F10" s="172"/>
      <c r="G10" s="172"/>
      <c r="H10" s="174"/>
      <c r="I10" s="173">
        <f>I11</f>
        <v>7673.3971999999994</v>
      </c>
      <c r="J10" s="174">
        <f>I10/$I$10</f>
        <v>1</v>
      </c>
      <c r="K10" s="174">
        <f>I10/'סכום נכסי הקרן'!$C$42</f>
        <v>1.2508341394198647E-2</v>
      </c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70"/>
    </row>
    <row r="11" spans="2:60" ht="21" customHeight="1">
      <c r="B11" s="175" t="s">
        <v>222</v>
      </c>
      <c r="C11" s="172"/>
      <c r="D11" s="172"/>
      <c r="E11" s="172"/>
      <c r="F11" s="172"/>
      <c r="G11" s="172"/>
      <c r="H11" s="174"/>
      <c r="I11" s="173">
        <f>I12+I13</f>
        <v>7673.3971999999994</v>
      </c>
      <c r="J11" s="174">
        <f t="shared" ref="J11:J13" si="0">I11/$I$10</f>
        <v>1</v>
      </c>
      <c r="K11" s="174">
        <f>I11/'סכום נכסי הקרן'!$C$42</f>
        <v>1.2508341394198647E-2</v>
      </c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</row>
    <row r="12" spans="2:60">
      <c r="B12" s="177" t="s">
        <v>1271</v>
      </c>
      <c r="C12" s="167"/>
      <c r="D12" s="167"/>
      <c r="E12" s="167"/>
      <c r="F12" s="167"/>
      <c r="G12" s="167"/>
      <c r="H12" s="169"/>
      <c r="I12" s="168">
        <v>125.49739</v>
      </c>
      <c r="J12" s="169">
        <f t="shared" si="0"/>
        <v>1.6354866916051213E-2</v>
      </c>
      <c r="K12" s="169">
        <f>I12/'סכום נכסי הקרן'!$C$42</f>
        <v>2.0457225884265334E-4</v>
      </c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4"/>
      <c r="BF12" s="164"/>
      <c r="BG12" s="164"/>
      <c r="BH12" s="164"/>
    </row>
    <row r="13" spans="2:60">
      <c r="B13" s="178" t="s">
        <v>1272</v>
      </c>
      <c r="C13" s="171"/>
      <c r="D13" s="171"/>
      <c r="E13" s="171"/>
      <c r="F13" s="171"/>
      <c r="G13" s="171"/>
      <c r="H13" s="171"/>
      <c r="I13" s="168">
        <v>7547.8998099999999</v>
      </c>
      <c r="J13" s="169">
        <f t="shared" si="0"/>
        <v>0.98364513308394885</v>
      </c>
      <c r="K13" s="169">
        <f>I13/'סכום נכסי הקרן'!$C$42</f>
        <v>1.2303769135355993E-2</v>
      </c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F13" s="164"/>
      <c r="BG13" s="164"/>
      <c r="BH13" s="164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171</v>
      </c>
      <c r="C1" s="77" t="s" vm="1">
        <v>243</v>
      </c>
    </row>
    <row r="2" spans="2:47">
      <c r="B2" s="56" t="s">
        <v>170</v>
      </c>
      <c r="C2" s="77" t="s">
        <v>244</v>
      </c>
    </row>
    <row r="3" spans="2:47">
      <c r="B3" s="56" t="s">
        <v>172</v>
      </c>
      <c r="C3" s="77" t="s">
        <v>245</v>
      </c>
    </row>
    <row r="4" spans="2:47">
      <c r="B4" s="56" t="s">
        <v>173</v>
      </c>
      <c r="C4" s="77">
        <v>2142</v>
      </c>
    </row>
    <row r="6" spans="2:47" ht="26.25" customHeight="1">
      <c r="B6" s="193" t="s">
        <v>208</v>
      </c>
      <c r="C6" s="194"/>
      <c r="D6" s="195"/>
    </row>
    <row r="7" spans="2:47" s="3" customFormat="1" ht="33">
      <c r="B7" s="59" t="s">
        <v>108</v>
      </c>
      <c r="C7" s="64" t="s">
        <v>99</v>
      </c>
      <c r="D7" s="65" t="s">
        <v>98</v>
      </c>
    </row>
    <row r="8" spans="2:47" s="3" customFormat="1">
      <c r="B8" s="15"/>
      <c r="C8" s="32" t="s">
        <v>230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8"/>
      <c r="C10" s="78"/>
      <c r="D10" s="7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78"/>
      <c r="D11" s="78"/>
    </row>
    <row r="12" spans="2:47">
      <c r="B12" s="108"/>
      <c r="C12" s="78"/>
      <c r="D12" s="7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8"/>
      <c r="C13" s="78"/>
      <c r="D13" s="7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8"/>
      <c r="C14" s="78"/>
      <c r="D14" s="78"/>
    </row>
    <row r="15" spans="2:47">
      <c r="B15" s="78"/>
      <c r="C15" s="78"/>
      <c r="D15" s="7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8"/>
      <c r="C16" s="78"/>
      <c r="D16" s="7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8"/>
      <c r="C17" s="78"/>
      <c r="D17" s="78"/>
    </row>
    <row r="18" spans="2:4">
      <c r="B18" s="78"/>
      <c r="C18" s="78"/>
      <c r="D18" s="78"/>
    </row>
    <row r="19" spans="2:4">
      <c r="B19" s="78"/>
      <c r="C19" s="78"/>
      <c r="D19" s="78"/>
    </row>
    <row r="20" spans="2:4">
      <c r="B20" s="78"/>
      <c r="C20" s="78"/>
      <c r="D20" s="78"/>
    </row>
    <row r="21" spans="2:4">
      <c r="B21" s="78"/>
      <c r="C21" s="78"/>
      <c r="D21" s="78"/>
    </row>
    <row r="22" spans="2:4">
      <c r="B22" s="78"/>
      <c r="C22" s="78"/>
      <c r="D22" s="78"/>
    </row>
    <row r="23" spans="2:4">
      <c r="B23" s="78"/>
      <c r="C23" s="78"/>
      <c r="D23" s="78"/>
    </row>
    <row r="24" spans="2:4">
      <c r="B24" s="78"/>
      <c r="C24" s="78"/>
      <c r="D24" s="78"/>
    </row>
    <row r="25" spans="2:4">
      <c r="B25" s="78"/>
      <c r="C25" s="78"/>
      <c r="D25" s="78"/>
    </row>
    <row r="26" spans="2:4">
      <c r="B26" s="78"/>
      <c r="C26" s="78"/>
      <c r="D26" s="78"/>
    </row>
    <row r="27" spans="2:4">
      <c r="B27" s="78"/>
      <c r="C27" s="78"/>
      <c r="D27" s="78"/>
    </row>
    <row r="28" spans="2:4">
      <c r="B28" s="78"/>
      <c r="C28" s="78"/>
      <c r="D28" s="78"/>
    </row>
    <row r="29" spans="2:4">
      <c r="B29" s="78"/>
      <c r="C29" s="78"/>
      <c r="D29" s="78"/>
    </row>
    <row r="30" spans="2:4">
      <c r="B30" s="78"/>
      <c r="C30" s="78"/>
      <c r="D30" s="78"/>
    </row>
    <row r="31" spans="2:4">
      <c r="B31" s="78"/>
      <c r="C31" s="78"/>
      <c r="D31" s="78"/>
    </row>
    <row r="32" spans="2:4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  <row r="109" spans="2:4">
      <c r="B109" s="78"/>
      <c r="C109" s="78"/>
      <c r="D109" s="78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171</v>
      </c>
      <c r="C1" s="77" t="s" vm="1">
        <v>243</v>
      </c>
    </row>
    <row r="2" spans="2:18">
      <c r="B2" s="56" t="s">
        <v>170</v>
      </c>
      <c r="C2" s="77" t="s">
        <v>244</v>
      </c>
    </row>
    <row r="3" spans="2:18">
      <c r="B3" s="56" t="s">
        <v>172</v>
      </c>
      <c r="C3" s="77" t="s">
        <v>245</v>
      </c>
    </row>
    <row r="4" spans="2:18">
      <c r="B4" s="56" t="s">
        <v>173</v>
      </c>
      <c r="C4" s="77">
        <v>2142</v>
      </c>
    </row>
    <row r="6" spans="2:18" ht="26.25" customHeight="1">
      <c r="B6" s="193" t="s">
        <v>211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2" t="s">
        <v>108</v>
      </c>
      <c r="C7" s="30" t="s">
        <v>37</v>
      </c>
      <c r="D7" s="30" t="s">
        <v>54</v>
      </c>
      <c r="E7" s="30" t="s">
        <v>15</v>
      </c>
      <c r="F7" s="30" t="s">
        <v>55</v>
      </c>
      <c r="G7" s="30" t="s">
        <v>94</v>
      </c>
      <c r="H7" s="30" t="s">
        <v>18</v>
      </c>
      <c r="I7" s="30" t="s">
        <v>93</v>
      </c>
      <c r="J7" s="30" t="s">
        <v>17</v>
      </c>
      <c r="K7" s="30" t="s">
        <v>209</v>
      </c>
      <c r="L7" s="30" t="s">
        <v>232</v>
      </c>
      <c r="M7" s="30" t="s">
        <v>210</v>
      </c>
      <c r="N7" s="30" t="s">
        <v>49</v>
      </c>
      <c r="O7" s="30" t="s">
        <v>174</v>
      </c>
      <c r="P7" s="31" t="s">
        <v>176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234</v>
      </c>
      <c r="M8" s="32" t="s">
        <v>230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242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104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233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sqref="A1:XFD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1" t="s">
        <v>171</v>
      </c>
      <c r="C1" s="132" t="s" vm="1">
        <v>243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2:13">
      <c r="B2" s="131" t="s">
        <v>170</v>
      </c>
      <c r="C2" s="132" t="s">
        <v>244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2:13">
      <c r="B3" s="131" t="s">
        <v>172</v>
      </c>
      <c r="C3" s="132" t="s">
        <v>245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</row>
    <row r="4" spans="2:13">
      <c r="B4" s="131" t="s">
        <v>173</v>
      </c>
      <c r="C4" s="132">
        <v>2142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</row>
    <row r="6" spans="2:13" ht="26.25" customHeight="1">
      <c r="B6" s="182" t="s">
        <v>200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35"/>
    </row>
    <row r="7" spans="2:13" s="3" customFormat="1" ht="63">
      <c r="B7" s="138" t="s">
        <v>107</v>
      </c>
      <c r="C7" s="139" t="s">
        <v>37</v>
      </c>
      <c r="D7" s="139" t="s">
        <v>109</v>
      </c>
      <c r="E7" s="139" t="s">
        <v>15</v>
      </c>
      <c r="F7" s="139" t="s">
        <v>55</v>
      </c>
      <c r="G7" s="139" t="s">
        <v>93</v>
      </c>
      <c r="H7" s="139" t="s">
        <v>17</v>
      </c>
      <c r="I7" s="139" t="s">
        <v>19</v>
      </c>
      <c r="J7" s="139" t="s">
        <v>51</v>
      </c>
      <c r="K7" s="139" t="s">
        <v>174</v>
      </c>
      <c r="L7" s="139" t="s">
        <v>175</v>
      </c>
      <c r="M7" s="133"/>
    </row>
    <row r="8" spans="2:13" s="3" customFormat="1" ht="28.5" customHeight="1">
      <c r="B8" s="140"/>
      <c r="C8" s="141"/>
      <c r="D8" s="141"/>
      <c r="E8" s="141"/>
      <c r="F8" s="141"/>
      <c r="G8" s="141"/>
      <c r="H8" s="141" t="s">
        <v>20</v>
      </c>
      <c r="I8" s="141" t="s">
        <v>20</v>
      </c>
      <c r="J8" s="141" t="s">
        <v>230</v>
      </c>
      <c r="K8" s="141" t="s">
        <v>20</v>
      </c>
      <c r="L8" s="141" t="s">
        <v>20</v>
      </c>
      <c r="M8" s="136"/>
    </row>
    <row r="9" spans="2:13" s="4" customFormat="1" ht="18" customHeight="1">
      <c r="B9" s="142"/>
      <c r="C9" s="143" t="s">
        <v>1</v>
      </c>
      <c r="D9" s="143" t="s">
        <v>2</v>
      </c>
      <c r="E9" s="143" t="s">
        <v>3</v>
      </c>
      <c r="F9" s="143" t="s">
        <v>4</v>
      </c>
      <c r="G9" s="143" t="s">
        <v>5</v>
      </c>
      <c r="H9" s="143" t="s">
        <v>6</v>
      </c>
      <c r="I9" s="143" t="s">
        <v>7</v>
      </c>
      <c r="J9" s="143" t="s">
        <v>8</v>
      </c>
      <c r="K9" s="143" t="s">
        <v>9</v>
      </c>
      <c r="L9" s="143" t="s">
        <v>10</v>
      </c>
      <c r="M9" s="137"/>
    </row>
    <row r="10" spans="2:13" s="4" customFormat="1" ht="18" customHeight="1">
      <c r="B10" s="159" t="s">
        <v>36</v>
      </c>
      <c r="C10" s="160"/>
      <c r="D10" s="160"/>
      <c r="E10" s="160"/>
      <c r="F10" s="160"/>
      <c r="G10" s="160"/>
      <c r="H10" s="160"/>
      <c r="I10" s="160"/>
      <c r="J10" s="161">
        <v>49757.161219999995</v>
      </c>
      <c r="K10" s="162">
        <v>1</v>
      </c>
      <c r="L10" s="162">
        <v>8.1108728433540084E-2</v>
      </c>
      <c r="M10" s="156"/>
    </row>
    <row r="11" spans="2:13">
      <c r="B11" s="158" t="s">
        <v>222</v>
      </c>
      <c r="C11" s="145"/>
      <c r="D11" s="145"/>
      <c r="E11" s="145"/>
      <c r="F11" s="145"/>
      <c r="G11" s="145"/>
      <c r="H11" s="145"/>
      <c r="I11" s="145"/>
      <c r="J11" s="150">
        <v>49757.161219999995</v>
      </c>
      <c r="K11" s="151">
        <v>1</v>
      </c>
      <c r="L11" s="151">
        <v>8.1108728433540084E-2</v>
      </c>
      <c r="M11" s="157"/>
    </row>
    <row r="12" spans="2:13">
      <c r="B12" s="154" t="s">
        <v>34</v>
      </c>
      <c r="C12" s="145"/>
      <c r="D12" s="145"/>
      <c r="E12" s="145"/>
      <c r="F12" s="145"/>
      <c r="G12" s="145"/>
      <c r="H12" s="145"/>
      <c r="I12" s="145"/>
      <c r="J12" s="150">
        <v>42772.968999999997</v>
      </c>
      <c r="K12" s="151">
        <v>0.85963443153198449</v>
      </c>
      <c r="L12" s="151">
        <v>6.9723855659248338E-2</v>
      </c>
      <c r="M12" s="157"/>
    </row>
    <row r="13" spans="2:13">
      <c r="B13" s="147" t="s">
        <v>1238</v>
      </c>
      <c r="C13" s="144" t="s">
        <v>1239</v>
      </c>
      <c r="D13" s="144">
        <v>10</v>
      </c>
      <c r="E13" s="144" t="s">
        <v>1240</v>
      </c>
      <c r="F13" s="144" t="s">
        <v>1241</v>
      </c>
      <c r="G13" s="152" t="s">
        <v>156</v>
      </c>
      <c r="H13" s="153">
        <v>0</v>
      </c>
      <c r="I13" s="153">
        <v>0</v>
      </c>
      <c r="J13" s="148">
        <v>42710.25</v>
      </c>
      <c r="K13" s="149">
        <v>0.85837392955674741</v>
      </c>
      <c r="L13" s="149">
        <v>6.9621617946848888E-2</v>
      </c>
      <c r="M13" s="157"/>
    </row>
    <row r="14" spans="2:13">
      <c r="B14" s="147" t="s">
        <v>1242</v>
      </c>
      <c r="C14" s="144" t="s">
        <v>1243</v>
      </c>
      <c r="D14" s="144">
        <v>26</v>
      </c>
      <c r="E14" s="144" t="s">
        <v>1244</v>
      </c>
      <c r="F14" s="144" t="s">
        <v>1241</v>
      </c>
      <c r="G14" s="152" t="s">
        <v>156</v>
      </c>
      <c r="H14" s="153">
        <v>0</v>
      </c>
      <c r="I14" s="153">
        <v>0</v>
      </c>
      <c r="J14" s="148">
        <v>62.719000000000001</v>
      </c>
      <c r="K14" s="149">
        <v>1.2605019752370834E-3</v>
      </c>
      <c r="L14" s="149">
        <v>1.0223771239944547E-4</v>
      </c>
      <c r="M14" s="157"/>
    </row>
    <row r="15" spans="2:13">
      <c r="B15" s="146"/>
      <c r="C15" s="144"/>
      <c r="D15" s="144"/>
      <c r="E15" s="144"/>
      <c r="F15" s="144"/>
      <c r="G15" s="144"/>
      <c r="H15" s="144"/>
      <c r="I15" s="144"/>
      <c r="J15" s="144"/>
      <c r="K15" s="149"/>
      <c r="L15" s="144"/>
      <c r="M15" s="157"/>
    </row>
    <row r="16" spans="2:13">
      <c r="B16" s="154" t="s">
        <v>35</v>
      </c>
      <c r="C16" s="145"/>
      <c r="D16" s="145"/>
      <c r="E16" s="145"/>
      <c r="F16" s="145"/>
      <c r="G16" s="145"/>
      <c r="H16" s="145"/>
      <c r="I16" s="145"/>
      <c r="J16" s="150">
        <v>6984.1922200000008</v>
      </c>
      <c r="K16" s="151">
        <v>0.14036556846801562</v>
      </c>
      <c r="L16" s="151">
        <v>1.1384872774291756E-2</v>
      </c>
      <c r="M16" s="157"/>
    </row>
    <row r="17" spans="2:12">
      <c r="B17" s="147" t="s">
        <v>1238</v>
      </c>
      <c r="C17" s="144" t="s">
        <v>1245</v>
      </c>
      <c r="D17" s="144">
        <v>10</v>
      </c>
      <c r="E17" s="144" t="s">
        <v>1240</v>
      </c>
      <c r="F17" s="144" t="s">
        <v>1241</v>
      </c>
      <c r="G17" s="152" t="s">
        <v>157</v>
      </c>
      <c r="H17" s="153">
        <v>0</v>
      </c>
      <c r="I17" s="153">
        <v>0</v>
      </c>
      <c r="J17" s="148">
        <v>1.26</v>
      </c>
      <c r="K17" s="149">
        <v>2.5322988070580289E-5</v>
      </c>
      <c r="L17" s="149">
        <v>2.0539153625424716E-6</v>
      </c>
    </row>
    <row r="18" spans="2:12">
      <c r="B18" s="147" t="s">
        <v>1238</v>
      </c>
      <c r="C18" s="144" t="s">
        <v>1246</v>
      </c>
      <c r="D18" s="144">
        <v>10</v>
      </c>
      <c r="E18" s="144" t="s">
        <v>1240</v>
      </c>
      <c r="F18" s="144" t="s">
        <v>1241</v>
      </c>
      <c r="G18" s="152" t="s">
        <v>155</v>
      </c>
      <c r="H18" s="153">
        <v>0</v>
      </c>
      <c r="I18" s="153">
        <v>0</v>
      </c>
      <c r="J18" s="148">
        <v>5886</v>
      </c>
      <c r="K18" s="149">
        <v>0.11829452998685364</v>
      </c>
      <c r="L18" s="149">
        <v>9.5947189078769753E-3</v>
      </c>
    </row>
    <row r="19" spans="2:12">
      <c r="B19" s="147" t="s">
        <v>1238</v>
      </c>
      <c r="C19" s="144" t="s">
        <v>1247</v>
      </c>
      <c r="D19" s="144">
        <v>10</v>
      </c>
      <c r="E19" s="144" t="s">
        <v>1240</v>
      </c>
      <c r="F19" s="144" t="s">
        <v>1241</v>
      </c>
      <c r="G19" s="152" t="s">
        <v>160</v>
      </c>
      <c r="H19" s="153">
        <v>0</v>
      </c>
      <c r="I19" s="153">
        <v>0</v>
      </c>
      <c r="J19" s="148">
        <v>0.25794</v>
      </c>
      <c r="K19" s="149">
        <v>5.1839774150202218E-6</v>
      </c>
      <c r="L19" s="149">
        <v>4.204658163604803E-7</v>
      </c>
    </row>
    <row r="20" spans="2:12">
      <c r="B20" s="147" t="s">
        <v>1238</v>
      </c>
      <c r="C20" s="144" t="s">
        <v>1248</v>
      </c>
      <c r="D20" s="144">
        <v>10</v>
      </c>
      <c r="E20" s="144" t="s">
        <v>1240</v>
      </c>
      <c r="F20" s="144" t="s">
        <v>1241</v>
      </c>
      <c r="G20" s="152" t="s">
        <v>158</v>
      </c>
      <c r="H20" s="153">
        <v>0</v>
      </c>
      <c r="I20" s="153">
        <v>0</v>
      </c>
      <c r="J20" s="148">
        <v>430.37239</v>
      </c>
      <c r="K20" s="149">
        <v>8.64945626815645E-3</v>
      </c>
      <c r="L20" s="149">
        <v>7.0154639955168259E-4</v>
      </c>
    </row>
    <row r="21" spans="2:12">
      <c r="B21" s="147" t="s">
        <v>1238</v>
      </c>
      <c r="C21" s="144" t="s">
        <v>1249</v>
      </c>
      <c r="D21" s="144">
        <v>10</v>
      </c>
      <c r="E21" s="144" t="s">
        <v>1240</v>
      </c>
      <c r="F21" s="144" t="s">
        <v>1241</v>
      </c>
      <c r="G21" s="152" t="s">
        <v>163</v>
      </c>
      <c r="H21" s="153">
        <v>0</v>
      </c>
      <c r="I21" s="153">
        <v>0</v>
      </c>
      <c r="J21" s="148">
        <v>112.94743</v>
      </c>
      <c r="K21" s="149">
        <v>2.2699733511846844E-3</v>
      </c>
      <c r="L21" s="149">
        <v>1.8411465209261147E-4</v>
      </c>
    </row>
    <row r="22" spans="2:12">
      <c r="B22" s="147" t="s">
        <v>1238</v>
      </c>
      <c r="C22" s="144" t="s">
        <v>1250</v>
      </c>
      <c r="D22" s="144">
        <v>10</v>
      </c>
      <c r="E22" s="144" t="s">
        <v>1240</v>
      </c>
      <c r="F22" s="144" t="s">
        <v>1241</v>
      </c>
      <c r="G22" s="152" t="s">
        <v>162</v>
      </c>
      <c r="H22" s="153">
        <v>0</v>
      </c>
      <c r="I22" s="153">
        <v>0</v>
      </c>
      <c r="J22" s="148">
        <v>1.21191</v>
      </c>
      <c r="K22" s="149">
        <v>2.4356494025886475E-5</v>
      </c>
      <c r="L22" s="149">
        <v>1.9755242595387676E-6</v>
      </c>
    </row>
    <row r="23" spans="2:12">
      <c r="B23" s="147" t="s">
        <v>1238</v>
      </c>
      <c r="C23" s="144" t="s">
        <v>1251</v>
      </c>
      <c r="D23" s="144">
        <v>10</v>
      </c>
      <c r="E23" s="144" t="s">
        <v>1240</v>
      </c>
      <c r="F23" s="144" t="s">
        <v>1241</v>
      </c>
      <c r="G23" s="152" t="s">
        <v>164</v>
      </c>
      <c r="H23" s="153">
        <v>0</v>
      </c>
      <c r="I23" s="153">
        <v>0</v>
      </c>
      <c r="J23" s="148">
        <v>0.91691</v>
      </c>
      <c r="K23" s="149">
        <v>1.8427699199837915E-5</v>
      </c>
      <c r="L23" s="149">
        <v>1.4946472500546173E-6</v>
      </c>
    </row>
    <row r="24" spans="2:12">
      <c r="B24" s="147" t="s">
        <v>1238</v>
      </c>
      <c r="C24" s="144" t="s">
        <v>1252</v>
      </c>
      <c r="D24" s="144">
        <v>10</v>
      </c>
      <c r="E24" s="144" t="s">
        <v>1240</v>
      </c>
      <c r="F24" s="144" t="s">
        <v>1241</v>
      </c>
      <c r="G24" s="152" t="s">
        <v>159</v>
      </c>
      <c r="H24" s="153">
        <v>0</v>
      </c>
      <c r="I24" s="153">
        <v>0</v>
      </c>
      <c r="J24" s="148">
        <v>87.448869999999999</v>
      </c>
      <c r="K24" s="149">
        <v>1.7575132474569257E-3</v>
      </c>
      <c r="L24" s="149">
        <v>1.4254966470633292E-4</v>
      </c>
    </row>
    <row r="25" spans="2:12">
      <c r="B25" s="147" t="s">
        <v>1238</v>
      </c>
      <c r="C25" s="144" t="s">
        <v>1253</v>
      </c>
      <c r="D25" s="144">
        <v>10</v>
      </c>
      <c r="E25" s="144" t="s">
        <v>1240</v>
      </c>
      <c r="F25" s="144" t="s">
        <v>1241</v>
      </c>
      <c r="G25" s="152" t="s">
        <v>165</v>
      </c>
      <c r="H25" s="153">
        <v>0</v>
      </c>
      <c r="I25" s="153">
        <v>0</v>
      </c>
      <c r="J25" s="148">
        <v>245.82</v>
      </c>
      <c r="K25" s="149">
        <v>4.9403943869127352E-3</v>
      </c>
      <c r="L25" s="149">
        <v>4.007091066826908E-4</v>
      </c>
    </row>
    <row r="26" spans="2:12">
      <c r="B26" s="147" t="s">
        <v>1238</v>
      </c>
      <c r="C26" s="144">
        <v>30710690</v>
      </c>
      <c r="D26" s="144">
        <v>10</v>
      </c>
      <c r="E26" s="144" t="s">
        <v>1240</v>
      </c>
      <c r="F26" s="144" t="s">
        <v>1241</v>
      </c>
      <c r="G26" s="152" t="s">
        <v>165</v>
      </c>
      <c r="H26" s="153">
        <v>0</v>
      </c>
      <c r="I26" s="153">
        <v>0</v>
      </c>
      <c r="J26" s="148">
        <v>98.49</v>
      </c>
      <c r="K26" s="149">
        <v>1.9794135675170257E-3</v>
      </c>
      <c r="L26" s="149">
        <v>1.6054771750540322E-4</v>
      </c>
    </row>
    <row r="27" spans="2:12">
      <c r="B27" s="147" t="s">
        <v>1242</v>
      </c>
      <c r="C27" s="144" t="s">
        <v>1254</v>
      </c>
      <c r="D27" s="144">
        <v>26</v>
      </c>
      <c r="E27" s="144" t="s">
        <v>1244</v>
      </c>
      <c r="F27" s="144" t="s">
        <v>1241</v>
      </c>
      <c r="G27" s="152" t="s">
        <v>165</v>
      </c>
      <c r="H27" s="153">
        <v>0</v>
      </c>
      <c r="I27" s="153">
        <v>0</v>
      </c>
      <c r="J27" s="148">
        <v>0.68972</v>
      </c>
      <c r="K27" s="149">
        <v>1.386172327939733E-5</v>
      </c>
      <c r="L27" s="149">
        <v>1.1243067490895187E-6</v>
      </c>
    </row>
    <row r="28" spans="2:12">
      <c r="B28" s="147" t="s">
        <v>1242</v>
      </c>
      <c r="C28" s="144" t="s">
        <v>1255</v>
      </c>
      <c r="D28" s="144">
        <v>26</v>
      </c>
      <c r="E28" s="144" t="s">
        <v>1244</v>
      </c>
      <c r="F28" s="144" t="s">
        <v>1241</v>
      </c>
      <c r="G28" s="152" t="s">
        <v>162</v>
      </c>
      <c r="H28" s="153">
        <v>0</v>
      </c>
      <c r="I28" s="153">
        <v>0</v>
      </c>
      <c r="J28" s="148">
        <v>1.8E-3</v>
      </c>
      <c r="K28" s="149">
        <v>3.6175697243686123E-8</v>
      </c>
      <c r="L28" s="149">
        <v>2.9341648036321025E-9</v>
      </c>
    </row>
    <row r="29" spans="2:12">
      <c r="B29" s="147" t="s">
        <v>1242</v>
      </c>
      <c r="C29" s="144" t="s">
        <v>1256</v>
      </c>
      <c r="D29" s="144">
        <v>26</v>
      </c>
      <c r="E29" s="144" t="s">
        <v>1244</v>
      </c>
      <c r="F29" s="144" t="s">
        <v>1241</v>
      </c>
      <c r="G29" s="152" t="s">
        <v>158</v>
      </c>
      <c r="H29" s="153">
        <v>0</v>
      </c>
      <c r="I29" s="153">
        <v>0</v>
      </c>
      <c r="J29" s="148">
        <v>99.479429999999994</v>
      </c>
      <c r="K29" s="149">
        <v>1.9992987453635925E-3</v>
      </c>
      <c r="L29" s="149">
        <v>1.6216057899521305E-4</v>
      </c>
    </row>
    <row r="30" spans="2:12">
      <c r="B30" s="147" t="s">
        <v>1242</v>
      </c>
      <c r="C30" s="144" t="s">
        <v>1257</v>
      </c>
      <c r="D30" s="144">
        <v>26</v>
      </c>
      <c r="E30" s="144" t="s">
        <v>1244</v>
      </c>
      <c r="F30" s="144" t="s">
        <v>1241</v>
      </c>
      <c r="G30" s="152" t="s">
        <v>163</v>
      </c>
      <c r="H30" s="153">
        <v>0</v>
      </c>
      <c r="I30" s="153">
        <v>0</v>
      </c>
      <c r="J30" s="148">
        <v>8.6499999999999997E-3</v>
      </c>
      <c r="K30" s="149">
        <v>1.7384432286549166E-7</v>
      </c>
      <c r="L30" s="149">
        <v>1.4100291973009825E-8</v>
      </c>
    </row>
    <row r="31" spans="2:12">
      <c r="B31" s="147" t="s">
        <v>1242</v>
      </c>
      <c r="C31" s="144" t="s">
        <v>1258</v>
      </c>
      <c r="D31" s="144">
        <v>26</v>
      </c>
      <c r="E31" s="144" t="s">
        <v>1244</v>
      </c>
      <c r="F31" s="144" t="s">
        <v>1241</v>
      </c>
      <c r="G31" s="152" t="s">
        <v>155</v>
      </c>
      <c r="H31" s="153">
        <v>0</v>
      </c>
      <c r="I31" s="153">
        <v>0</v>
      </c>
      <c r="J31" s="148">
        <v>16.83287</v>
      </c>
      <c r="K31" s="149">
        <v>3.3830044936795938E-4</v>
      </c>
      <c r="L31" s="149">
        <v>2.7439119276730395E-5</v>
      </c>
    </row>
    <row r="32" spans="2:12">
      <c r="B32" s="147" t="s">
        <v>1242</v>
      </c>
      <c r="C32" s="144" t="s">
        <v>1259</v>
      </c>
      <c r="D32" s="144">
        <v>26</v>
      </c>
      <c r="E32" s="144" t="s">
        <v>1244</v>
      </c>
      <c r="F32" s="144" t="s">
        <v>1241</v>
      </c>
      <c r="G32" s="152" t="s">
        <v>164</v>
      </c>
      <c r="H32" s="153">
        <v>0</v>
      </c>
      <c r="I32" s="153">
        <v>0</v>
      </c>
      <c r="J32" s="148">
        <v>2.3400000000000001E-3</v>
      </c>
      <c r="K32" s="149">
        <v>4.7028406416791965E-8</v>
      </c>
      <c r="L32" s="149">
        <v>3.8144142447217332E-9</v>
      </c>
    </row>
    <row r="33" spans="2:12">
      <c r="B33" s="147" t="s">
        <v>1242</v>
      </c>
      <c r="C33" s="144" t="s">
        <v>1260</v>
      </c>
      <c r="D33" s="144">
        <v>26</v>
      </c>
      <c r="E33" s="144" t="s">
        <v>1244</v>
      </c>
      <c r="F33" s="144" t="s">
        <v>1241</v>
      </c>
      <c r="G33" s="152" t="s">
        <v>664</v>
      </c>
      <c r="H33" s="153">
        <v>0</v>
      </c>
      <c r="I33" s="153">
        <v>0</v>
      </c>
      <c r="J33" s="148">
        <v>1.4109999999999999E-2</v>
      </c>
      <c r="K33" s="149">
        <v>2.8357727117133957E-7</v>
      </c>
      <c r="L33" s="149">
        <v>2.3000591877360536E-8</v>
      </c>
    </row>
    <row r="34" spans="2:12">
      <c r="B34" s="147" t="s">
        <v>1242</v>
      </c>
      <c r="C34" s="144" t="s">
        <v>1261</v>
      </c>
      <c r="D34" s="144">
        <v>26</v>
      </c>
      <c r="E34" s="144" t="s">
        <v>1244</v>
      </c>
      <c r="F34" s="144" t="s">
        <v>1241</v>
      </c>
      <c r="G34" s="152" t="s">
        <v>157</v>
      </c>
      <c r="H34" s="153">
        <v>0</v>
      </c>
      <c r="I34" s="153">
        <v>0</v>
      </c>
      <c r="J34" s="148">
        <v>2.4378500000000001</v>
      </c>
      <c r="K34" s="149">
        <v>4.8994957514177903E-5</v>
      </c>
      <c r="L34" s="149">
        <v>3.9739187036302899E-6</v>
      </c>
    </row>
    <row r="35" spans="2:12">
      <c r="B35" s="147"/>
      <c r="C35" s="144"/>
      <c r="D35" s="144"/>
      <c r="E35" s="144"/>
      <c r="F35" s="144"/>
      <c r="G35" s="152"/>
      <c r="H35" s="153"/>
      <c r="I35" s="144"/>
      <c r="J35" s="148"/>
      <c r="K35" s="149"/>
      <c r="L35" s="149"/>
    </row>
    <row r="36" spans="2:12">
      <c r="B36" s="147"/>
      <c r="C36" s="144"/>
      <c r="D36" s="144"/>
      <c r="E36" s="144"/>
      <c r="F36" s="144"/>
      <c r="G36" s="152"/>
      <c r="H36" s="153"/>
      <c r="I36" s="144"/>
      <c r="J36" s="148"/>
      <c r="K36" s="149"/>
      <c r="L36" s="149"/>
    </row>
    <row r="37" spans="2:12">
      <c r="B37" s="146"/>
      <c r="C37" s="144"/>
      <c r="D37" s="144"/>
      <c r="E37" s="144"/>
      <c r="F37" s="144"/>
      <c r="G37" s="144"/>
      <c r="H37" s="144"/>
      <c r="I37" s="144"/>
      <c r="J37" s="144"/>
      <c r="K37" s="149"/>
      <c r="L37" s="144"/>
    </row>
    <row r="38" spans="2:12">
      <c r="B38" s="158"/>
      <c r="C38" s="145"/>
      <c r="D38" s="145"/>
      <c r="E38" s="145"/>
      <c r="F38" s="145"/>
      <c r="G38" s="145"/>
      <c r="H38" s="145"/>
      <c r="I38" s="145"/>
      <c r="J38" s="150"/>
      <c r="K38" s="151"/>
      <c r="L38" s="151"/>
    </row>
    <row r="39" spans="2:12">
      <c r="B39" s="146"/>
      <c r="C39" s="144"/>
      <c r="D39" s="144"/>
      <c r="E39" s="144"/>
      <c r="F39" s="144"/>
      <c r="G39" s="144"/>
      <c r="H39" s="144"/>
      <c r="I39" s="144"/>
      <c r="J39" s="148"/>
      <c r="K39" s="149"/>
      <c r="L39" s="149"/>
    </row>
    <row r="40" spans="2:12">
      <c r="B40" s="147"/>
      <c r="C40" s="144"/>
      <c r="D40" s="144"/>
      <c r="E40" s="144"/>
      <c r="F40" s="144"/>
      <c r="G40" s="152"/>
      <c r="H40" s="144"/>
      <c r="I40" s="144"/>
      <c r="J40" s="148"/>
      <c r="K40" s="149"/>
      <c r="L40" s="149"/>
    </row>
    <row r="41" spans="2:12">
      <c r="B41" s="147"/>
      <c r="C41" s="144"/>
      <c r="D41" s="144"/>
      <c r="E41" s="144"/>
      <c r="F41" s="144"/>
      <c r="G41" s="152"/>
      <c r="H41" s="144"/>
      <c r="I41" s="144"/>
      <c r="J41" s="148"/>
      <c r="K41" s="149"/>
      <c r="L41" s="149"/>
    </row>
    <row r="42" spans="2:12">
      <c r="B42" s="135"/>
      <c r="C42" s="135"/>
      <c r="D42" s="133"/>
      <c r="E42" s="135"/>
      <c r="F42" s="135"/>
      <c r="G42" s="135"/>
      <c r="H42" s="135"/>
      <c r="I42" s="135"/>
      <c r="J42" s="135"/>
      <c r="K42" s="135"/>
      <c r="L42" s="135"/>
    </row>
    <row r="43" spans="2:12">
      <c r="B43" s="135"/>
      <c r="C43" s="135"/>
      <c r="D43" s="133"/>
      <c r="E43" s="135"/>
      <c r="F43" s="135"/>
      <c r="G43" s="135"/>
      <c r="H43" s="135"/>
      <c r="I43" s="135"/>
      <c r="J43" s="135"/>
      <c r="K43" s="135"/>
      <c r="L43" s="135"/>
    </row>
    <row r="44" spans="2:12">
      <c r="B44" s="135"/>
      <c r="C44" s="135"/>
      <c r="D44" s="133"/>
      <c r="E44" s="135"/>
      <c r="F44" s="135"/>
      <c r="G44" s="135"/>
      <c r="H44" s="135"/>
      <c r="I44" s="135"/>
      <c r="J44" s="135"/>
      <c r="K44" s="135"/>
      <c r="L44" s="135"/>
    </row>
    <row r="45" spans="2:12">
      <c r="B45" s="163" t="s">
        <v>242</v>
      </c>
      <c r="C45" s="135"/>
      <c r="D45" s="133"/>
      <c r="E45" s="135"/>
      <c r="F45" s="135"/>
      <c r="G45" s="135"/>
      <c r="H45" s="135"/>
      <c r="I45" s="135"/>
      <c r="J45" s="135"/>
      <c r="K45" s="135"/>
      <c r="L45" s="135"/>
    </row>
    <row r="46" spans="2:12">
      <c r="B46" s="155"/>
      <c r="C46" s="135"/>
      <c r="D46" s="133"/>
      <c r="E46" s="135"/>
      <c r="F46" s="135"/>
      <c r="G46" s="135"/>
      <c r="H46" s="135"/>
      <c r="I46" s="135"/>
      <c r="J46" s="135"/>
      <c r="K46" s="135"/>
      <c r="L46" s="135"/>
    </row>
    <row r="47" spans="2:12">
      <c r="B47" s="135"/>
      <c r="C47" s="135"/>
      <c r="D47" s="133"/>
      <c r="E47" s="135"/>
      <c r="F47" s="135"/>
      <c r="G47" s="135"/>
      <c r="H47" s="135"/>
      <c r="I47" s="135"/>
      <c r="J47" s="135"/>
      <c r="K47" s="135"/>
      <c r="L47" s="135"/>
    </row>
    <row r="48" spans="2:12">
      <c r="B48" s="135"/>
      <c r="C48" s="135"/>
      <c r="D48" s="133"/>
      <c r="E48" s="135"/>
      <c r="F48" s="135"/>
      <c r="G48" s="135"/>
      <c r="H48" s="135"/>
      <c r="I48" s="135"/>
      <c r="J48" s="135"/>
      <c r="K48" s="135"/>
      <c r="L48" s="135"/>
    </row>
    <row r="49" spans="4:4">
      <c r="D49" s="133"/>
    </row>
    <row r="50" spans="4:4">
      <c r="D50" s="133"/>
    </row>
    <row r="51" spans="4:4">
      <c r="D51" s="133"/>
    </row>
    <row r="52" spans="4:4">
      <c r="D52" s="133"/>
    </row>
    <row r="53" spans="4:4">
      <c r="D53" s="133"/>
    </row>
    <row r="54" spans="4:4">
      <c r="D54" s="133"/>
    </row>
    <row r="55" spans="4:4">
      <c r="D55" s="133"/>
    </row>
    <row r="56" spans="4:4">
      <c r="D56" s="133"/>
    </row>
    <row r="57" spans="4:4">
      <c r="D57" s="133"/>
    </row>
    <row r="58" spans="4:4">
      <c r="D58" s="133"/>
    </row>
    <row r="59" spans="4:4">
      <c r="D59" s="133"/>
    </row>
    <row r="60" spans="4:4">
      <c r="D60" s="133"/>
    </row>
    <row r="61" spans="4:4">
      <c r="D61" s="133"/>
    </row>
    <row r="62" spans="4:4">
      <c r="D62" s="133"/>
    </row>
    <row r="63" spans="4:4">
      <c r="D63" s="133"/>
    </row>
    <row r="64" spans="4:4">
      <c r="D64" s="133"/>
    </row>
    <row r="65" spans="4:4">
      <c r="D65" s="133"/>
    </row>
    <row r="66" spans="4:4">
      <c r="D66" s="133"/>
    </row>
    <row r="67" spans="4:4">
      <c r="D67" s="133"/>
    </row>
    <row r="68" spans="4:4">
      <c r="D68" s="133"/>
    </row>
    <row r="69" spans="4:4">
      <c r="D69" s="133"/>
    </row>
    <row r="70" spans="4:4">
      <c r="D70" s="133"/>
    </row>
    <row r="71" spans="4:4">
      <c r="D71" s="133"/>
    </row>
    <row r="72" spans="4:4">
      <c r="D72" s="133"/>
    </row>
    <row r="73" spans="4:4">
      <c r="D73" s="133"/>
    </row>
    <row r="74" spans="4:4">
      <c r="D74" s="133"/>
    </row>
    <row r="75" spans="4:4">
      <c r="D75" s="133"/>
    </row>
    <row r="76" spans="4:4">
      <c r="D76" s="133"/>
    </row>
    <row r="77" spans="4:4">
      <c r="D77" s="133"/>
    </row>
    <row r="78" spans="4:4">
      <c r="D78" s="133"/>
    </row>
    <row r="79" spans="4:4">
      <c r="D79" s="133"/>
    </row>
    <row r="80" spans="4:4">
      <c r="D80" s="133"/>
    </row>
    <row r="81" spans="4:4">
      <c r="D81" s="133"/>
    </row>
    <row r="82" spans="4:4">
      <c r="D82" s="133"/>
    </row>
    <row r="83" spans="4:4">
      <c r="D83" s="133"/>
    </row>
    <row r="84" spans="4:4">
      <c r="D84" s="133"/>
    </row>
    <row r="85" spans="4:4">
      <c r="D85" s="133"/>
    </row>
    <row r="86" spans="4:4">
      <c r="D86" s="133"/>
    </row>
    <row r="87" spans="4:4">
      <c r="D87" s="133"/>
    </row>
    <row r="88" spans="4:4">
      <c r="D88" s="133"/>
    </row>
    <row r="89" spans="4:4">
      <c r="D89" s="133"/>
    </row>
    <row r="90" spans="4:4">
      <c r="D90" s="133"/>
    </row>
    <row r="91" spans="4:4">
      <c r="D91" s="133"/>
    </row>
    <row r="92" spans="4:4">
      <c r="D92" s="133"/>
    </row>
    <row r="93" spans="4:4">
      <c r="D93" s="133"/>
    </row>
    <row r="94" spans="4:4">
      <c r="D94" s="133"/>
    </row>
    <row r="95" spans="4:4">
      <c r="D95" s="133"/>
    </row>
    <row r="96" spans="4:4">
      <c r="D96" s="133"/>
    </row>
    <row r="97" spans="4:4">
      <c r="D97" s="133"/>
    </row>
    <row r="98" spans="4:4">
      <c r="D98" s="133"/>
    </row>
    <row r="99" spans="4:4">
      <c r="D99" s="133"/>
    </row>
    <row r="100" spans="4:4">
      <c r="D100" s="133"/>
    </row>
    <row r="101" spans="4:4">
      <c r="D101" s="133"/>
    </row>
    <row r="102" spans="4:4">
      <c r="D102" s="133"/>
    </row>
    <row r="103" spans="4:4">
      <c r="D103" s="133"/>
    </row>
    <row r="104" spans="4:4">
      <c r="D104" s="133"/>
    </row>
    <row r="105" spans="4:4">
      <c r="D105" s="133"/>
    </row>
    <row r="106" spans="4:4">
      <c r="D106" s="133"/>
    </row>
    <row r="107" spans="4:4">
      <c r="D107" s="133"/>
    </row>
    <row r="108" spans="4:4">
      <c r="D108" s="133"/>
    </row>
    <row r="109" spans="4:4">
      <c r="D109" s="133"/>
    </row>
    <row r="110" spans="4:4">
      <c r="D110" s="133"/>
    </row>
    <row r="111" spans="4:4">
      <c r="D111" s="133"/>
    </row>
    <row r="112" spans="4:4">
      <c r="D112" s="133"/>
    </row>
    <row r="113" spans="4:4">
      <c r="D113" s="133"/>
    </row>
    <row r="114" spans="4:4">
      <c r="D114" s="133"/>
    </row>
    <row r="115" spans="4:4">
      <c r="D115" s="133"/>
    </row>
    <row r="116" spans="4:4">
      <c r="D116" s="133"/>
    </row>
    <row r="117" spans="4:4">
      <c r="D117" s="133"/>
    </row>
    <row r="118" spans="4:4">
      <c r="D118" s="133"/>
    </row>
    <row r="119" spans="4:4">
      <c r="D119" s="133"/>
    </row>
    <row r="120" spans="4:4">
      <c r="D120" s="133"/>
    </row>
    <row r="121" spans="4:4">
      <c r="D121" s="133"/>
    </row>
    <row r="122" spans="4:4">
      <c r="D122" s="133"/>
    </row>
    <row r="123" spans="4:4">
      <c r="D123" s="133"/>
    </row>
    <row r="124" spans="4:4">
      <c r="D124" s="133"/>
    </row>
    <row r="125" spans="4:4">
      <c r="D125" s="133"/>
    </row>
    <row r="126" spans="4:4">
      <c r="D126" s="133"/>
    </row>
    <row r="127" spans="4:4">
      <c r="D127" s="133"/>
    </row>
    <row r="128" spans="4:4">
      <c r="D128" s="133"/>
    </row>
    <row r="129" spans="4:4">
      <c r="D129" s="133"/>
    </row>
    <row r="130" spans="4:4">
      <c r="D130" s="133"/>
    </row>
    <row r="131" spans="4:4">
      <c r="D131" s="133"/>
    </row>
    <row r="132" spans="4:4">
      <c r="D132" s="133"/>
    </row>
    <row r="133" spans="4:4">
      <c r="D133" s="133"/>
    </row>
    <row r="134" spans="4:4">
      <c r="D134" s="133"/>
    </row>
    <row r="135" spans="4:4">
      <c r="D135" s="133"/>
    </row>
    <row r="136" spans="4:4">
      <c r="D136" s="133"/>
    </row>
    <row r="137" spans="4:4">
      <c r="D137" s="133"/>
    </row>
    <row r="138" spans="4:4">
      <c r="D138" s="133"/>
    </row>
    <row r="139" spans="4:4">
      <c r="D139" s="133"/>
    </row>
    <row r="140" spans="4:4">
      <c r="D140" s="133"/>
    </row>
    <row r="141" spans="4:4">
      <c r="D141" s="133"/>
    </row>
    <row r="142" spans="4:4">
      <c r="D142" s="133"/>
    </row>
    <row r="143" spans="4:4">
      <c r="D143" s="133"/>
    </row>
    <row r="144" spans="4:4">
      <c r="D144" s="133"/>
    </row>
    <row r="145" spans="4:4">
      <c r="D145" s="133"/>
    </row>
    <row r="146" spans="4:4">
      <c r="D146" s="133"/>
    </row>
    <row r="147" spans="4:4">
      <c r="D147" s="133"/>
    </row>
    <row r="148" spans="4:4">
      <c r="D148" s="133"/>
    </row>
    <row r="149" spans="4:4">
      <c r="D149" s="133"/>
    </row>
    <row r="150" spans="4:4">
      <c r="D150" s="133"/>
    </row>
    <row r="151" spans="4:4">
      <c r="D151" s="133"/>
    </row>
    <row r="152" spans="4:4">
      <c r="D152" s="133"/>
    </row>
    <row r="153" spans="4:4">
      <c r="D153" s="133"/>
    </row>
    <row r="154" spans="4:4">
      <c r="D154" s="133"/>
    </row>
    <row r="155" spans="4:4">
      <c r="D155" s="133"/>
    </row>
    <row r="156" spans="4:4">
      <c r="D156" s="133"/>
    </row>
    <row r="157" spans="4:4">
      <c r="D157" s="133"/>
    </row>
    <row r="158" spans="4:4">
      <c r="D158" s="133"/>
    </row>
    <row r="159" spans="4:4">
      <c r="D159" s="133"/>
    </row>
    <row r="160" spans="4:4">
      <c r="D160" s="133"/>
    </row>
    <row r="161" spans="4:4">
      <c r="D161" s="133"/>
    </row>
    <row r="162" spans="4:4">
      <c r="D162" s="133"/>
    </row>
    <row r="163" spans="4:4">
      <c r="D163" s="133"/>
    </row>
    <row r="164" spans="4:4">
      <c r="D164" s="133"/>
    </row>
    <row r="165" spans="4:4">
      <c r="D165" s="133"/>
    </row>
    <row r="166" spans="4:4">
      <c r="D166" s="133"/>
    </row>
    <row r="167" spans="4:4">
      <c r="D167" s="133"/>
    </row>
    <row r="168" spans="4:4">
      <c r="D168" s="133"/>
    </row>
    <row r="169" spans="4:4">
      <c r="D169" s="133"/>
    </row>
    <row r="170" spans="4:4">
      <c r="D170" s="133"/>
    </row>
    <row r="171" spans="4:4">
      <c r="D171" s="133"/>
    </row>
    <row r="172" spans="4:4">
      <c r="D172" s="133"/>
    </row>
    <row r="173" spans="4:4">
      <c r="D173" s="133"/>
    </row>
    <row r="174" spans="4:4">
      <c r="D174" s="133"/>
    </row>
    <row r="175" spans="4:4">
      <c r="D175" s="133"/>
    </row>
    <row r="176" spans="4:4">
      <c r="D176" s="133"/>
    </row>
    <row r="177" spans="4:4">
      <c r="D177" s="133"/>
    </row>
    <row r="178" spans="4:4">
      <c r="D178" s="133"/>
    </row>
    <row r="179" spans="4:4">
      <c r="D179" s="133"/>
    </row>
    <row r="180" spans="4:4">
      <c r="D180" s="133"/>
    </row>
    <row r="181" spans="4:4">
      <c r="D181" s="133"/>
    </row>
    <row r="182" spans="4:4">
      <c r="D182" s="133"/>
    </row>
    <row r="183" spans="4:4">
      <c r="D183" s="133"/>
    </row>
    <row r="184" spans="4:4">
      <c r="D184" s="133"/>
    </row>
    <row r="185" spans="4:4">
      <c r="D185" s="133"/>
    </row>
    <row r="186" spans="4:4">
      <c r="D186" s="133"/>
    </row>
    <row r="187" spans="4:4">
      <c r="D187" s="133"/>
    </row>
    <row r="188" spans="4:4">
      <c r="D188" s="133"/>
    </row>
    <row r="189" spans="4:4">
      <c r="D189" s="133"/>
    </row>
    <row r="190" spans="4:4">
      <c r="D190" s="133"/>
    </row>
    <row r="191" spans="4:4">
      <c r="D191" s="133"/>
    </row>
    <row r="192" spans="4:4">
      <c r="D192" s="133"/>
    </row>
    <row r="193" spans="4:4">
      <c r="D193" s="133"/>
    </row>
    <row r="194" spans="4:4">
      <c r="D194" s="133"/>
    </row>
    <row r="195" spans="4:4">
      <c r="D195" s="133"/>
    </row>
    <row r="196" spans="4:4">
      <c r="D196" s="133"/>
    </row>
    <row r="197" spans="4:4">
      <c r="D197" s="133"/>
    </row>
    <row r="198" spans="4:4">
      <c r="D198" s="133"/>
    </row>
    <row r="199" spans="4:4">
      <c r="D199" s="133"/>
    </row>
    <row r="200" spans="4:4">
      <c r="D200" s="133"/>
    </row>
    <row r="201" spans="4:4">
      <c r="D201" s="133"/>
    </row>
    <row r="202" spans="4:4">
      <c r="D202" s="133"/>
    </row>
    <row r="203" spans="4:4">
      <c r="D203" s="133"/>
    </row>
    <row r="204" spans="4:4">
      <c r="D204" s="133"/>
    </row>
    <row r="205" spans="4:4">
      <c r="D205" s="133"/>
    </row>
    <row r="206" spans="4:4">
      <c r="D206" s="133"/>
    </row>
    <row r="207" spans="4:4">
      <c r="D207" s="133"/>
    </row>
    <row r="208" spans="4:4">
      <c r="D208" s="133"/>
    </row>
    <row r="209" spans="4:4">
      <c r="D209" s="133"/>
    </row>
    <row r="210" spans="4:4">
      <c r="D210" s="133"/>
    </row>
    <row r="211" spans="4:4">
      <c r="D211" s="133"/>
    </row>
    <row r="212" spans="4:4">
      <c r="D212" s="133"/>
    </row>
    <row r="213" spans="4:4">
      <c r="D213" s="133"/>
    </row>
    <row r="214" spans="4:4">
      <c r="D214" s="133"/>
    </row>
    <row r="215" spans="4:4">
      <c r="D215" s="133"/>
    </row>
    <row r="216" spans="4:4">
      <c r="D216" s="133"/>
    </row>
    <row r="217" spans="4:4">
      <c r="D217" s="133"/>
    </row>
    <row r="218" spans="4:4">
      <c r="D218" s="133"/>
    </row>
    <row r="219" spans="4:4">
      <c r="D219" s="133"/>
    </row>
    <row r="220" spans="4:4">
      <c r="D220" s="133"/>
    </row>
    <row r="221" spans="4:4">
      <c r="D221" s="133"/>
    </row>
    <row r="222" spans="4:4">
      <c r="D222" s="133"/>
    </row>
    <row r="223" spans="4:4">
      <c r="D223" s="133"/>
    </row>
    <row r="224" spans="4:4">
      <c r="D224" s="133"/>
    </row>
    <row r="225" spans="4:4">
      <c r="D225" s="133"/>
    </row>
    <row r="226" spans="4:4">
      <c r="D226" s="133"/>
    </row>
    <row r="227" spans="4:4">
      <c r="D227" s="133"/>
    </row>
    <row r="228" spans="4:4">
      <c r="D228" s="133"/>
    </row>
    <row r="229" spans="4:4">
      <c r="D229" s="133"/>
    </row>
    <row r="230" spans="4:4">
      <c r="D230" s="133"/>
    </row>
    <row r="231" spans="4:4">
      <c r="D231" s="133"/>
    </row>
    <row r="232" spans="4:4">
      <c r="D232" s="133"/>
    </row>
    <row r="233" spans="4:4">
      <c r="D233" s="133"/>
    </row>
    <row r="234" spans="4:4">
      <c r="D234" s="133"/>
    </row>
    <row r="235" spans="4:4">
      <c r="D235" s="133"/>
    </row>
    <row r="236" spans="4:4">
      <c r="D236" s="133"/>
    </row>
    <row r="237" spans="4:4">
      <c r="D237" s="133"/>
    </row>
    <row r="238" spans="4:4">
      <c r="D238" s="133"/>
    </row>
    <row r="239" spans="4:4">
      <c r="D239" s="133"/>
    </row>
    <row r="240" spans="4:4">
      <c r="D240" s="133"/>
    </row>
    <row r="241" spans="4:4">
      <c r="D241" s="133"/>
    </row>
    <row r="242" spans="4:4">
      <c r="D242" s="133"/>
    </row>
    <row r="243" spans="4:4">
      <c r="D243" s="133"/>
    </row>
    <row r="244" spans="4:4">
      <c r="D244" s="133"/>
    </row>
    <row r="245" spans="4:4">
      <c r="D245" s="133"/>
    </row>
    <row r="246" spans="4:4">
      <c r="D246" s="133"/>
    </row>
    <row r="247" spans="4:4">
      <c r="D247" s="133"/>
    </row>
    <row r="248" spans="4:4">
      <c r="D248" s="133"/>
    </row>
    <row r="249" spans="4:4">
      <c r="D249" s="133"/>
    </row>
    <row r="250" spans="4:4">
      <c r="D250" s="133"/>
    </row>
    <row r="251" spans="4:4">
      <c r="D251" s="133"/>
    </row>
    <row r="252" spans="4:4">
      <c r="D252" s="133"/>
    </row>
    <row r="253" spans="4:4">
      <c r="D253" s="133"/>
    </row>
    <row r="254" spans="4:4">
      <c r="D254" s="133"/>
    </row>
    <row r="255" spans="4:4">
      <c r="D255" s="133"/>
    </row>
    <row r="256" spans="4:4">
      <c r="D256" s="133"/>
    </row>
    <row r="257" spans="4:4">
      <c r="D257" s="133"/>
    </row>
    <row r="258" spans="4:4">
      <c r="D258" s="133"/>
    </row>
    <row r="259" spans="4:4">
      <c r="D259" s="133"/>
    </row>
    <row r="260" spans="4:4">
      <c r="D260" s="133"/>
    </row>
    <row r="261" spans="4:4">
      <c r="D261" s="133"/>
    </row>
    <row r="262" spans="4:4">
      <c r="D262" s="133"/>
    </row>
    <row r="263" spans="4:4">
      <c r="D263" s="133"/>
    </row>
    <row r="264" spans="4:4">
      <c r="D264" s="133"/>
    </row>
    <row r="265" spans="4:4">
      <c r="D265" s="133"/>
    </row>
    <row r="266" spans="4:4">
      <c r="D266" s="133"/>
    </row>
    <row r="267" spans="4:4">
      <c r="D267" s="133"/>
    </row>
    <row r="268" spans="4:4">
      <c r="D268" s="133"/>
    </row>
    <row r="269" spans="4:4">
      <c r="D269" s="133"/>
    </row>
    <row r="270" spans="4:4">
      <c r="D270" s="133"/>
    </row>
    <row r="271" spans="4:4">
      <c r="D271" s="133"/>
    </row>
    <row r="272" spans="4:4">
      <c r="D272" s="133"/>
    </row>
    <row r="273" spans="4:4">
      <c r="D273" s="133"/>
    </row>
    <row r="274" spans="4:4">
      <c r="D274" s="133"/>
    </row>
    <row r="275" spans="4:4">
      <c r="D275" s="133"/>
    </row>
    <row r="276" spans="4:4">
      <c r="D276" s="133"/>
    </row>
    <row r="277" spans="4:4">
      <c r="D277" s="133"/>
    </row>
    <row r="278" spans="4:4">
      <c r="D278" s="133"/>
    </row>
    <row r="279" spans="4:4">
      <c r="D279" s="133"/>
    </row>
    <row r="280" spans="4:4">
      <c r="D280" s="133"/>
    </row>
    <row r="281" spans="4:4">
      <c r="D281" s="133"/>
    </row>
    <row r="282" spans="4:4">
      <c r="D282" s="133"/>
    </row>
    <row r="283" spans="4:4">
      <c r="D283" s="133"/>
    </row>
    <row r="284" spans="4:4">
      <c r="D284" s="133"/>
    </row>
    <row r="285" spans="4:4">
      <c r="D285" s="133"/>
    </row>
    <row r="286" spans="4:4">
      <c r="D286" s="133"/>
    </row>
    <row r="287" spans="4:4">
      <c r="D287" s="133"/>
    </row>
    <row r="288" spans="4:4">
      <c r="D288" s="133"/>
    </row>
    <row r="289" spans="4:4">
      <c r="D289" s="133"/>
    </row>
    <row r="290" spans="4:4">
      <c r="D290" s="133"/>
    </row>
    <row r="291" spans="4:4">
      <c r="D291" s="133"/>
    </row>
    <row r="292" spans="4:4">
      <c r="D292" s="133"/>
    </row>
    <row r="293" spans="4:4">
      <c r="D293" s="133"/>
    </row>
    <row r="294" spans="4:4">
      <c r="D294" s="133"/>
    </row>
    <row r="295" spans="4:4">
      <c r="D295" s="133"/>
    </row>
    <row r="296" spans="4:4">
      <c r="D296" s="133"/>
    </row>
    <row r="297" spans="4:4">
      <c r="D297" s="133"/>
    </row>
    <row r="298" spans="4:4">
      <c r="D298" s="133"/>
    </row>
    <row r="299" spans="4:4">
      <c r="D299" s="133"/>
    </row>
    <row r="300" spans="4:4">
      <c r="D300" s="133"/>
    </row>
    <row r="301" spans="4:4">
      <c r="D301" s="133"/>
    </row>
    <row r="302" spans="4:4">
      <c r="D302" s="133"/>
    </row>
    <row r="303" spans="4:4">
      <c r="D303" s="133"/>
    </row>
    <row r="304" spans="4:4">
      <c r="D304" s="133"/>
    </row>
    <row r="305" spans="4:4">
      <c r="D305" s="133"/>
    </row>
    <row r="306" spans="4:4">
      <c r="D306" s="133"/>
    </row>
    <row r="307" spans="4:4">
      <c r="D307" s="133"/>
    </row>
    <row r="308" spans="4:4">
      <c r="D308" s="133"/>
    </row>
    <row r="309" spans="4:4">
      <c r="D309" s="133"/>
    </row>
    <row r="310" spans="4:4">
      <c r="D310" s="133"/>
    </row>
    <row r="311" spans="4:4">
      <c r="D311" s="133"/>
    </row>
    <row r="312" spans="4:4">
      <c r="D312" s="133"/>
    </row>
    <row r="313" spans="4:4">
      <c r="D313" s="133"/>
    </row>
    <row r="314" spans="4:4">
      <c r="D314" s="133"/>
    </row>
    <row r="315" spans="4:4">
      <c r="D315" s="133"/>
    </row>
    <row r="316" spans="4:4">
      <c r="D316" s="133"/>
    </row>
    <row r="317" spans="4:4">
      <c r="D317" s="133"/>
    </row>
    <row r="318" spans="4:4">
      <c r="D318" s="133"/>
    </row>
    <row r="319" spans="4:4">
      <c r="D319" s="133"/>
    </row>
    <row r="320" spans="4:4">
      <c r="D320" s="133"/>
    </row>
    <row r="321" spans="4:4">
      <c r="D321" s="133"/>
    </row>
    <row r="322" spans="4:4">
      <c r="D322" s="133"/>
    </row>
    <row r="323" spans="4:4">
      <c r="D323" s="133"/>
    </row>
    <row r="324" spans="4:4">
      <c r="D324" s="133"/>
    </row>
    <row r="325" spans="4:4">
      <c r="D325" s="133"/>
    </row>
    <row r="326" spans="4:4">
      <c r="D326" s="133"/>
    </row>
    <row r="327" spans="4:4">
      <c r="D327" s="133"/>
    </row>
    <row r="328" spans="4:4">
      <c r="D328" s="133"/>
    </row>
    <row r="329" spans="4:4">
      <c r="D329" s="133"/>
    </row>
    <row r="330" spans="4:4">
      <c r="D330" s="133"/>
    </row>
    <row r="331" spans="4:4">
      <c r="D331" s="133"/>
    </row>
    <row r="332" spans="4:4">
      <c r="D332" s="133"/>
    </row>
    <row r="333" spans="4:4">
      <c r="D333" s="133"/>
    </row>
    <row r="334" spans="4:4">
      <c r="D334" s="133"/>
    </row>
    <row r="335" spans="4:4">
      <c r="D335" s="133"/>
    </row>
    <row r="336" spans="4:4">
      <c r="D336" s="133"/>
    </row>
    <row r="337" spans="4:4">
      <c r="D337" s="133"/>
    </row>
    <row r="338" spans="4:4">
      <c r="D338" s="133"/>
    </row>
    <row r="339" spans="4:4">
      <c r="D339" s="133"/>
    </row>
    <row r="340" spans="4:4">
      <c r="D340" s="133"/>
    </row>
    <row r="341" spans="4:4">
      <c r="D341" s="133"/>
    </row>
    <row r="342" spans="4:4">
      <c r="D342" s="133"/>
    </row>
    <row r="343" spans="4:4">
      <c r="D343" s="133"/>
    </row>
    <row r="344" spans="4:4">
      <c r="D344" s="133"/>
    </row>
    <row r="345" spans="4:4">
      <c r="D345" s="133"/>
    </row>
    <row r="346" spans="4:4">
      <c r="D346" s="133"/>
    </row>
    <row r="347" spans="4:4">
      <c r="D347" s="133"/>
    </row>
    <row r="348" spans="4:4">
      <c r="D348" s="133"/>
    </row>
    <row r="349" spans="4:4">
      <c r="D349" s="133"/>
    </row>
    <row r="350" spans="4:4">
      <c r="D350" s="133"/>
    </row>
    <row r="351" spans="4:4">
      <c r="D351" s="133"/>
    </row>
    <row r="352" spans="4:4">
      <c r="D352" s="133"/>
    </row>
    <row r="353" spans="4:4">
      <c r="D353" s="133"/>
    </row>
    <row r="354" spans="4:4">
      <c r="D354" s="133"/>
    </row>
    <row r="355" spans="4:4">
      <c r="D355" s="133"/>
    </row>
    <row r="356" spans="4:4">
      <c r="D356" s="133"/>
    </row>
    <row r="357" spans="4:4">
      <c r="D357" s="133"/>
    </row>
    <row r="358" spans="4:4">
      <c r="D358" s="133"/>
    </row>
    <row r="359" spans="4:4">
      <c r="D359" s="133"/>
    </row>
    <row r="360" spans="4:4">
      <c r="D360" s="133"/>
    </row>
    <row r="361" spans="4:4">
      <c r="D361" s="133"/>
    </row>
    <row r="362" spans="4:4">
      <c r="D362" s="133"/>
    </row>
    <row r="363" spans="4:4">
      <c r="D363" s="133"/>
    </row>
    <row r="364" spans="4:4">
      <c r="D364" s="133"/>
    </row>
    <row r="365" spans="4:4">
      <c r="D365" s="133"/>
    </row>
    <row r="366" spans="4:4">
      <c r="D366" s="133"/>
    </row>
    <row r="367" spans="4:4">
      <c r="D367" s="133"/>
    </row>
    <row r="368" spans="4:4">
      <c r="D368" s="133"/>
    </row>
    <row r="369" spans="4:4">
      <c r="D369" s="133"/>
    </row>
    <row r="370" spans="4:4">
      <c r="D370" s="133"/>
    </row>
    <row r="371" spans="4:4">
      <c r="D371" s="133"/>
    </row>
    <row r="372" spans="4:4">
      <c r="D372" s="133"/>
    </row>
    <row r="373" spans="4:4">
      <c r="D373" s="133"/>
    </row>
    <row r="374" spans="4:4">
      <c r="D374" s="133"/>
    </row>
    <row r="375" spans="4:4">
      <c r="D375" s="133"/>
    </row>
    <row r="376" spans="4:4">
      <c r="D376" s="133"/>
    </row>
    <row r="377" spans="4:4">
      <c r="D377" s="133"/>
    </row>
    <row r="378" spans="4:4">
      <c r="D378" s="133"/>
    </row>
    <row r="379" spans="4:4">
      <c r="D379" s="133"/>
    </row>
    <row r="380" spans="4:4">
      <c r="D380" s="133"/>
    </row>
    <row r="381" spans="4:4">
      <c r="D381" s="133"/>
    </row>
    <row r="382" spans="4:4">
      <c r="D382" s="133"/>
    </row>
    <row r="383" spans="4:4">
      <c r="D383" s="133"/>
    </row>
    <row r="384" spans="4:4">
      <c r="D384" s="133"/>
    </row>
    <row r="385" spans="4:4">
      <c r="D385" s="133"/>
    </row>
    <row r="386" spans="4:4">
      <c r="D386" s="133"/>
    </row>
    <row r="387" spans="4:4">
      <c r="D387" s="133"/>
    </row>
    <row r="388" spans="4:4">
      <c r="D388" s="133"/>
    </row>
    <row r="389" spans="4:4">
      <c r="D389" s="133"/>
    </row>
    <row r="390" spans="4:4">
      <c r="D390" s="133"/>
    </row>
    <row r="391" spans="4:4">
      <c r="D391" s="133"/>
    </row>
    <row r="392" spans="4:4">
      <c r="D392" s="133"/>
    </row>
    <row r="393" spans="4:4">
      <c r="D393" s="133"/>
    </row>
    <row r="394" spans="4:4">
      <c r="D394" s="133"/>
    </row>
    <row r="395" spans="4:4">
      <c r="D395" s="133"/>
    </row>
    <row r="396" spans="4:4">
      <c r="D396" s="133"/>
    </row>
    <row r="397" spans="4:4">
      <c r="D397" s="133"/>
    </row>
    <row r="398" spans="4:4">
      <c r="D398" s="133"/>
    </row>
    <row r="399" spans="4:4">
      <c r="D399" s="133"/>
    </row>
    <row r="400" spans="4:4">
      <c r="D400" s="133"/>
    </row>
    <row r="401" spans="4:4">
      <c r="D401" s="133"/>
    </row>
    <row r="402" spans="4:4">
      <c r="D402" s="133"/>
    </row>
    <row r="403" spans="4:4">
      <c r="D403" s="133"/>
    </row>
    <row r="404" spans="4:4">
      <c r="D404" s="133"/>
    </row>
    <row r="405" spans="4:4">
      <c r="D405" s="133"/>
    </row>
    <row r="406" spans="4:4">
      <c r="D406" s="133"/>
    </row>
    <row r="407" spans="4:4">
      <c r="D407" s="133"/>
    </row>
    <row r="408" spans="4:4">
      <c r="D408" s="133"/>
    </row>
    <row r="409" spans="4:4">
      <c r="D409" s="133"/>
    </row>
    <row r="410" spans="4:4">
      <c r="D410" s="133"/>
    </row>
    <row r="411" spans="4:4">
      <c r="D411" s="133"/>
    </row>
    <row r="412" spans="4:4">
      <c r="D412" s="133"/>
    </row>
    <row r="413" spans="4:4">
      <c r="D413" s="133"/>
    </row>
    <row r="414" spans="4:4">
      <c r="D414" s="133"/>
    </row>
    <row r="415" spans="4:4">
      <c r="D415" s="133"/>
    </row>
    <row r="416" spans="4:4">
      <c r="D416" s="133"/>
    </row>
    <row r="417" spans="4:4">
      <c r="D417" s="133"/>
    </row>
    <row r="418" spans="4:4">
      <c r="D418" s="133"/>
    </row>
    <row r="419" spans="4:4">
      <c r="D419" s="133"/>
    </row>
    <row r="420" spans="4:4">
      <c r="D420" s="133"/>
    </row>
    <row r="421" spans="4:4">
      <c r="D421" s="133"/>
    </row>
    <row r="422" spans="4:4">
      <c r="D422" s="133"/>
    </row>
    <row r="423" spans="4:4">
      <c r="D423" s="133"/>
    </row>
    <row r="424" spans="4:4">
      <c r="D424" s="133"/>
    </row>
    <row r="425" spans="4:4">
      <c r="D425" s="133"/>
    </row>
    <row r="426" spans="4:4">
      <c r="D426" s="133"/>
    </row>
    <row r="427" spans="4:4">
      <c r="D427" s="133"/>
    </row>
    <row r="428" spans="4:4">
      <c r="D428" s="133"/>
    </row>
    <row r="429" spans="4:4">
      <c r="D429" s="133"/>
    </row>
    <row r="430" spans="4:4">
      <c r="D430" s="133"/>
    </row>
    <row r="431" spans="4:4">
      <c r="D431" s="133"/>
    </row>
    <row r="432" spans="4:4">
      <c r="D432" s="133"/>
    </row>
    <row r="433" spans="4:4">
      <c r="D433" s="133"/>
    </row>
    <row r="434" spans="4:4">
      <c r="D434" s="133"/>
    </row>
    <row r="435" spans="4:4">
      <c r="D435" s="133"/>
    </row>
    <row r="436" spans="4:4">
      <c r="D436" s="133"/>
    </row>
    <row r="437" spans="4:4">
      <c r="D437" s="133"/>
    </row>
    <row r="438" spans="4:4">
      <c r="D438" s="133"/>
    </row>
    <row r="439" spans="4:4">
      <c r="D439" s="133"/>
    </row>
    <row r="440" spans="4:4">
      <c r="D440" s="133"/>
    </row>
    <row r="441" spans="4:4">
      <c r="D441" s="133"/>
    </row>
    <row r="442" spans="4:4">
      <c r="D442" s="133"/>
    </row>
    <row r="443" spans="4:4">
      <c r="D443" s="133"/>
    </row>
    <row r="444" spans="4:4">
      <c r="D444" s="133"/>
    </row>
    <row r="445" spans="4:4">
      <c r="D445" s="133"/>
    </row>
    <row r="446" spans="4:4">
      <c r="D446" s="133"/>
    </row>
    <row r="447" spans="4:4">
      <c r="D447" s="133"/>
    </row>
    <row r="448" spans="4:4">
      <c r="D448" s="133"/>
    </row>
    <row r="449" spans="4:4">
      <c r="D449" s="133"/>
    </row>
    <row r="450" spans="4:4">
      <c r="D450" s="133"/>
    </row>
    <row r="451" spans="4:4">
      <c r="D451" s="133"/>
    </row>
    <row r="452" spans="4:4">
      <c r="D452" s="133"/>
    </row>
    <row r="453" spans="4:4">
      <c r="D453" s="133"/>
    </row>
    <row r="454" spans="4:4">
      <c r="D454" s="133"/>
    </row>
    <row r="455" spans="4:4">
      <c r="D455" s="133"/>
    </row>
    <row r="456" spans="4:4">
      <c r="D456" s="133"/>
    </row>
    <row r="457" spans="4:4">
      <c r="D457" s="133"/>
    </row>
    <row r="458" spans="4:4">
      <c r="D458" s="133"/>
    </row>
    <row r="459" spans="4:4">
      <c r="D459" s="133"/>
    </row>
    <row r="460" spans="4:4">
      <c r="D460" s="133"/>
    </row>
    <row r="461" spans="4:4">
      <c r="D461" s="133"/>
    </row>
    <row r="462" spans="4:4">
      <c r="D462" s="133"/>
    </row>
    <row r="463" spans="4:4">
      <c r="D463" s="133"/>
    </row>
    <row r="464" spans="4:4">
      <c r="D464" s="133"/>
    </row>
    <row r="465" spans="4:4">
      <c r="D465" s="133"/>
    </row>
    <row r="466" spans="4:4">
      <c r="D466" s="133"/>
    </row>
    <row r="467" spans="4:4">
      <c r="D467" s="133"/>
    </row>
    <row r="468" spans="4:4">
      <c r="D468" s="133"/>
    </row>
    <row r="469" spans="4:4">
      <c r="D469" s="133"/>
    </row>
    <row r="470" spans="4:4">
      <c r="D470" s="133"/>
    </row>
    <row r="471" spans="4:4">
      <c r="D471" s="133"/>
    </row>
    <row r="472" spans="4:4">
      <c r="D472" s="133"/>
    </row>
    <row r="473" spans="4:4">
      <c r="D473" s="133"/>
    </row>
    <row r="474" spans="4:4">
      <c r="D474" s="133"/>
    </row>
    <row r="475" spans="4:4">
      <c r="D475" s="133"/>
    </row>
    <row r="476" spans="4:4">
      <c r="D476" s="133"/>
    </row>
    <row r="477" spans="4:4">
      <c r="D477" s="133"/>
    </row>
    <row r="478" spans="4:4">
      <c r="D478" s="133"/>
    </row>
    <row r="479" spans="4:4">
      <c r="D479" s="133"/>
    </row>
    <row r="480" spans="4:4">
      <c r="D480" s="133"/>
    </row>
    <row r="481" spans="4:4">
      <c r="D481" s="133"/>
    </row>
    <row r="482" spans="4:4">
      <c r="D482" s="133"/>
    </row>
    <row r="483" spans="4:4">
      <c r="D483" s="133"/>
    </row>
    <row r="484" spans="4:4">
      <c r="D484" s="133"/>
    </row>
    <row r="485" spans="4:4">
      <c r="D485" s="133"/>
    </row>
    <row r="486" spans="4:4">
      <c r="D486" s="133"/>
    </row>
    <row r="487" spans="4:4">
      <c r="D487" s="133"/>
    </row>
    <row r="488" spans="4:4">
      <c r="D488" s="133"/>
    </row>
    <row r="489" spans="4:4">
      <c r="D489" s="133"/>
    </row>
    <row r="490" spans="4:4">
      <c r="D490" s="133"/>
    </row>
    <row r="491" spans="4:4">
      <c r="D491" s="133"/>
    </row>
    <row r="492" spans="4:4">
      <c r="D492" s="133"/>
    </row>
    <row r="493" spans="4:4">
      <c r="D493" s="133"/>
    </row>
    <row r="494" spans="4:4">
      <c r="D494" s="133"/>
    </row>
    <row r="495" spans="4:4">
      <c r="D495" s="133"/>
    </row>
    <row r="496" spans="4:4">
      <c r="D496" s="133"/>
    </row>
    <row r="497" spans="4:4">
      <c r="D497" s="133"/>
    </row>
    <row r="498" spans="4:4">
      <c r="D498" s="133"/>
    </row>
    <row r="499" spans="4:4">
      <c r="D499" s="133"/>
    </row>
    <row r="500" spans="4:4">
      <c r="D500" s="133"/>
    </row>
    <row r="501" spans="4:4">
      <c r="D501" s="133"/>
    </row>
    <row r="502" spans="4:4">
      <c r="D502" s="133"/>
    </row>
    <row r="503" spans="4:4">
      <c r="D503" s="133"/>
    </row>
    <row r="504" spans="4:4">
      <c r="D504" s="133"/>
    </row>
    <row r="505" spans="4:4">
      <c r="D505" s="133"/>
    </row>
    <row r="506" spans="4:4">
      <c r="D506" s="133"/>
    </row>
    <row r="507" spans="4:4">
      <c r="D507" s="133"/>
    </row>
    <row r="508" spans="4:4">
      <c r="D508" s="133"/>
    </row>
    <row r="509" spans="4:4">
      <c r="D509" s="133"/>
    </row>
    <row r="510" spans="4:4">
      <c r="D510" s="133"/>
    </row>
    <row r="511" spans="4:4">
      <c r="D511" s="133"/>
    </row>
    <row r="512" spans="4:4">
      <c r="D512" s="133"/>
    </row>
    <row r="513" spans="4:5">
      <c r="D513" s="133"/>
      <c r="E513" s="135"/>
    </row>
    <row r="514" spans="4:5">
      <c r="D514" s="133"/>
      <c r="E514" s="135"/>
    </row>
    <row r="515" spans="4:5">
      <c r="D515" s="133"/>
      <c r="E515" s="135"/>
    </row>
    <row r="516" spans="4:5">
      <c r="D516" s="133"/>
      <c r="E516" s="135"/>
    </row>
    <row r="517" spans="4:5">
      <c r="D517" s="135"/>
      <c r="E517" s="134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171</v>
      </c>
      <c r="C1" s="77" t="s" vm="1">
        <v>243</v>
      </c>
    </row>
    <row r="2" spans="2:18">
      <c r="B2" s="56" t="s">
        <v>170</v>
      </c>
      <c r="C2" s="77" t="s">
        <v>244</v>
      </c>
    </row>
    <row r="3" spans="2:18">
      <c r="B3" s="56" t="s">
        <v>172</v>
      </c>
      <c r="C3" s="77" t="s">
        <v>245</v>
      </c>
    </row>
    <row r="4" spans="2:18">
      <c r="B4" s="56" t="s">
        <v>173</v>
      </c>
      <c r="C4" s="77">
        <v>2142</v>
      </c>
    </row>
    <row r="6" spans="2:18" ht="26.25" customHeight="1">
      <c r="B6" s="193" t="s">
        <v>212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2" t="s">
        <v>108</v>
      </c>
      <c r="C7" s="30" t="s">
        <v>37</v>
      </c>
      <c r="D7" s="30" t="s">
        <v>54</v>
      </c>
      <c r="E7" s="30" t="s">
        <v>15</v>
      </c>
      <c r="F7" s="30" t="s">
        <v>55</v>
      </c>
      <c r="G7" s="30" t="s">
        <v>94</v>
      </c>
      <c r="H7" s="30" t="s">
        <v>18</v>
      </c>
      <c r="I7" s="30" t="s">
        <v>93</v>
      </c>
      <c r="J7" s="30" t="s">
        <v>17</v>
      </c>
      <c r="K7" s="30" t="s">
        <v>209</v>
      </c>
      <c r="L7" s="30" t="s">
        <v>227</v>
      </c>
      <c r="M7" s="30" t="s">
        <v>210</v>
      </c>
      <c r="N7" s="30" t="s">
        <v>49</v>
      </c>
      <c r="O7" s="30" t="s">
        <v>174</v>
      </c>
      <c r="P7" s="31" t="s">
        <v>176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234</v>
      </c>
      <c r="M8" s="32" t="s">
        <v>230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242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104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233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I26" sqref="I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171</v>
      </c>
      <c r="C1" s="77" t="s" vm="1">
        <v>243</v>
      </c>
    </row>
    <row r="2" spans="2:18">
      <c r="B2" s="56" t="s">
        <v>170</v>
      </c>
      <c r="C2" s="77" t="s">
        <v>244</v>
      </c>
    </row>
    <row r="3" spans="2:18">
      <c r="B3" s="56" t="s">
        <v>172</v>
      </c>
      <c r="C3" s="77" t="s">
        <v>245</v>
      </c>
    </row>
    <row r="4" spans="2:18">
      <c r="B4" s="56" t="s">
        <v>173</v>
      </c>
      <c r="C4" s="77">
        <v>2142</v>
      </c>
    </row>
    <row r="6" spans="2:18" ht="26.25" customHeight="1">
      <c r="B6" s="193" t="s">
        <v>214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2" t="s">
        <v>108</v>
      </c>
      <c r="C7" s="30" t="s">
        <v>37</v>
      </c>
      <c r="D7" s="30" t="s">
        <v>54</v>
      </c>
      <c r="E7" s="30" t="s">
        <v>15</v>
      </c>
      <c r="F7" s="30" t="s">
        <v>55</v>
      </c>
      <c r="G7" s="30" t="s">
        <v>94</v>
      </c>
      <c r="H7" s="30" t="s">
        <v>18</v>
      </c>
      <c r="I7" s="30" t="s">
        <v>93</v>
      </c>
      <c r="J7" s="30" t="s">
        <v>17</v>
      </c>
      <c r="K7" s="30" t="s">
        <v>209</v>
      </c>
      <c r="L7" s="30" t="s">
        <v>227</v>
      </c>
      <c r="M7" s="30" t="s">
        <v>210</v>
      </c>
      <c r="N7" s="30" t="s">
        <v>49</v>
      </c>
      <c r="O7" s="30" t="s">
        <v>174</v>
      </c>
      <c r="P7" s="31" t="s">
        <v>176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234</v>
      </c>
      <c r="M8" s="32" t="s">
        <v>230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242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104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233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171</v>
      </c>
      <c r="C1" s="77" t="s" vm="1">
        <v>243</v>
      </c>
    </row>
    <row r="2" spans="2:53">
      <c r="B2" s="56" t="s">
        <v>170</v>
      </c>
      <c r="C2" s="77" t="s">
        <v>244</v>
      </c>
    </row>
    <row r="3" spans="2:53">
      <c r="B3" s="56" t="s">
        <v>172</v>
      </c>
      <c r="C3" s="77" t="s">
        <v>245</v>
      </c>
    </row>
    <row r="4" spans="2:53">
      <c r="B4" s="56" t="s">
        <v>173</v>
      </c>
      <c r="C4" s="77">
        <v>2142</v>
      </c>
    </row>
    <row r="6" spans="2:53" ht="21.75" customHeight="1">
      <c r="B6" s="184" t="s">
        <v>201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6"/>
    </row>
    <row r="7" spans="2:53" ht="27.75" customHeight="1">
      <c r="B7" s="187" t="s">
        <v>78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9"/>
      <c r="AU7" s="3"/>
      <c r="AV7" s="3"/>
    </row>
    <row r="8" spans="2:53" s="3" customFormat="1" ht="66" customHeight="1">
      <c r="B8" s="22" t="s">
        <v>107</v>
      </c>
      <c r="C8" s="30" t="s">
        <v>37</v>
      </c>
      <c r="D8" s="30" t="s">
        <v>111</v>
      </c>
      <c r="E8" s="30" t="s">
        <v>15</v>
      </c>
      <c r="F8" s="30" t="s">
        <v>55</v>
      </c>
      <c r="G8" s="30" t="s">
        <v>94</v>
      </c>
      <c r="H8" s="30" t="s">
        <v>18</v>
      </c>
      <c r="I8" s="30" t="s">
        <v>93</v>
      </c>
      <c r="J8" s="30" t="s">
        <v>17</v>
      </c>
      <c r="K8" s="30" t="s">
        <v>19</v>
      </c>
      <c r="L8" s="30" t="s">
        <v>227</v>
      </c>
      <c r="M8" s="30" t="s">
        <v>226</v>
      </c>
      <c r="N8" s="30" t="s">
        <v>241</v>
      </c>
      <c r="O8" s="30" t="s">
        <v>51</v>
      </c>
      <c r="P8" s="30" t="s">
        <v>229</v>
      </c>
      <c r="Q8" s="30" t="s">
        <v>174</v>
      </c>
      <c r="R8" s="71" t="s">
        <v>176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234</v>
      </c>
      <c r="M9" s="32"/>
      <c r="N9" s="16" t="s">
        <v>230</v>
      </c>
      <c r="O9" s="32" t="s">
        <v>235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105</v>
      </c>
      <c r="R10" s="20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3" t="s">
        <v>25</v>
      </c>
      <c r="C11" s="81"/>
      <c r="D11" s="81"/>
      <c r="E11" s="81"/>
      <c r="F11" s="81"/>
      <c r="G11" s="81"/>
      <c r="H11" s="89">
        <v>1.7312314555251151</v>
      </c>
      <c r="I11" s="81"/>
      <c r="J11" s="81"/>
      <c r="K11" s="90">
        <v>2.6205846968095302E-3</v>
      </c>
      <c r="L11" s="89"/>
      <c r="M11" s="91"/>
      <c r="N11" s="81"/>
      <c r="O11" s="89">
        <v>31188.234829999998</v>
      </c>
      <c r="P11" s="81"/>
      <c r="Q11" s="90">
        <v>1</v>
      </c>
      <c r="R11" s="90">
        <f>O11/'סכום נכסי הקרן'!$C$42</f>
        <v>5.0839683984569048E-2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5"/>
      <c r="AV11" s="95"/>
      <c r="AW11" s="3"/>
      <c r="BA11" s="95"/>
    </row>
    <row r="12" spans="2:53" ht="22.5" customHeight="1">
      <c r="B12" s="80" t="s">
        <v>222</v>
      </c>
      <c r="C12" s="81"/>
      <c r="D12" s="81"/>
      <c r="E12" s="81"/>
      <c r="F12" s="81"/>
      <c r="G12" s="81"/>
      <c r="H12" s="89">
        <v>1.7312314555251151</v>
      </c>
      <c r="I12" s="81"/>
      <c r="J12" s="81"/>
      <c r="K12" s="90">
        <v>2.6205846968095302E-3</v>
      </c>
      <c r="L12" s="89"/>
      <c r="M12" s="91"/>
      <c r="N12" s="81"/>
      <c r="O12" s="89">
        <v>31188.234829999998</v>
      </c>
      <c r="P12" s="81"/>
      <c r="Q12" s="90">
        <v>1</v>
      </c>
      <c r="R12" s="90">
        <f>O12/'סכום נכסי הקרן'!$C$42</f>
        <v>5.0839683984569048E-2</v>
      </c>
      <c r="AW12" s="4"/>
    </row>
    <row r="13" spans="2:53" s="95" customFormat="1">
      <c r="B13" s="97" t="s">
        <v>38</v>
      </c>
      <c r="C13" s="81"/>
      <c r="D13" s="81"/>
      <c r="E13" s="81"/>
      <c r="F13" s="81"/>
      <c r="G13" s="81"/>
      <c r="H13" s="89">
        <v>1.7312314555251151</v>
      </c>
      <c r="I13" s="81"/>
      <c r="J13" s="81"/>
      <c r="K13" s="90">
        <v>2.6205846968095302E-3</v>
      </c>
      <c r="L13" s="89"/>
      <c r="M13" s="91"/>
      <c r="N13" s="81"/>
      <c r="O13" s="89">
        <v>31188.234829999998</v>
      </c>
      <c r="P13" s="81"/>
      <c r="Q13" s="90">
        <v>1</v>
      </c>
      <c r="R13" s="90">
        <f>O13/'סכום נכסי הקרן'!$C$42</f>
        <v>5.0839683984569048E-2</v>
      </c>
    </row>
    <row r="14" spans="2:53">
      <c r="B14" s="83" t="s">
        <v>23</v>
      </c>
      <c r="C14" s="81"/>
      <c r="D14" s="81"/>
      <c r="E14" s="81"/>
      <c r="F14" s="81"/>
      <c r="G14" s="81"/>
      <c r="H14" s="89">
        <v>1.7312314555251151</v>
      </c>
      <c r="I14" s="81"/>
      <c r="J14" s="81"/>
      <c r="K14" s="90">
        <v>2.6205846968095302E-3</v>
      </c>
      <c r="L14" s="89"/>
      <c r="M14" s="91"/>
      <c r="N14" s="81"/>
      <c r="O14" s="89">
        <v>31188.234829999998</v>
      </c>
      <c r="P14" s="81"/>
      <c r="Q14" s="90">
        <v>1</v>
      </c>
      <c r="R14" s="90">
        <f>O14/'סכום נכסי הקרן'!$C$42</f>
        <v>5.0839683984569048E-2</v>
      </c>
    </row>
    <row r="15" spans="2:53">
      <c r="B15" s="84" t="s">
        <v>246</v>
      </c>
      <c r="C15" s="79" t="s">
        <v>247</v>
      </c>
      <c r="D15" s="92" t="s">
        <v>112</v>
      </c>
      <c r="E15" s="79" t="s">
        <v>248</v>
      </c>
      <c r="F15" s="79"/>
      <c r="G15" s="79"/>
      <c r="H15" s="86">
        <v>0.91999999999999993</v>
      </c>
      <c r="I15" s="92" t="s">
        <v>156</v>
      </c>
      <c r="J15" s="93">
        <v>0.06</v>
      </c>
      <c r="K15" s="87">
        <v>1.5000000000000002E-3</v>
      </c>
      <c r="L15" s="86">
        <v>9550000</v>
      </c>
      <c r="M15" s="88">
        <v>105.85</v>
      </c>
      <c r="N15" s="79"/>
      <c r="O15" s="86">
        <v>10108.67491</v>
      </c>
      <c r="P15" s="87">
        <v>5.2105222872158023E-4</v>
      </c>
      <c r="Q15" s="87">
        <v>0.32411821204694963</v>
      </c>
      <c r="R15" s="87">
        <f>O15/'סכום נכסי הקרן'!$C$42</f>
        <v>1.6478067474110462E-2</v>
      </c>
    </row>
    <row r="16" spans="2:53" ht="20.25">
      <c r="B16" s="84" t="s">
        <v>249</v>
      </c>
      <c r="C16" s="79" t="s">
        <v>250</v>
      </c>
      <c r="D16" s="92" t="s">
        <v>112</v>
      </c>
      <c r="E16" s="79" t="s">
        <v>248</v>
      </c>
      <c r="F16" s="79"/>
      <c r="G16" s="79"/>
      <c r="H16" s="86">
        <v>1.1499999999999999</v>
      </c>
      <c r="I16" s="92" t="s">
        <v>156</v>
      </c>
      <c r="J16" s="93">
        <v>2.2499999999999999E-2</v>
      </c>
      <c r="K16" s="87">
        <v>1.7000000000000001E-3</v>
      </c>
      <c r="L16" s="86">
        <v>5000000</v>
      </c>
      <c r="M16" s="88">
        <v>104.3</v>
      </c>
      <c r="N16" s="79"/>
      <c r="O16" s="86">
        <v>5214.9998499999992</v>
      </c>
      <c r="P16" s="87">
        <v>2.6009547584727403E-4</v>
      </c>
      <c r="Q16" s="87">
        <v>0.16721048428760979</v>
      </c>
      <c r="R16" s="87">
        <f>O16/'סכום נכסי הקרן'!$C$42</f>
        <v>8.5009281800888306E-3</v>
      </c>
      <c r="AU16" s="4"/>
    </row>
    <row r="17" spans="2:48" ht="20.25">
      <c r="B17" s="84" t="s">
        <v>251</v>
      </c>
      <c r="C17" s="79" t="s">
        <v>252</v>
      </c>
      <c r="D17" s="92" t="s">
        <v>112</v>
      </c>
      <c r="E17" s="79" t="s">
        <v>248</v>
      </c>
      <c r="F17" s="79"/>
      <c r="G17" s="79"/>
      <c r="H17" s="86">
        <v>4.5499999999999989</v>
      </c>
      <c r="I17" s="92" t="s">
        <v>156</v>
      </c>
      <c r="J17" s="93">
        <v>1.2500000000000001E-2</v>
      </c>
      <c r="K17" s="87">
        <v>8.0000000000000002E-3</v>
      </c>
      <c r="L17" s="86">
        <v>2500000</v>
      </c>
      <c r="M17" s="88">
        <v>102.46</v>
      </c>
      <c r="N17" s="79"/>
      <c r="O17" s="86">
        <v>2561.50009</v>
      </c>
      <c r="P17" s="87">
        <v>3.4127708067762888E-4</v>
      </c>
      <c r="Q17" s="87">
        <v>8.2130332285945545E-2</v>
      </c>
      <c r="R17" s="87">
        <f>O17/'סכום נכסי הקרן'!$C$42</f>
        <v>4.1754801389651194E-3</v>
      </c>
      <c r="AV17" s="4"/>
    </row>
    <row r="18" spans="2:48">
      <c r="B18" s="84" t="s">
        <v>253</v>
      </c>
      <c r="C18" s="79" t="s">
        <v>254</v>
      </c>
      <c r="D18" s="92" t="s">
        <v>112</v>
      </c>
      <c r="E18" s="79" t="s">
        <v>248</v>
      </c>
      <c r="F18" s="79"/>
      <c r="G18" s="79"/>
      <c r="H18" s="86">
        <v>2.83</v>
      </c>
      <c r="I18" s="92" t="s">
        <v>156</v>
      </c>
      <c r="J18" s="93">
        <v>5.0000000000000001E-3</v>
      </c>
      <c r="K18" s="87">
        <v>4.4999999999999988E-3</v>
      </c>
      <c r="L18" s="86">
        <v>3000000</v>
      </c>
      <c r="M18" s="88">
        <v>100.21</v>
      </c>
      <c r="N18" s="79"/>
      <c r="O18" s="86">
        <v>3006.30006</v>
      </c>
      <c r="P18" s="87">
        <v>7.8770549267040044E-4</v>
      </c>
      <c r="Q18" s="87">
        <v>9.6392119540803151E-2</v>
      </c>
      <c r="R18" s="87">
        <f>O18/'סכום נכסי הקרן'!$C$42</f>
        <v>4.9005448960572351E-3</v>
      </c>
      <c r="AU18" s="3"/>
    </row>
    <row r="19" spans="2:48">
      <c r="B19" s="84" t="s">
        <v>255</v>
      </c>
      <c r="C19" s="79" t="s">
        <v>256</v>
      </c>
      <c r="D19" s="92" t="s">
        <v>112</v>
      </c>
      <c r="E19" s="79" t="s">
        <v>248</v>
      </c>
      <c r="F19" s="79"/>
      <c r="G19" s="79"/>
      <c r="H19" s="86">
        <v>1.7999999999999998</v>
      </c>
      <c r="I19" s="92" t="s">
        <v>156</v>
      </c>
      <c r="J19" s="93">
        <v>0.05</v>
      </c>
      <c r="K19" s="87">
        <v>2.3E-3</v>
      </c>
      <c r="L19" s="86">
        <v>9400000</v>
      </c>
      <c r="M19" s="88">
        <v>109.54</v>
      </c>
      <c r="N19" s="79"/>
      <c r="O19" s="86">
        <v>10296.75992</v>
      </c>
      <c r="P19" s="87">
        <v>5.0785637605576042E-4</v>
      </c>
      <c r="Q19" s="87">
        <v>0.33014885183869191</v>
      </c>
      <c r="R19" s="87">
        <f>O19/'סכום נכסי הקרן'!$C$42</f>
        <v>1.6784663295347405E-2</v>
      </c>
      <c r="AV19" s="3"/>
    </row>
    <row r="20" spans="2:48">
      <c r="B20" s="85"/>
      <c r="C20" s="79"/>
      <c r="D20" s="79"/>
      <c r="E20" s="79"/>
      <c r="F20" s="79"/>
      <c r="G20" s="79"/>
      <c r="H20" s="79"/>
      <c r="I20" s="79"/>
      <c r="J20" s="79"/>
      <c r="K20" s="87"/>
      <c r="L20" s="86"/>
      <c r="M20" s="88"/>
      <c r="N20" s="79"/>
      <c r="O20" s="79"/>
      <c r="P20" s="79"/>
      <c r="Q20" s="87"/>
      <c r="R20" s="79"/>
    </row>
    <row r="21" spans="2:48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2:48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2:48">
      <c r="B23" s="94" t="s">
        <v>104</v>
      </c>
      <c r="C23" s="95"/>
      <c r="D23" s="95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2:48">
      <c r="B24" s="94" t="s">
        <v>225</v>
      </c>
      <c r="C24" s="95"/>
      <c r="D24" s="95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2:48">
      <c r="B25" s="190" t="s">
        <v>233</v>
      </c>
      <c r="C25" s="190"/>
      <c r="D25" s="190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2:48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2:48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2:48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2:48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2:48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2:48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2:4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2:18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2:18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2:18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2:18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2:18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2:18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2:18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2:18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</row>
    <row r="41" spans="2:18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</row>
    <row r="42" spans="2:18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</row>
    <row r="43" spans="2:18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2:18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2:18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2:18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2:18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2:18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2:18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2:18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2:18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2:18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2:18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</row>
    <row r="54" spans="2:18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</row>
    <row r="55" spans="2:18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</row>
    <row r="56" spans="2:18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</row>
    <row r="57" spans="2:18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</row>
    <row r="58" spans="2:18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2:18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2:18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2:18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2:18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2:18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2:18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2:18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2:18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2: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2:1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2:18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2:18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2:18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2:18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2:18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2:18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2:18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2:18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2:18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2:18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2:18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2:18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2:18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2:18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2:18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2:18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2:18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2:18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</row>
    <row r="87" spans="2:18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2:18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2:18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2:18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2:18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2:18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18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18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18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18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2:18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2:18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2:18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2:18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2:18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18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18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18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18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2:18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2:18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</row>
    <row r="116" spans="2:18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2:18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2:18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2:18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25:D25"/>
  </mergeCells>
  <phoneticPr fontId="5" type="noConversion"/>
  <dataValidations count="1">
    <dataValidation allowBlank="1" showInputMessage="1" showErrorMessage="1" sqref="N10:Q10 N9 N1:N7 N32:N1048576 B26:B1048576 O1:Q9 O11:Q1048576 C32:I1048576 J1:M1048576 E1:I30 D26:D29 B23:B25 R1:AF1048576 AJ1:XFD1048576 AG1:AI27 AG31:AI1048576 C23:D24 D1:D22 A1:A1048576 B1:B22 C5:C22 C26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171</v>
      </c>
      <c r="C1" s="77" t="s" vm="1">
        <v>243</v>
      </c>
    </row>
    <row r="2" spans="2:67">
      <c r="B2" s="56" t="s">
        <v>170</v>
      </c>
      <c r="C2" s="77" t="s">
        <v>244</v>
      </c>
    </row>
    <row r="3" spans="2:67">
      <c r="B3" s="56" t="s">
        <v>172</v>
      </c>
      <c r="C3" s="77" t="s">
        <v>245</v>
      </c>
    </row>
    <row r="4" spans="2:67">
      <c r="B4" s="56" t="s">
        <v>173</v>
      </c>
      <c r="C4" s="77">
        <v>2142</v>
      </c>
    </row>
    <row r="6" spans="2:67" ht="26.25" customHeight="1">
      <c r="B6" s="187" t="s">
        <v>201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2"/>
      <c r="BO6" s="3"/>
    </row>
    <row r="7" spans="2:67" ht="26.25" customHeight="1">
      <c r="B7" s="187" t="s">
        <v>79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2"/>
      <c r="AZ7" s="43"/>
      <c r="BJ7" s="3"/>
      <c r="BO7" s="3"/>
    </row>
    <row r="8" spans="2:67" s="3" customFormat="1" ht="78.75">
      <c r="B8" s="37" t="s">
        <v>107</v>
      </c>
      <c r="C8" s="13" t="s">
        <v>37</v>
      </c>
      <c r="D8" s="13" t="s">
        <v>111</v>
      </c>
      <c r="E8" s="13" t="s">
        <v>217</v>
      </c>
      <c r="F8" s="13" t="s">
        <v>109</v>
      </c>
      <c r="G8" s="13" t="s">
        <v>54</v>
      </c>
      <c r="H8" s="13" t="s">
        <v>15</v>
      </c>
      <c r="I8" s="13" t="s">
        <v>55</v>
      </c>
      <c r="J8" s="13" t="s">
        <v>94</v>
      </c>
      <c r="K8" s="13" t="s">
        <v>18</v>
      </c>
      <c r="L8" s="13" t="s">
        <v>93</v>
      </c>
      <c r="M8" s="13" t="s">
        <v>17</v>
      </c>
      <c r="N8" s="13" t="s">
        <v>19</v>
      </c>
      <c r="O8" s="13" t="s">
        <v>227</v>
      </c>
      <c r="P8" s="13" t="s">
        <v>226</v>
      </c>
      <c r="Q8" s="13" t="s">
        <v>51</v>
      </c>
      <c r="R8" s="13" t="s">
        <v>49</v>
      </c>
      <c r="S8" s="13" t="s">
        <v>174</v>
      </c>
      <c r="T8" s="38" t="s">
        <v>176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234</v>
      </c>
      <c r="P9" s="16"/>
      <c r="Q9" s="16" t="s">
        <v>230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105</v>
      </c>
      <c r="R10" s="19" t="s">
        <v>106</v>
      </c>
      <c r="S10" s="45" t="s">
        <v>177</v>
      </c>
      <c r="T10" s="72" t="s">
        <v>218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242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104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225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233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171</v>
      </c>
      <c r="C1" s="77" t="s" vm="1">
        <v>243</v>
      </c>
    </row>
    <row r="2" spans="2:66">
      <c r="B2" s="56" t="s">
        <v>170</v>
      </c>
      <c r="C2" s="77" t="s">
        <v>244</v>
      </c>
    </row>
    <row r="3" spans="2:66">
      <c r="B3" s="56" t="s">
        <v>172</v>
      </c>
      <c r="C3" s="77" t="s">
        <v>245</v>
      </c>
    </row>
    <row r="4" spans="2:66">
      <c r="B4" s="56" t="s">
        <v>173</v>
      </c>
      <c r="C4" s="77">
        <v>2142</v>
      </c>
    </row>
    <row r="6" spans="2:66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5"/>
    </row>
    <row r="7" spans="2:66" ht="26.25" customHeight="1">
      <c r="B7" s="193" t="s">
        <v>80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5"/>
      <c r="BN7" s="3"/>
    </row>
    <row r="8" spans="2:66" s="3" customFormat="1" ht="78.75">
      <c r="B8" s="22" t="s">
        <v>107</v>
      </c>
      <c r="C8" s="30" t="s">
        <v>37</v>
      </c>
      <c r="D8" s="30" t="s">
        <v>111</v>
      </c>
      <c r="E8" s="30" t="s">
        <v>217</v>
      </c>
      <c r="F8" s="30" t="s">
        <v>109</v>
      </c>
      <c r="G8" s="30" t="s">
        <v>54</v>
      </c>
      <c r="H8" s="30" t="s">
        <v>15</v>
      </c>
      <c r="I8" s="30" t="s">
        <v>55</v>
      </c>
      <c r="J8" s="30" t="s">
        <v>94</v>
      </c>
      <c r="K8" s="30" t="s">
        <v>18</v>
      </c>
      <c r="L8" s="30" t="s">
        <v>93</v>
      </c>
      <c r="M8" s="30" t="s">
        <v>17</v>
      </c>
      <c r="N8" s="30" t="s">
        <v>19</v>
      </c>
      <c r="O8" s="13" t="s">
        <v>227</v>
      </c>
      <c r="P8" s="30" t="s">
        <v>226</v>
      </c>
      <c r="Q8" s="30" t="s">
        <v>241</v>
      </c>
      <c r="R8" s="30" t="s">
        <v>51</v>
      </c>
      <c r="S8" s="13" t="s">
        <v>49</v>
      </c>
      <c r="T8" s="30" t="s">
        <v>174</v>
      </c>
      <c r="U8" s="14" t="s">
        <v>176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234</v>
      </c>
      <c r="P9" s="32"/>
      <c r="Q9" s="16" t="s">
        <v>230</v>
      </c>
      <c r="R9" s="32" t="s">
        <v>230</v>
      </c>
      <c r="S9" s="16" t="s">
        <v>20</v>
      </c>
      <c r="T9" s="32" t="s">
        <v>230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105</v>
      </c>
      <c r="R10" s="19" t="s">
        <v>106</v>
      </c>
      <c r="S10" s="19" t="s">
        <v>177</v>
      </c>
      <c r="T10" s="20" t="s">
        <v>218</v>
      </c>
      <c r="U10" s="20" t="s">
        <v>236</v>
      </c>
      <c r="V10" s="5"/>
      <c r="BI10" s="1"/>
      <c r="BJ10" s="3"/>
      <c r="BK10" s="1"/>
    </row>
    <row r="11" spans="2:66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5"/>
      <c r="BI11" s="1"/>
      <c r="BJ11" s="3"/>
      <c r="BK11" s="1"/>
      <c r="BN11" s="1"/>
    </row>
    <row r="12" spans="2:66">
      <c r="B12" s="94" t="s">
        <v>242</v>
      </c>
      <c r="C12" s="95"/>
      <c r="D12" s="95"/>
      <c r="E12" s="95"/>
      <c r="F12" s="95"/>
      <c r="G12" s="95"/>
      <c r="H12" s="95"/>
      <c r="I12" s="95"/>
      <c r="J12" s="95"/>
      <c r="K12" s="95"/>
      <c r="L12" s="78"/>
      <c r="M12" s="78"/>
      <c r="N12" s="78"/>
      <c r="O12" s="78"/>
      <c r="P12" s="78"/>
      <c r="Q12" s="78"/>
      <c r="R12" s="78"/>
      <c r="S12" s="78"/>
      <c r="T12" s="78"/>
      <c r="U12" s="78"/>
      <c r="BJ12" s="3"/>
    </row>
    <row r="13" spans="2:66" ht="20.25">
      <c r="B13" s="94" t="s">
        <v>104</v>
      </c>
      <c r="C13" s="95"/>
      <c r="D13" s="95"/>
      <c r="E13" s="95"/>
      <c r="F13" s="95"/>
      <c r="G13" s="95"/>
      <c r="H13" s="95"/>
      <c r="I13" s="95"/>
      <c r="J13" s="95"/>
      <c r="K13" s="95"/>
      <c r="L13" s="78"/>
      <c r="M13" s="78"/>
      <c r="N13" s="78"/>
      <c r="O13" s="78"/>
      <c r="P13" s="78"/>
      <c r="Q13" s="78"/>
      <c r="R13" s="78"/>
      <c r="S13" s="78"/>
      <c r="T13" s="78"/>
      <c r="U13" s="78"/>
      <c r="BJ13" s="4"/>
    </row>
    <row r="14" spans="2:66">
      <c r="B14" s="94" t="s">
        <v>225</v>
      </c>
      <c r="C14" s="95"/>
      <c r="D14" s="95"/>
      <c r="E14" s="95"/>
      <c r="F14" s="95"/>
      <c r="G14" s="95"/>
      <c r="H14" s="95"/>
      <c r="I14" s="95"/>
      <c r="J14" s="95"/>
      <c r="K14" s="95"/>
      <c r="L14" s="78"/>
      <c r="M14" s="78"/>
      <c r="N14" s="78"/>
      <c r="O14" s="78"/>
      <c r="P14" s="78"/>
      <c r="Q14" s="78"/>
      <c r="R14" s="78"/>
      <c r="S14" s="78"/>
      <c r="T14" s="78"/>
      <c r="U14" s="78"/>
    </row>
    <row r="15" spans="2:66">
      <c r="B15" s="94" t="s">
        <v>233</v>
      </c>
      <c r="C15" s="95"/>
      <c r="D15" s="95"/>
      <c r="E15" s="95"/>
      <c r="F15" s="95"/>
      <c r="G15" s="95"/>
      <c r="H15" s="95"/>
      <c r="I15" s="95"/>
      <c r="J15" s="95"/>
      <c r="K15" s="95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2:66">
      <c r="B16" s="190" t="s">
        <v>238</v>
      </c>
      <c r="C16" s="190"/>
      <c r="D16" s="190"/>
      <c r="E16" s="190"/>
      <c r="F16" s="190"/>
      <c r="G16" s="190"/>
      <c r="H16" s="190"/>
      <c r="I16" s="190"/>
      <c r="J16" s="190"/>
      <c r="K16" s="190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2:61" ht="20.2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BI17" s="4"/>
    </row>
    <row r="18" spans="2:6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2:6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BI19" s="3"/>
    </row>
    <row r="20" spans="2:6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2:6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2:6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2:6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2:6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2:6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2:6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2:6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2:6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</row>
    <row r="29" spans="2:6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</row>
    <row r="30" spans="2:6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</row>
    <row r="31" spans="2:6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2:6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2:2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  <row r="34" spans="2:2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</row>
    <row r="35" spans="2:21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</row>
    <row r="36" spans="2:21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</row>
    <row r="37" spans="2:21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</row>
    <row r="38" spans="2:21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</row>
    <row r="39" spans="2:21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</row>
    <row r="40" spans="2:21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</row>
    <row r="41" spans="2:2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</row>
    <row r="42" spans="2:21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</row>
    <row r="43" spans="2:21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1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  <row r="45" spans="2:21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</row>
    <row r="46" spans="2:21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</row>
    <row r="47" spans="2:21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</row>
    <row r="48" spans="2:21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</row>
    <row r="49" spans="2:21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</row>
    <row r="50" spans="2:21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</row>
    <row r="51" spans="2:21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</row>
    <row r="52" spans="2:21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</row>
    <row r="53" spans="2:21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</row>
    <row r="54" spans="2:21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</row>
    <row r="55" spans="2:21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</row>
    <row r="56" spans="2:21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</row>
    <row r="57" spans="2:21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</row>
    <row r="58" spans="2:21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2:21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2:21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2:21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2:21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2:21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2:21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  <row r="65" spans="2:2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</row>
    <row r="66" spans="2:21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</row>
    <row r="67" spans="2:21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</row>
    <row r="68" spans="2:21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</row>
    <row r="69" spans="2:21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</row>
    <row r="70" spans="2:21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</row>
    <row r="71" spans="2:2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</row>
    <row r="72" spans="2:21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</row>
    <row r="73" spans="2:21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</row>
    <row r="74" spans="2:21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</row>
    <row r="75" spans="2:21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</row>
    <row r="76" spans="2:21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</row>
    <row r="77" spans="2:21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</row>
    <row r="78" spans="2:21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</row>
    <row r="79" spans="2:21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</row>
    <row r="80" spans="2:21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</row>
    <row r="81" spans="2:21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</row>
    <row r="82" spans="2:21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</row>
    <row r="83" spans="2:21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</row>
    <row r="84" spans="2:21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</row>
    <row r="85" spans="2:21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</row>
    <row r="86" spans="2:21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</row>
    <row r="87" spans="2:21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</row>
    <row r="88" spans="2:21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</row>
    <row r="89" spans="2:21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</row>
    <row r="90" spans="2:21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</row>
    <row r="91" spans="2:21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</row>
    <row r="92" spans="2:21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</row>
    <row r="93" spans="2:21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</row>
    <row r="94" spans="2:21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</row>
    <row r="95" spans="2:21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</row>
    <row r="96" spans="2:21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</row>
    <row r="97" spans="2:21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</row>
    <row r="98" spans="2:21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</row>
    <row r="99" spans="2:21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</row>
    <row r="100" spans="2:21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</row>
    <row r="101" spans="2:21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</row>
    <row r="102" spans="2:21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</row>
    <row r="103" spans="2:2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</row>
    <row r="104" spans="2:2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</row>
    <row r="105" spans="2:21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</row>
    <row r="106" spans="2:21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</row>
    <row r="107" spans="2:21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</row>
    <row r="108" spans="2:21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</row>
    <row r="109" spans="2:21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</row>
    <row r="110" spans="2:21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5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171</v>
      </c>
      <c r="C1" s="77" t="s" vm="1">
        <v>243</v>
      </c>
    </row>
    <row r="2" spans="2:62">
      <c r="B2" s="56" t="s">
        <v>170</v>
      </c>
      <c r="C2" s="77" t="s">
        <v>244</v>
      </c>
    </row>
    <row r="3" spans="2:62">
      <c r="B3" s="56" t="s">
        <v>172</v>
      </c>
      <c r="C3" s="77" t="s">
        <v>245</v>
      </c>
    </row>
    <row r="4" spans="2:62">
      <c r="B4" s="56" t="s">
        <v>173</v>
      </c>
      <c r="C4" s="77">
        <v>2142</v>
      </c>
    </row>
    <row r="6" spans="2:62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  <c r="BJ6" s="3"/>
    </row>
    <row r="7" spans="2:62" ht="26.25" customHeight="1">
      <c r="B7" s="193" t="s">
        <v>81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  <c r="BF7" s="3"/>
      <c r="BJ7" s="3"/>
    </row>
    <row r="8" spans="2:62" s="3" customFormat="1" ht="78.75">
      <c r="B8" s="22" t="s">
        <v>107</v>
      </c>
      <c r="C8" s="30" t="s">
        <v>37</v>
      </c>
      <c r="D8" s="30" t="s">
        <v>111</v>
      </c>
      <c r="E8" s="30" t="s">
        <v>217</v>
      </c>
      <c r="F8" s="30" t="s">
        <v>109</v>
      </c>
      <c r="G8" s="30" t="s">
        <v>54</v>
      </c>
      <c r="H8" s="30" t="s">
        <v>93</v>
      </c>
      <c r="I8" s="13" t="s">
        <v>227</v>
      </c>
      <c r="J8" s="13" t="s">
        <v>226</v>
      </c>
      <c r="K8" s="30" t="s">
        <v>241</v>
      </c>
      <c r="L8" s="13" t="s">
        <v>51</v>
      </c>
      <c r="M8" s="13" t="s">
        <v>49</v>
      </c>
      <c r="N8" s="13" t="s">
        <v>174</v>
      </c>
      <c r="O8" s="14" t="s">
        <v>176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234</v>
      </c>
      <c r="J9" s="16"/>
      <c r="K9" s="16" t="s">
        <v>230</v>
      </c>
      <c r="L9" s="16" t="s">
        <v>230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20" customFormat="1" ht="18" customHeight="1">
      <c r="B11" s="96" t="s">
        <v>28</v>
      </c>
      <c r="C11" s="98"/>
      <c r="D11" s="98"/>
      <c r="E11" s="98"/>
      <c r="F11" s="98"/>
      <c r="G11" s="98"/>
      <c r="H11" s="98"/>
      <c r="I11" s="99"/>
      <c r="J11" s="100"/>
      <c r="K11" s="99">
        <f>K12+K126</f>
        <v>394.25934999999998</v>
      </c>
      <c r="L11" s="99">
        <f>L12+L126</f>
        <v>178166.87912</v>
      </c>
      <c r="M11" s="98"/>
      <c r="N11" s="101">
        <f>L11/$L$11</f>
        <v>1</v>
      </c>
      <c r="O11" s="101">
        <f>L11/'סכום נכסי הקרן'!$C$42</f>
        <v>0.29042835801226119</v>
      </c>
      <c r="BF11" s="121"/>
      <c r="BG11" s="122"/>
      <c r="BH11" s="121"/>
      <c r="BJ11" s="121"/>
    </row>
    <row r="12" spans="2:62" s="121" customFormat="1" ht="20.25">
      <c r="B12" s="80" t="s">
        <v>222</v>
      </c>
      <c r="C12" s="81"/>
      <c r="D12" s="81"/>
      <c r="E12" s="81"/>
      <c r="F12" s="81"/>
      <c r="G12" s="81"/>
      <c r="H12" s="81"/>
      <c r="I12" s="89"/>
      <c r="J12" s="91"/>
      <c r="K12" s="89">
        <f>K13+K47+K89</f>
        <v>369.40522999999996</v>
      </c>
      <c r="L12" s="89">
        <f>L13+L47+L89</f>
        <v>146214.52557</v>
      </c>
      <c r="M12" s="81"/>
      <c r="N12" s="90">
        <f t="shared" ref="N12:N45" si="0">L12/$L$11</f>
        <v>0.82066053068999845</v>
      </c>
      <c r="O12" s="90">
        <f>L12/'סכום נכסי הקרן'!$C$42</f>
        <v>0.23834309041376714</v>
      </c>
      <c r="BG12" s="120"/>
    </row>
    <row r="13" spans="2:62" s="121" customFormat="1">
      <c r="B13" s="97" t="s">
        <v>257</v>
      </c>
      <c r="C13" s="81"/>
      <c r="D13" s="81"/>
      <c r="E13" s="81"/>
      <c r="F13" s="81"/>
      <c r="G13" s="81"/>
      <c r="H13" s="81"/>
      <c r="I13" s="89"/>
      <c r="J13" s="91"/>
      <c r="K13" s="89">
        <v>261.50245999999999</v>
      </c>
      <c r="L13" s="89">
        <f>SUM(L14:L45)</f>
        <v>115459.88385000001</v>
      </c>
      <c r="M13" s="81"/>
      <c r="N13" s="90">
        <f t="shared" si="0"/>
        <v>0.64804347710572396</v>
      </c>
      <c r="O13" s="90">
        <f>L13/'סכום נכסי הקרן'!$C$42</f>
        <v>0.18821020297637181</v>
      </c>
    </row>
    <row r="14" spans="2:62" s="121" customFormat="1">
      <c r="B14" s="85" t="s">
        <v>258</v>
      </c>
      <c r="C14" s="79" t="s">
        <v>259</v>
      </c>
      <c r="D14" s="92" t="s">
        <v>112</v>
      </c>
      <c r="E14" s="92" t="s">
        <v>260</v>
      </c>
      <c r="F14" s="79" t="s">
        <v>261</v>
      </c>
      <c r="G14" s="92" t="s">
        <v>262</v>
      </c>
      <c r="H14" s="92" t="s">
        <v>156</v>
      </c>
      <c r="I14" s="86">
        <v>26747.05</v>
      </c>
      <c r="J14" s="88">
        <v>20040</v>
      </c>
      <c r="K14" s="79"/>
      <c r="L14" s="86">
        <v>5360.1080999999995</v>
      </c>
      <c r="M14" s="87">
        <v>5.2850329084416141E-4</v>
      </c>
      <c r="N14" s="87">
        <f t="shared" si="0"/>
        <v>3.0084761693501001E-2</v>
      </c>
      <c r="O14" s="87">
        <f>L14/'סכום נכסי הקרן'!$C$42</f>
        <v>8.7374679398336697E-3</v>
      </c>
    </row>
    <row r="15" spans="2:62" s="121" customFormat="1">
      <c r="B15" s="85" t="s">
        <v>263</v>
      </c>
      <c r="C15" s="79" t="s">
        <v>264</v>
      </c>
      <c r="D15" s="92" t="s">
        <v>112</v>
      </c>
      <c r="E15" s="92" t="s">
        <v>260</v>
      </c>
      <c r="F15" s="79" t="s">
        <v>265</v>
      </c>
      <c r="G15" s="92" t="s">
        <v>266</v>
      </c>
      <c r="H15" s="92" t="s">
        <v>156</v>
      </c>
      <c r="I15" s="86">
        <v>14821</v>
      </c>
      <c r="J15" s="88">
        <v>3778</v>
      </c>
      <c r="K15" s="79"/>
      <c r="L15" s="86">
        <v>559.93737999999996</v>
      </c>
      <c r="M15" s="87">
        <v>1.127163187843521E-4</v>
      </c>
      <c r="N15" s="87">
        <f t="shared" si="0"/>
        <v>3.142769199110614E-3</v>
      </c>
      <c r="O15" s="87">
        <f>L15/'סכום נכסי הקרן'!$C$42</f>
        <v>9.1274929810920477E-4</v>
      </c>
    </row>
    <row r="16" spans="2:62" s="121" customFormat="1" ht="20.25">
      <c r="B16" s="85" t="s">
        <v>267</v>
      </c>
      <c r="C16" s="79" t="s">
        <v>268</v>
      </c>
      <c r="D16" s="92" t="s">
        <v>112</v>
      </c>
      <c r="E16" s="92" t="s">
        <v>260</v>
      </c>
      <c r="F16" s="79" t="s">
        <v>269</v>
      </c>
      <c r="G16" s="92" t="s">
        <v>270</v>
      </c>
      <c r="H16" s="92" t="s">
        <v>156</v>
      </c>
      <c r="I16" s="86">
        <v>8993</v>
      </c>
      <c r="J16" s="88">
        <v>42100</v>
      </c>
      <c r="K16" s="79"/>
      <c r="L16" s="86">
        <v>3786.0529999999999</v>
      </c>
      <c r="M16" s="87">
        <v>2.1034691640028103E-4</v>
      </c>
      <c r="N16" s="87">
        <f t="shared" si="0"/>
        <v>2.1250038271423025E-2</v>
      </c>
      <c r="O16" s="87">
        <f>L16/'סכום נכסי הקרן'!$C$42</f>
        <v>6.1716137228670989E-3</v>
      </c>
      <c r="BF16" s="120"/>
    </row>
    <row r="17" spans="2:15" s="121" customFormat="1">
      <c r="B17" s="85" t="s">
        <v>271</v>
      </c>
      <c r="C17" s="79" t="s">
        <v>272</v>
      </c>
      <c r="D17" s="92" t="s">
        <v>112</v>
      </c>
      <c r="E17" s="92" t="s">
        <v>260</v>
      </c>
      <c r="F17" s="79" t="s">
        <v>273</v>
      </c>
      <c r="G17" s="92" t="s">
        <v>266</v>
      </c>
      <c r="H17" s="92" t="s">
        <v>156</v>
      </c>
      <c r="I17" s="86">
        <v>18836</v>
      </c>
      <c r="J17" s="88">
        <v>3161</v>
      </c>
      <c r="K17" s="86">
        <v>12.243399999999999</v>
      </c>
      <c r="L17" s="86">
        <v>607.64936</v>
      </c>
      <c r="M17" s="87">
        <v>1.1028860213201757E-4</v>
      </c>
      <c r="N17" s="87">
        <f t="shared" si="0"/>
        <v>3.4105629677148495E-3</v>
      </c>
      <c r="O17" s="87">
        <f>L17/'סכום נכסי הקרן'!$C$42</f>
        <v>9.9052420261084824E-4</v>
      </c>
    </row>
    <row r="18" spans="2:15" s="121" customFormat="1">
      <c r="B18" s="85" t="s">
        <v>274</v>
      </c>
      <c r="C18" s="79" t="s">
        <v>275</v>
      </c>
      <c r="D18" s="92" t="s">
        <v>112</v>
      </c>
      <c r="E18" s="92" t="s">
        <v>260</v>
      </c>
      <c r="F18" s="79" t="s">
        <v>276</v>
      </c>
      <c r="G18" s="92" t="s">
        <v>266</v>
      </c>
      <c r="H18" s="92" t="s">
        <v>156</v>
      </c>
      <c r="I18" s="86">
        <v>42290</v>
      </c>
      <c r="J18" s="88">
        <v>1878</v>
      </c>
      <c r="K18" s="79"/>
      <c r="L18" s="86">
        <v>794.20619999999997</v>
      </c>
      <c r="M18" s="87">
        <v>1.2995161436472178E-4</v>
      </c>
      <c r="N18" s="87">
        <f t="shared" si="0"/>
        <v>4.4576534310009526E-3</v>
      </c>
      <c r="O18" s="87">
        <f>L18/'סכום נכסי הקרן'!$C$42</f>
        <v>1.2946289665533291E-3</v>
      </c>
    </row>
    <row r="19" spans="2:15" s="121" customFormat="1">
      <c r="B19" s="85" t="s">
        <v>277</v>
      </c>
      <c r="C19" s="79" t="s">
        <v>278</v>
      </c>
      <c r="D19" s="92" t="s">
        <v>112</v>
      </c>
      <c r="E19" s="92" t="s">
        <v>260</v>
      </c>
      <c r="F19" s="79" t="s">
        <v>279</v>
      </c>
      <c r="G19" s="92" t="s">
        <v>280</v>
      </c>
      <c r="H19" s="92" t="s">
        <v>156</v>
      </c>
      <c r="I19" s="86">
        <v>901928</v>
      </c>
      <c r="J19" s="88">
        <v>448</v>
      </c>
      <c r="K19" s="79"/>
      <c r="L19" s="86">
        <v>4040.63744</v>
      </c>
      <c r="M19" s="87">
        <v>3.2613727950743851E-4</v>
      </c>
      <c r="N19" s="87">
        <f t="shared" si="0"/>
        <v>2.2678948298120699E-2</v>
      </c>
      <c r="O19" s="87">
        <f>L19/'סכום נכסי הקרן'!$C$42</f>
        <v>6.5866097156681595E-3</v>
      </c>
    </row>
    <row r="20" spans="2:15" s="121" customFormat="1">
      <c r="B20" s="85" t="s">
        <v>281</v>
      </c>
      <c r="C20" s="79" t="s">
        <v>282</v>
      </c>
      <c r="D20" s="92" t="s">
        <v>112</v>
      </c>
      <c r="E20" s="92" t="s">
        <v>260</v>
      </c>
      <c r="F20" s="79" t="s">
        <v>283</v>
      </c>
      <c r="G20" s="92" t="s">
        <v>284</v>
      </c>
      <c r="H20" s="92" t="s">
        <v>156</v>
      </c>
      <c r="I20" s="86">
        <v>34403</v>
      </c>
      <c r="J20" s="88">
        <v>7390</v>
      </c>
      <c r="K20" s="79"/>
      <c r="L20" s="86">
        <v>2542.3817000000004</v>
      </c>
      <c r="M20" s="87">
        <v>3.4289829845577654E-4</v>
      </c>
      <c r="N20" s="87">
        <f t="shared" si="0"/>
        <v>1.4269665117093063E-2</v>
      </c>
      <c r="O20" s="87">
        <f>L20/'סכום נכסי הקרן'!$C$42</f>
        <v>4.1443154093421791E-3</v>
      </c>
    </row>
    <row r="21" spans="2:15" s="121" customFormat="1">
      <c r="B21" s="85" t="s">
        <v>285</v>
      </c>
      <c r="C21" s="79" t="s">
        <v>286</v>
      </c>
      <c r="D21" s="92" t="s">
        <v>112</v>
      </c>
      <c r="E21" s="92" t="s">
        <v>260</v>
      </c>
      <c r="F21" s="79" t="s">
        <v>287</v>
      </c>
      <c r="G21" s="92" t="s">
        <v>288</v>
      </c>
      <c r="H21" s="92" t="s">
        <v>156</v>
      </c>
      <c r="I21" s="86">
        <v>836363</v>
      </c>
      <c r="J21" s="88">
        <v>162.19999999999999</v>
      </c>
      <c r="K21" s="79"/>
      <c r="L21" s="86">
        <v>1356.58079</v>
      </c>
      <c r="M21" s="87">
        <v>2.6143837717682787E-4</v>
      </c>
      <c r="N21" s="87">
        <f t="shared" si="0"/>
        <v>7.6141019964002833E-3</v>
      </c>
      <c r="O21" s="87">
        <f>L21/'סכום נכסי הקרן'!$C$42</f>
        <v>2.2113511405524142E-3</v>
      </c>
    </row>
    <row r="22" spans="2:15" s="121" customFormat="1">
      <c r="B22" s="85" t="s">
        <v>289</v>
      </c>
      <c r="C22" s="79" t="s">
        <v>290</v>
      </c>
      <c r="D22" s="92" t="s">
        <v>112</v>
      </c>
      <c r="E22" s="92" t="s">
        <v>260</v>
      </c>
      <c r="F22" s="79" t="s">
        <v>291</v>
      </c>
      <c r="G22" s="92" t="s">
        <v>284</v>
      </c>
      <c r="H22" s="92" t="s">
        <v>156</v>
      </c>
      <c r="I22" s="86">
        <v>398335</v>
      </c>
      <c r="J22" s="88">
        <v>1006</v>
      </c>
      <c r="K22" s="79"/>
      <c r="L22" s="86">
        <v>4007.2501000000002</v>
      </c>
      <c r="M22" s="87">
        <v>3.422072034991331E-4</v>
      </c>
      <c r="N22" s="87">
        <f t="shared" si="0"/>
        <v>2.2491554658152897E-2</v>
      </c>
      <c r="O22" s="87">
        <f>L22/'סכום נכסי הקרן'!$C$42</f>
        <v>6.5321852885103704E-3</v>
      </c>
    </row>
    <row r="23" spans="2:15" s="121" customFormat="1">
      <c r="B23" s="85" t="s">
        <v>292</v>
      </c>
      <c r="C23" s="79" t="s">
        <v>293</v>
      </c>
      <c r="D23" s="92" t="s">
        <v>112</v>
      </c>
      <c r="E23" s="92" t="s">
        <v>260</v>
      </c>
      <c r="F23" s="79" t="s">
        <v>294</v>
      </c>
      <c r="G23" s="92" t="s">
        <v>295</v>
      </c>
      <c r="H23" s="92" t="s">
        <v>156</v>
      </c>
      <c r="I23" s="86">
        <v>447380.41</v>
      </c>
      <c r="J23" s="88">
        <v>1077</v>
      </c>
      <c r="K23" s="79"/>
      <c r="L23" s="86">
        <v>4818.2870700000003</v>
      </c>
      <c r="M23" s="87">
        <v>3.811337627908424E-4</v>
      </c>
      <c r="N23" s="87">
        <f t="shared" si="0"/>
        <v>2.7043674412429705E-2</v>
      </c>
      <c r="O23" s="87">
        <f>L23/'סכום נכסי הקרן'!$C$42</f>
        <v>7.8542499542201619E-3</v>
      </c>
    </row>
    <row r="24" spans="2:15" s="121" customFormat="1">
      <c r="B24" s="85" t="s">
        <v>296</v>
      </c>
      <c r="C24" s="79" t="s">
        <v>297</v>
      </c>
      <c r="D24" s="92" t="s">
        <v>112</v>
      </c>
      <c r="E24" s="92" t="s">
        <v>260</v>
      </c>
      <c r="F24" s="79" t="s">
        <v>298</v>
      </c>
      <c r="G24" s="92" t="s">
        <v>299</v>
      </c>
      <c r="H24" s="92" t="s">
        <v>156</v>
      </c>
      <c r="I24" s="86">
        <v>64568</v>
      </c>
      <c r="J24" s="88">
        <v>1926</v>
      </c>
      <c r="K24" s="79"/>
      <c r="L24" s="86">
        <v>1243.5796799999998</v>
      </c>
      <c r="M24" s="87">
        <v>2.5219207773240389E-4</v>
      </c>
      <c r="N24" s="87">
        <f t="shared" si="0"/>
        <v>6.9798589173379229E-3</v>
      </c>
      <c r="O24" s="87">
        <f>L24/'סכום נכסי הקרן'!$C$42</f>
        <v>2.0271489645196923E-3</v>
      </c>
    </row>
    <row r="25" spans="2:15" s="121" customFormat="1">
      <c r="B25" s="85" t="s">
        <v>300</v>
      </c>
      <c r="C25" s="79" t="s">
        <v>301</v>
      </c>
      <c r="D25" s="92" t="s">
        <v>112</v>
      </c>
      <c r="E25" s="92" t="s">
        <v>260</v>
      </c>
      <c r="F25" s="79" t="s">
        <v>302</v>
      </c>
      <c r="G25" s="92" t="s">
        <v>299</v>
      </c>
      <c r="H25" s="92" t="s">
        <v>156</v>
      </c>
      <c r="I25" s="86">
        <v>54213</v>
      </c>
      <c r="J25" s="88">
        <v>2773</v>
      </c>
      <c r="K25" s="79"/>
      <c r="L25" s="86">
        <v>1503.3264899999999</v>
      </c>
      <c r="M25" s="87">
        <v>2.5288417897605933E-4</v>
      </c>
      <c r="N25" s="87">
        <f t="shared" si="0"/>
        <v>8.4377438580347519E-3</v>
      </c>
      <c r="O25" s="87">
        <f>L25/'סכום נכסי הקרן'!$C$42</f>
        <v>2.4505600940170746E-3</v>
      </c>
    </row>
    <row r="26" spans="2:15" s="121" customFormat="1">
      <c r="B26" s="85" t="s">
        <v>303</v>
      </c>
      <c r="C26" s="79" t="s">
        <v>304</v>
      </c>
      <c r="D26" s="92" t="s">
        <v>112</v>
      </c>
      <c r="E26" s="92" t="s">
        <v>260</v>
      </c>
      <c r="F26" s="79" t="s">
        <v>305</v>
      </c>
      <c r="G26" s="92" t="s">
        <v>306</v>
      </c>
      <c r="H26" s="92" t="s">
        <v>156</v>
      </c>
      <c r="I26" s="86">
        <v>940</v>
      </c>
      <c r="J26" s="88">
        <v>65880</v>
      </c>
      <c r="K26" s="79"/>
      <c r="L26" s="86">
        <v>619.27200000000005</v>
      </c>
      <c r="M26" s="87">
        <v>1.2210223152219786E-4</v>
      </c>
      <c r="N26" s="87">
        <f t="shared" si="0"/>
        <v>3.4757975391313013E-3</v>
      </c>
      <c r="O26" s="87">
        <f>L26/'סכום נכסי הקרן'!$C$42</f>
        <v>1.0094701720729622E-3</v>
      </c>
    </row>
    <row r="27" spans="2:15" s="121" customFormat="1">
      <c r="B27" s="85" t="s">
        <v>307</v>
      </c>
      <c r="C27" s="79" t="s">
        <v>308</v>
      </c>
      <c r="D27" s="92" t="s">
        <v>112</v>
      </c>
      <c r="E27" s="92" t="s">
        <v>260</v>
      </c>
      <c r="F27" s="79" t="s">
        <v>309</v>
      </c>
      <c r="G27" s="92" t="s">
        <v>310</v>
      </c>
      <c r="H27" s="92" t="s">
        <v>156</v>
      </c>
      <c r="I27" s="86">
        <v>23786.05</v>
      </c>
      <c r="J27" s="88">
        <v>9450</v>
      </c>
      <c r="K27" s="79"/>
      <c r="L27" s="86">
        <v>2247.7817300000002</v>
      </c>
      <c r="M27" s="87">
        <v>2.4158644669772304E-4</v>
      </c>
      <c r="N27" s="87">
        <f t="shared" si="0"/>
        <v>1.2616159305827325E-2</v>
      </c>
      <c r="O27" s="87">
        <f>L27/'סכום נכסי הקרן'!$C$42</f>
        <v>3.6640904316125392E-3</v>
      </c>
    </row>
    <row r="28" spans="2:15" s="121" customFormat="1">
      <c r="B28" s="85" t="s">
        <v>311</v>
      </c>
      <c r="C28" s="79" t="s">
        <v>312</v>
      </c>
      <c r="D28" s="92" t="s">
        <v>112</v>
      </c>
      <c r="E28" s="92" t="s">
        <v>260</v>
      </c>
      <c r="F28" s="79" t="s">
        <v>313</v>
      </c>
      <c r="G28" s="92" t="s">
        <v>288</v>
      </c>
      <c r="H28" s="92" t="s">
        <v>156</v>
      </c>
      <c r="I28" s="86">
        <v>52764</v>
      </c>
      <c r="J28" s="88">
        <v>5956</v>
      </c>
      <c r="K28" s="79"/>
      <c r="L28" s="86">
        <v>3142.6238399999997</v>
      </c>
      <c r="M28" s="87">
        <v>5.1973438113744101E-5</v>
      </c>
      <c r="N28" s="87">
        <f t="shared" si="0"/>
        <v>1.7638653466469274E-2</v>
      </c>
      <c r="O28" s="87">
        <f>L28/'סכום נכסי הקרן'!$C$42</f>
        <v>5.1227651638139499E-3</v>
      </c>
    </row>
    <row r="29" spans="2:15" s="121" customFormat="1">
      <c r="B29" s="85" t="s">
        <v>314</v>
      </c>
      <c r="C29" s="79" t="s">
        <v>315</v>
      </c>
      <c r="D29" s="92" t="s">
        <v>112</v>
      </c>
      <c r="E29" s="92" t="s">
        <v>260</v>
      </c>
      <c r="F29" s="79" t="s">
        <v>316</v>
      </c>
      <c r="G29" s="92" t="s">
        <v>295</v>
      </c>
      <c r="H29" s="92" t="s">
        <v>156</v>
      </c>
      <c r="I29" s="86">
        <v>16140150</v>
      </c>
      <c r="J29" s="88">
        <v>40.9</v>
      </c>
      <c r="K29" s="79"/>
      <c r="L29" s="86">
        <v>6601.3213499999993</v>
      </c>
      <c r="M29" s="87">
        <v>1.2461237520104093E-3</v>
      </c>
      <c r="N29" s="87">
        <f t="shared" si="0"/>
        <v>3.7051338512551699E-2</v>
      </c>
      <c r="O29" s="87">
        <f>L29/'סכום נכסי הקרן'!$C$42</f>
        <v>1.0760759406356846E-2</v>
      </c>
    </row>
    <row r="30" spans="2:15" s="121" customFormat="1">
      <c r="B30" s="85" t="s">
        <v>317</v>
      </c>
      <c r="C30" s="79" t="s">
        <v>318</v>
      </c>
      <c r="D30" s="92" t="s">
        <v>112</v>
      </c>
      <c r="E30" s="92" t="s">
        <v>260</v>
      </c>
      <c r="F30" s="79" t="s">
        <v>319</v>
      </c>
      <c r="G30" s="92" t="s">
        <v>288</v>
      </c>
      <c r="H30" s="92" t="s">
        <v>156</v>
      </c>
      <c r="I30" s="86">
        <v>370469</v>
      </c>
      <c r="J30" s="88">
        <v>1480</v>
      </c>
      <c r="K30" s="79"/>
      <c r="L30" s="86">
        <v>5482.9412000000002</v>
      </c>
      <c r="M30" s="87">
        <v>2.8979558414981915E-4</v>
      </c>
      <c r="N30" s="87">
        <f t="shared" si="0"/>
        <v>3.0774188935010181E-2</v>
      </c>
      <c r="O30" s="87">
        <f>L30/'סכום נכסי הקרן'!$C$42</f>
        <v>8.9376971615541031E-3</v>
      </c>
    </row>
    <row r="31" spans="2:15" s="121" customFormat="1">
      <c r="B31" s="85" t="s">
        <v>320</v>
      </c>
      <c r="C31" s="79" t="s">
        <v>321</v>
      </c>
      <c r="D31" s="92" t="s">
        <v>112</v>
      </c>
      <c r="E31" s="92" t="s">
        <v>260</v>
      </c>
      <c r="F31" s="79" t="s">
        <v>322</v>
      </c>
      <c r="G31" s="92" t="s">
        <v>284</v>
      </c>
      <c r="H31" s="92" t="s">
        <v>156</v>
      </c>
      <c r="I31" s="86">
        <v>541960</v>
      </c>
      <c r="J31" s="88">
        <v>2111</v>
      </c>
      <c r="K31" s="79"/>
      <c r="L31" s="86">
        <v>11440.775599999999</v>
      </c>
      <c r="M31" s="87">
        <v>3.5561180580119859E-4</v>
      </c>
      <c r="N31" s="87">
        <f t="shared" si="0"/>
        <v>6.4213818283780685E-2</v>
      </c>
      <c r="O31" s="87">
        <f>L31/'סכום נכסי הקרן'!$C$42</f>
        <v>1.8649513805856142E-2</v>
      </c>
    </row>
    <row r="32" spans="2:15" s="121" customFormat="1">
      <c r="B32" s="85" t="s">
        <v>323</v>
      </c>
      <c r="C32" s="79" t="s">
        <v>324</v>
      </c>
      <c r="D32" s="92" t="s">
        <v>112</v>
      </c>
      <c r="E32" s="92" t="s">
        <v>260</v>
      </c>
      <c r="F32" s="79" t="s">
        <v>325</v>
      </c>
      <c r="G32" s="92" t="s">
        <v>326</v>
      </c>
      <c r="H32" s="92" t="s">
        <v>156</v>
      </c>
      <c r="I32" s="86">
        <v>17371</v>
      </c>
      <c r="J32" s="88">
        <v>10300</v>
      </c>
      <c r="K32" s="79"/>
      <c r="L32" s="86">
        <v>1789.213</v>
      </c>
      <c r="M32" s="87">
        <v>3.2995939358740226E-4</v>
      </c>
      <c r="N32" s="87">
        <f t="shared" si="0"/>
        <v>1.0042343497496629E-2</v>
      </c>
      <c r="O32" s="87">
        <f>L32/'סכום נכסי הקרן'!$C$42</f>
        <v>2.9165813325730543E-3</v>
      </c>
    </row>
    <row r="33" spans="2:15" s="121" customFormat="1">
      <c r="B33" s="85" t="s">
        <v>327</v>
      </c>
      <c r="C33" s="79" t="s">
        <v>328</v>
      </c>
      <c r="D33" s="92" t="s">
        <v>112</v>
      </c>
      <c r="E33" s="92" t="s">
        <v>260</v>
      </c>
      <c r="F33" s="79" t="s">
        <v>329</v>
      </c>
      <c r="G33" s="92" t="s">
        <v>284</v>
      </c>
      <c r="H33" s="92" t="s">
        <v>156</v>
      </c>
      <c r="I33" s="86">
        <v>86994</v>
      </c>
      <c r="J33" s="88">
        <v>6703</v>
      </c>
      <c r="K33" s="79"/>
      <c r="L33" s="86">
        <v>5831.2078200000005</v>
      </c>
      <c r="M33" s="87">
        <v>3.7364243602584481E-4</v>
      </c>
      <c r="N33" s="87">
        <f t="shared" si="0"/>
        <v>3.2728910383352065E-2</v>
      </c>
      <c r="O33" s="87">
        <f>L33/'סכום נכסי הקרן'!$C$42</f>
        <v>9.5054037021673875E-3</v>
      </c>
    </row>
    <row r="34" spans="2:15" s="121" customFormat="1">
      <c r="B34" s="85" t="s">
        <v>330</v>
      </c>
      <c r="C34" s="79" t="s">
        <v>331</v>
      </c>
      <c r="D34" s="92" t="s">
        <v>112</v>
      </c>
      <c r="E34" s="92" t="s">
        <v>260</v>
      </c>
      <c r="F34" s="79" t="s">
        <v>332</v>
      </c>
      <c r="G34" s="92" t="s">
        <v>266</v>
      </c>
      <c r="H34" s="92" t="s">
        <v>156</v>
      </c>
      <c r="I34" s="86">
        <v>22508</v>
      </c>
      <c r="J34" s="88">
        <v>13970</v>
      </c>
      <c r="K34" s="79"/>
      <c r="L34" s="86">
        <v>3144.3676</v>
      </c>
      <c r="M34" s="87">
        <v>5.0616171151561973E-4</v>
      </c>
      <c r="N34" s="87">
        <f t="shared" si="0"/>
        <v>1.7648440695210175E-2</v>
      </c>
      <c r="O34" s="87">
        <f>L34/'סכום נכסי הקרן'!$C$42</f>
        <v>5.1256076525866608E-3</v>
      </c>
    </row>
    <row r="35" spans="2:15" s="121" customFormat="1">
      <c r="B35" s="85" t="s">
        <v>333</v>
      </c>
      <c r="C35" s="79" t="s">
        <v>334</v>
      </c>
      <c r="D35" s="92" t="s">
        <v>112</v>
      </c>
      <c r="E35" s="92" t="s">
        <v>260</v>
      </c>
      <c r="F35" s="79" t="s">
        <v>335</v>
      </c>
      <c r="G35" s="92" t="s">
        <v>184</v>
      </c>
      <c r="H35" s="92" t="s">
        <v>156</v>
      </c>
      <c r="I35" s="86">
        <v>17869</v>
      </c>
      <c r="J35" s="88">
        <v>32570</v>
      </c>
      <c r="K35" s="79"/>
      <c r="L35" s="86">
        <v>5819.9332999999997</v>
      </c>
      <c r="M35" s="87">
        <v>2.9332274707808261E-4</v>
      </c>
      <c r="N35" s="87">
        <f t="shared" si="0"/>
        <v>3.2665629710447612E-2</v>
      </c>
      <c r="O35" s="87">
        <f>L35/'סכום נכסי הקרן'!$C$42</f>
        <v>9.4870252002418349E-3</v>
      </c>
    </row>
    <row r="36" spans="2:15" s="121" customFormat="1">
      <c r="B36" s="85" t="s">
        <v>336</v>
      </c>
      <c r="C36" s="79" t="s">
        <v>337</v>
      </c>
      <c r="D36" s="92" t="s">
        <v>112</v>
      </c>
      <c r="E36" s="92" t="s">
        <v>260</v>
      </c>
      <c r="F36" s="79" t="s">
        <v>338</v>
      </c>
      <c r="G36" s="92" t="s">
        <v>339</v>
      </c>
      <c r="H36" s="92" t="s">
        <v>156</v>
      </c>
      <c r="I36" s="86">
        <v>177</v>
      </c>
      <c r="J36" s="88">
        <v>31810</v>
      </c>
      <c r="K36" s="79"/>
      <c r="L36" s="86">
        <v>56.303699999999999</v>
      </c>
      <c r="M36" s="87">
        <v>8.1285445276158341E-6</v>
      </c>
      <c r="N36" s="87">
        <f t="shared" si="0"/>
        <v>3.1601664842587269E-4</v>
      </c>
      <c r="O36" s="87">
        <f>L36/'סכום נכסי הקרן'!$C$42</f>
        <v>9.1780196306864229E-5</v>
      </c>
    </row>
    <row r="37" spans="2:15" s="121" customFormat="1">
      <c r="B37" s="85" t="s">
        <v>340</v>
      </c>
      <c r="C37" s="79" t="s">
        <v>341</v>
      </c>
      <c r="D37" s="92" t="s">
        <v>112</v>
      </c>
      <c r="E37" s="92" t="s">
        <v>260</v>
      </c>
      <c r="F37" s="79" t="s">
        <v>342</v>
      </c>
      <c r="G37" s="92" t="s">
        <v>280</v>
      </c>
      <c r="H37" s="92" t="s">
        <v>156</v>
      </c>
      <c r="I37" s="86">
        <v>30812</v>
      </c>
      <c r="J37" s="88">
        <v>2478</v>
      </c>
      <c r="K37" s="79"/>
      <c r="L37" s="86">
        <v>763.52135999999996</v>
      </c>
      <c r="M37" s="87">
        <v>3.0493478238516103E-4</v>
      </c>
      <c r="N37" s="87">
        <f t="shared" si="0"/>
        <v>4.2854281546108727E-3</v>
      </c>
      <c r="O37" s="87">
        <f>L37/'סכום נכסי הקרן'!$C$42</f>
        <v>1.2446098623231502E-3</v>
      </c>
    </row>
    <row r="38" spans="2:15" s="121" customFormat="1">
      <c r="B38" s="85" t="s">
        <v>343</v>
      </c>
      <c r="C38" s="79" t="s">
        <v>344</v>
      </c>
      <c r="D38" s="92" t="s">
        <v>112</v>
      </c>
      <c r="E38" s="92" t="s">
        <v>260</v>
      </c>
      <c r="F38" s="79" t="s">
        <v>345</v>
      </c>
      <c r="G38" s="92" t="s">
        <v>284</v>
      </c>
      <c r="H38" s="92" t="s">
        <v>156</v>
      </c>
      <c r="I38" s="86">
        <v>462677</v>
      </c>
      <c r="J38" s="88">
        <v>2404</v>
      </c>
      <c r="K38" s="79"/>
      <c r="L38" s="86">
        <v>11122.755080000001</v>
      </c>
      <c r="M38" s="87">
        <v>3.4676272295204667E-4</v>
      </c>
      <c r="N38" s="87">
        <f t="shared" si="0"/>
        <v>6.2428859589040327E-2</v>
      </c>
      <c r="O38" s="87">
        <f>L38/'סכום נכסי הקרן'!$C$42</f>
        <v>1.8131111183022991E-2</v>
      </c>
    </row>
    <row r="39" spans="2:15" s="121" customFormat="1">
      <c r="B39" s="85" t="s">
        <v>346</v>
      </c>
      <c r="C39" s="79" t="s">
        <v>347</v>
      </c>
      <c r="D39" s="92" t="s">
        <v>112</v>
      </c>
      <c r="E39" s="92" t="s">
        <v>260</v>
      </c>
      <c r="F39" s="79" t="s">
        <v>348</v>
      </c>
      <c r="G39" s="92" t="s">
        <v>306</v>
      </c>
      <c r="H39" s="92" t="s">
        <v>156</v>
      </c>
      <c r="I39" s="86">
        <v>6330</v>
      </c>
      <c r="J39" s="88">
        <v>51550</v>
      </c>
      <c r="K39" s="86">
        <v>249.25906000000001</v>
      </c>
      <c r="L39" s="86">
        <v>3512.3740600000001</v>
      </c>
      <c r="M39" s="87">
        <v>6.2314766158179488E-4</v>
      </c>
      <c r="N39" s="87">
        <f t="shared" si="0"/>
        <v>1.9713956249041806E-2</v>
      </c>
      <c r="O39" s="87">
        <f>L39/'סכום נכסי הקרן'!$C$42</f>
        <v>5.725491943334768E-3</v>
      </c>
    </row>
    <row r="40" spans="2:15" s="121" customFormat="1">
      <c r="B40" s="85" t="s">
        <v>349</v>
      </c>
      <c r="C40" s="79" t="s">
        <v>350</v>
      </c>
      <c r="D40" s="92" t="s">
        <v>112</v>
      </c>
      <c r="E40" s="92" t="s">
        <v>260</v>
      </c>
      <c r="F40" s="79" t="s">
        <v>351</v>
      </c>
      <c r="G40" s="92" t="s">
        <v>352</v>
      </c>
      <c r="H40" s="92" t="s">
        <v>156</v>
      </c>
      <c r="I40" s="86">
        <v>16805</v>
      </c>
      <c r="J40" s="88">
        <v>32110</v>
      </c>
      <c r="K40" s="79"/>
      <c r="L40" s="86">
        <v>5396.0855000000001</v>
      </c>
      <c r="M40" s="87">
        <v>2.8225962561170598E-4</v>
      </c>
      <c r="N40" s="87">
        <f t="shared" si="0"/>
        <v>3.0286692603318247E-2</v>
      </c>
      <c r="O40" s="87">
        <f>L40/'סכום נכסי הקרן'!$C$42</f>
        <v>8.7961144024038141E-3</v>
      </c>
    </row>
    <row r="41" spans="2:15" s="121" customFormat="1">
      <c r="B41" s="85" t="s">
        <v>353</v>
      </c>
      <c r="C41" s="79" t="s">
        <v>354</v>
      </c>
      <c r="D41" s="92" t="s">
        <v>112</v>
      </c>
      <c r="E41" s="92" t="s">
        <v>260</v>
      </c>
      <c r="F41" s="79" t="s">
        <v>355</v>
      </c>
      <c r="G41" s="92" t="s">
        <v>280</v>
      </c>
      <c r="H41" s="92" t="s">
        <v>156</v>
      </c>
      <c r="I41" s="86">
        <v>47914</v>
      </c>
      <c r="J41" s="88">
        <v>1580</v>
      </c>
      <c r="K41" s="79"/>
      <c r="L41" s="86">
        <v>757.0412</v>
      </c>
      <c r="M41" s="87">
        <v>2.8216623198674192E-4</v>
      </c>
      <c r="N41" s="87">
        <f t="shared" si="0"/>
        <v>4.2490568602827307E-3</v>
      </c>
      <c r="O41" s="87">
        <f>L41/'סכום נכסי הקרן'!$C$42</f>
        <v>1.2340466070326474E-3</v>
      </c>
    </row>
    <row r="42" spans="2:15" s="121" customFormat="1">
      <c r="B42" s="85" t="s">
        <v>356</v>
      </c>
      <c r="C42" s="79" t="s">
        <v>357</v>
      </c>
      <c r="D42" s="92" t="s">
        <v>112</v>
      </c>
      <c r="E42" s="92" t="s">
        <v>260</v>
      </c>
      <c r="F42" s="79" t="s">
        <v>358</v>
      </c>
      <c r="G42" s="92" t="s">
        <v>288</v>
      </c>
      <c r="H42" s="92" t="s">
        <v>156</v>
      </c>
      <c r="I42" s="86">
        <v>16805</v>
      </c>
      <c r="J42" s="88">
        <v>28980</v>
      </c>
      <c r="K42" s="79"/>
      <c r="L42" s="86">
        <v>4870.0889999999999</v>
      </c>
      <c r="M42" s="87">
        <v>1.1955316866265086E-4</v>
      </c>
      <c r="N42" s="87">
        <f t="shared" si="0"/>
        <v>2.7334423906700801E-2</v>
      </c>
      <c r="O42" s="87">
        <f>L42/'סכום נכסי הקרן'!$C$42</f>
        <v>7.9386918524342112E-3</v>
      </c>
    </row>
    <row r="43" spans="2:15" s="121" customFormat="1">
      <c r="B43" s="85" t="s">
        <v>359</v>
      </c>
      <c r="C43" s="79" t="s">
        <v>360</v>
      </c>
      <c r="D43" s="92" t="s">
        <v>112</v>
      </c>
      <c r="E43" s="92" t="s">
        <v>260</v>
      </c>
      <c r="F43" s="79" t="s">
        <v>361</v>
      </c>
      <c r="G43" s="92" t="s">
        <v>266</v>
      </c>
      <c r="H43" s="92" t="s">
        <v>156</v>
      </c>
      <c r="I43" s="86">
        <v>39569</v>
      </c>
      <c r="J43" s="88">
        <v>16810</v>
      </c>
      <c r="K43" s="79"/>
      <c r="L43" s="86">
        <v>6651.5489000000007</v>
      </c>
      <c r="M43" s="87">
        <v>3.2628102139342749E-4</v>
      </c>
      <c r="N43" s="87">
        <f t="shared" si="0"/>
        <v>3.7333251459829471E-2</v>
      </c>
      <c r="O43" s="87">
        <f>L43/'סכום נכסי הקרן'!$C$42</f>
        <v>1.0842634920737126E-2</v>
      </c>
    </row>
    <row r="44" spans="2:15" s="121" customFormat="1">
      <c r="B44" s="85" t="s">
        <v>362</v>
      </c>
      <c r="C44" s="79" t="s">
        <v>363</v>
      </c>
      <c r="D44" s="92" t="s">
        <v>112</v>
      </c>
      <c r="E44" s="92" t="s">
        <v>260</v>
      </c>
      <c r="F44" s="79" t="s">
        <v>364</v>
      </c>
      <c r="G44" s="92" t="s">
        <v>143</v>
      </c>
      <c r="H44" s="92" t="s">
        <v>156</v>
      </c>
      <c r="I44" s="86">
        <v>59360</v>
      </c>
      <c r="J44" s="88">
        <v>2233</v>
      </c>
      <c r="K44" s="79"/>
      <c r="L44" s="86">
        <v>1325.5088000000001</v>
      </c>
      <c r="M44" s="87">
        <v>2.5130562288626081E-4</v>
      </c>
      <c r="N44" s="87">
        <f t="shared" si="0"/>
        <v>7.4397037572131218E-3</v>
      </c>
      <c r="O44" s="87">
        <f>L44/'סכום נכסי הקרן'!$C$42</f>
        <v>2.1607009463050571E-3</v>
      </c>
    </row>
    <row r="45" spans="2:15" s="121" customFormat="1">
      <c r="B45" s="85" t="s">
        <v>365</v>
      </c>
      <c r="C45" s="79" t="s">
        <v>366</v>
      </c>
      <c r="D45" s="92" t="s">
        <v>112</v>
      </c>
      <c r="E45" s="92" t="s">
        <v>260</v>
      </c>
      <c r="F45" s="79" t="s">
        <v>367</v>
      </c>
      <c r="G45" s="92" t="s">
        <v>352</v>
      </c>
      <c r="H45" s="92" t="s">
        <v>156</v>
      </c>
      <c r="I45" s="86">
        <v>56493</v>
      </c>
      <c r="J45" s="88">
        <v>7550</v>
      </c>
      <c r="K45" s="79"/>
      <c r="L45" s="86">
        <v>4265.2214999999997</v>
      </c>
      <c r="M45" s="87">
        <v>4.9236029698181648E-4</v>
      </c>
      <c r="N45" s="87">
        <f t="shared" si="0"/>
        <v>2.3939474727663959E-2</v>
      </c>
      <c r="O45" s="87">
        <f>L45/'סכום נכסי הקרן'!$C$42</f>
        <v>6.9527023368314679E-3</v>
      </c>
    </row>
    <row r="46" spans="2:15" s="121" customFormat="1">
      <c r="B46" s="82"/>
      <c r="C46" s="79"/>
      <c r="D46" s="79"/>
      <c r="E46" s="79"/>
      <c r="F46" s="79"/>
      <c r="G46" s="79"/>
      <c r="H46" s="79"/>
      <c r="I46" s="86"/>
      <c r="J46" s="88"/>
      <c r="K46" s="79"/>
      <c r="L46" s="79"/>
      <c r="M46" s="79"/>
      <c r="N46" s="87"/>
      <c r="O46" s="79"/>
    </row>
    <row r="47" spans="2:15" s="121" customFormat="1">
      <c r="B47" s="97" t="s">
        <v>368</v>
      </c>
      <c r="C47" s="81"/>
      <c r="D47" s="81"/>
      <c r="E47" s="81"/>
      <c r="F47" s="81"/>
      <c r="G47" s="81"/>
      <c r="H47" s="81"/>
      <c r="I47" s="89"/>
      <c r="J47" s="91"/>
      <c r="K47" s="89">
        <f>SUM(K48:K87)</f>
        <v>106.04240999999999</v>
      </c>
      <c r="L47" s="89">
        <f>SUM(L48:L87)</f>
        <v>28780.430360000002</v>
      </c>
      <c r="M47" s="81"/>
      <c r="N47" s="90">
        <f t="shared" ref="N47:N87" si="1">L47/$L$11</f>
        <v>0.16153636692830903</v>
      </c>
      <c r="O47" s="90">
        <f>L47/'סכום נכסי הקרן'!$C$42</f>
        <v>4.6914741806254927E-2</v>
      </c>
    </row>
    <row r="48" spans="2:15" s="121" customFormat="1">
      <c r="B48" s="85" t="s">
        <v>369</v>
      </c>
      <c r="C48" s="79" t="s">
        <v>370</v>
      </c>
      <c r="D48" s="92" t="s">
        <v>112</v>
      </c>
      <c r="E48" s="92" t="s">
        <v>260</v>
      </c>
      <c r="F48" s="79" t="s">
        <v>371</v>
      </c>
      <c r="G48" s="92" t="s">
        <v>372</v>
      </c>
      <c r="H48" s="92" t="s">
        <v>156</v>
      </c>
      <c r="I48" s="86">
        <v>172515</v>
      </c>
      <c r="J48" s="88">
        <v>345.6</v>
      </c>
      <c r="K48" s="123">
        <v>22.611919999999998</v>
      </c>
      <c r="L48" s="86">
        <v>618.82375999999999</v>
      </c>
      <c r="M48" s="87">
        <v>5.8536709107779889E-4</v>
      </c>
      <c r="N48" s="87">
        <f t="shared" si="1"/>
        <v>3.4732816955457034E-3</v>
      </c>
      <c r="O48" s="87">
        <f>L48/'סכום נכסי הקרן'!$C$42</f>
        <v>1.0087394997513812E-3</v>
      </c>
    </row>
    <row r="49" spans="2:15" s="121" customFormat="1">
      <c r="B49" s="85" t="s">
        <v>373</v>
      </c>
      <c r="C49" s="79" t="s">
        <v>374</v>
      </c>
      <c r="D49" s="92" t="s">
        <v>112</v>
      </c>
      <c r="E49" s="92" t="s">
        <v>260</v>
      </c>
      <c r="F49" s="79" t="s">
        <v>375</v>
      </c>
      <c r="G49" s="92" t="s">
        <v>376</v>
      </c>
      <c r="H49" s="92" t="s">
        <v>156</v>
      </c>
      <c r="I49" s="86">
        <v>65932</v>
      </c>
      <c r="J49" s="88">
        <v>1852</v>
      </c>
      <c r="K49" s="79"/>
      <c r="L49" s="86">
        <v>1221.0606399999999</v>
      </c>
      <c r="M49" s="87">
        <v>4.999138616843769E-4</v>
      </c>
      <c r="N49" s="87">
        <f t="shared" si="1"/>
        <v>6.8534659529933392E-3</v>
      </c>
      <c r="O49" s="87">
        <f>L49/'סכום נכסי הקרן'!$C$42</f>
        <v>1.9904408634207923E-3</v>
      </c>
    </row>
    <row r="50" spans="2:15" s="121" customFormat="1">
      <c r="B50" s="85" t="s">
        <v>377</v>
      </c>
      <c r="C50" s="79" t="s">
        <v>378</v>
      </c>
      <c r="D50" s="92" t="s">
        <v>112</v>
      </c>
      <c r="E50" s="92" t="s">
        <v>260</v>
      </c>
      <c r="F50" s="79" t="s">
        <v>379</v>
      </c>
      <c r="G50" s="92" t="s">
        <v>299</v>
      </c>
      <c r="H50" s="92" t="s">
        <v>156</v>
      </c>
      <c r="I50" s="86">
        <v>4984</v>
      </c>
      <c r="J50" s="88">
        <v>22900</v>
      </c>
      <c r="K50" s="86">
        <v>40.755269999999996</v>
      </c>
      <c r="L50" s="86">
        <v>1182.0912700000001</v>
      </c>
      <c r="M50" s="87">
        <v>3.3962722641013273E-4</v>
      </c>
      <c r="N50" s="87">
        <f t="shared" si="1"/>
        <v>6.6347419668491307E-3</v>
      </c>
      <c r="O50" s="87">
        <f>L50/'סכום נכסי הקרן'!$C$42</f>
        <v>1.9269172152670334E-3</v>
      </c>
    </row>
    <row r="51" spans="2:15" s="121" customFormat="1">
      <c r="B51" s="85" t="s">
        <v>380</v>
      </c>
      <c r="C51" s="79" t="s">
        <v>381</v>
      </c>
      <c r="D51" s="92" t="s">
        <v>112</v>
      </c>
      <c r="E51" s="92" t="s">
        <v>260</v>
      </c>
      <c r="F51" s="79" t="s">
        <v>382</v>
      </c>
      <c r="G51" s="92" t="s">
        <v>383</v>
      </c>
      <c r="H51" s="92" t="s">
        <v>156</v>
      </c>
      <c r="I51" s="86">
        <v>59547</v>
      </c>
      <c r="J51" s="88">
        <v>1630</v>
      </c>
      <c r="K51" s="79"/>
      <c r="L51" s="86">
        <v>970.61609999999996</v>
      </c>
      <c r="M51" s="87">
        <v>5.4723224383140313E-4</v>
      </c>
      <c r="N51" s="87">
        <f t="shared" si="1"/>
        <v>5.447792007100629E-3</v>
      </c>
      <c r="O51" s="87">
        <f>L51/'סכום נכסי הקרן'!$C$42</f>
        <v>1.5821932874145565E-3</v>
      </c>
    </row>
    <row r="52" spans="2:15" s="121" customFormat="1">
      <c r="B52" s="85" t="s">
        <v>384</v>
      </c>
      <c r="C52" s="79" t="s">
        <v>385</v>
      </c>
      <c r="D52" s="92" t="s">
        <v>112</v>
      </c>
      <c r="E52" s="92" t="s">
        <v>260</v>
      </c>
      <c r="F52" s="79" t="s">
        <v>386</v>
      </c>
      <c r="G52" s="92" t="s">
        <v>387</v>
      </c>
      <c r="H52" s="92" t="s">
        <v>156</v>
      </c>
      <c r="I52" s="86">
        <v>500</v>
      </c>
      <c r="J52" s="88">
        <v>4599</v>
      </c>
      <c r="K52" s="79"/>
      <c r="L52" s="86">
        <v>22.995000000000001</v>
      </c>
      <c r="M52" s="87">
        <v>3.1490465128025747E-5</v>
      </c>
      <c r="N52" s="87">
        <f t="shared" si="1"/>
        <v>1.2906439240321582E-4</v>
      </c>
      <c r="O52" s="87">
        <f>L52/'סכום נכסי הקרן'!$C$42</f>
        <v>3.7483959563516129E-5</v>
      </c>
    </row>
    <row r="53" spans="2:15" s="121" customFormat="1">
      <c r="B53" s="85" t="s">
        <v>388</v>
      </c>
      <c r="C53" s="79" t="s">
        <v>389</v>
      </c>
      <c r="D53" s="92" t="s">
        <v>112</v>
      </c>
      <c r="E53" s="92" t="s">
        <v>260</v>
      </c>
      <c r="F53" s="79" t="s">
        <v>390</v>
      </c>
      <c r="G53" s="92" t="s">
        <v>143</v>
      </c>
      <c r="H53" s="92" t="s">
        <v>156</v>
      </c>
      <c r="I53" s="86">
        <v>4560</v>
      </c>
      <c r="J53" s="88">
        <v>5396</v>
      </c>
      <c r="K53" s="79"/>
      <c r="L53" s="86">
        <v>246.05760000000001</v>
      </c>
      <c r="M53" s="87">
        <v>2.0461371622662155E-4</v>
      </c>
      <c r="N53" s="87">
        <f t="shared" si="1"/>
        <v>1.3810512998562088E-3</v>
      </c>
      <c r="O53" s="87">
        <f>L53/'סכום נכסי הקרן'!$C$42</f>
        <v>4.010964613479377E-4</v>
      </c>
    </row>
    <row r="54" spans="2:15" s="121" customFormat="1">
      <c r="B54" s="85" t="s">
        <v>391</v>
      </c>
      <c r="C54" s="79" t="s">
        <v>392</v>
      </c>
      <c r="D54" s="92" t="s">
        <v>112</v>
      </c>
      <c r="E54" s="92" t="s">
        <v>260</v>
      </c>
      <c r="F54" s="79" t="s">
        <v>393</v>
      </c>
      <c r="G54" s="92" t="s">
        <v>306</v>
      </c>
      <c r="H54" s="92" t="s">
        <v>156</v>
      </c>
      <c r="I54" s="86">
        <v>2290</v>
      </c>
      <c r="J54" s="88">
        <v>88000</v>
      </c>
      <c r="K54" s="79"/>
      <c r="L54" s="86">
        <v>2015.2</v>
      </c>
      <c r="M54" s="87">
        <v>6.3371215852876946E-4</v>
      </c>
      <c r="N54" s="87">
        <f t="shared" si="1"/>
        <v>1.1310744230091782E-2</v>
      </c>
      <c r="O54" s="87">
        <f>L54/'סכום נכסי הקרן'!$C$42</f>
        <v>3.2849608746422137E-3</v>
      </c>
    </row>
    <row r="55" spans="2:15" s="121" customFormat="1">
      <c r="B55" s="85" t="s">
        <v>394</v>
      </c>
      <c r="C55" s="79" t="s">
        <v>395</v>
      </c>
      <c r="D55" s="92" t="s">
        <v>112</v>
      </c>
      <c r="E55" s="92" t="s">
        <v>260</v>
      </c>
      <c r="F55" s="79" t="s">
        <v>396</v>
      </c>
      <c r="G55" s="92" t="s">
        <v>182</v>
      </c>
      <c r="H55" s="92" t="s">
        <v>156</v>
      </c>
      <c r="I55" s="86">
        <v>92924</v>
      </c>
      <c r="J55" s="88">
        <v>340</v>
      </c>
      <c r="K55" s="79"/>
      <c r="L55" s="86">
        <v>315.94159999999999</v>
      </c>
      <c r="M55" s="87">
        <v>2.4824712402244547E-4</v>
      </c>
      <c r="N55" s="87">
        <f t="shared" si="1"/>
        <v>1.7732903082800545E-3</v>
      </c>
      <c r="O55" s="87">
        <f>L55/'סכום נכסי הקרן'!$C$42</f>
        <v>5.1501379251283263E-4</v>
      </c>
    </row>
    <row r="56" spans="2:15" s="121" customFormat="1">
      <c r="B56" s="85" t="s">
        <v>397</v>
      </c>
      <c r="C56" s="79" t="s">
        <v>398</v>
      </c>
      <c r="D56" s="92" t="s">
        <v>112</v>
      </c>
      <c r="E56" s="92" t="s">
        <v>260</v>
      </c>
      <c r="F56" s="79" t="s">
        <v>399</v>
      </c>
      <c r="G56" s="92" t="s">
        <v>400</v>
      </c>
      <c r="H56" s="92" t="s">
        <v>156</v>
      </c>
      <c r="I56" s="86">
        <v>1882</v>
      </c>
      <c r="J56" s="88">
        <v>15490</v>
      </c>
      <c r="K56" s="79"/>
      <c r="L56" s="86">
        <v>291.52179999999998</v>
      </c>
      <c r="M56" s="87">
        <v>4.109137109591036E-4</v>
      </c>
      <c r="N56" s="87">
        <f t="shared" si="1"/>
        <v>1.6362289188646142E-3</v>
      </c>
      <c r="O56" s="87">
        <f>L56/'סכום נכסי הקרן'!$C$42</f>
        <v>4.7520727823802724E-4</v>
      </c>
    </row>
    <row r="57" spans="2:15" s="121" customFormat="1">
      <c r="B57" s="85" t="s">
        <v>401</v>
      </c>
      <c r="C57" s="79" t="s">
        <v>402</v>
      </c>
      <c r="D57" s="92" t="s">
        <v>112</v>
      </c>
      <c r="E57" s="92" t="s">
        <v>260</v>
      </c>
      <c r="F57" s="79" t="s">
        <v>403</v>
      </c>
      <c r="G57" s="92" t="s">
        <v>404</v>
      </c>
      <c r="H57" s="92" t="s">
        <v>156</v>
      </c>
      <c r="I57" s="86">
        <v>13029</v>
      </c>
      <c r="J57" s="88">
        <v>3493</v>
      </c>
      <c r="K57" s="86">
        <v>10.070600000000001</v>
      </c>
      <c r="L57" s="86">
        <v>465.17356999999998</v>
      </c>
      <c r="M57" s="87">
        <v>5.268344708655564E-4</v>
      </c>
      <c r="N57" s="87">
        <f t="shared" si="1"/>
        <v>2.6108868960245612E-3</v>
      </c>
      <c r="O57" s="87">
        <f>L57/'סכום נכסי הקרן'!$C$42</f>
        <v>7.5827559416814262E-4</v>
      </c>
    </row>
    <row r="58" spans="2:15" s="121" customFormat="1">
      <c r="B58" s="85" t="s">
        <v>405</v>
      </c>
      <c r="C58" s="79" t="s">
        <v>406</v>
      </c>
      <c r="D58" s="92" t="s">
        <v>112</v>
      </c>
      <c r="E58" s="92" t="s">
        <v>260</v>
      </c>
      <c r="F58" s="79" t="s">
        <v>407</v>
      </c>
      <c r="G58" s="92" t="s">
        <v>280</v>
      </c>
      <c r="H58" s="92" t="s">
        <v>156</v>
      </c>
      <c r="I58" s="86">
        <v>2923</v>
      </c>
      <c r="J58" s="88">
        <v>4604</v>
      </c>
      <c r="K58" s="79"/>
      <c r="L58" s="86">
        <v>134.57492000000002</v>
      </c>
      <c r="M58" s="87">
        <v>9.7795028245298564E-5</v>
      </c>
      <c r="N58" s="87">
        <f t="shared" si="1"/>
        <v>7.5533073635622439E-4</v>
      </c>
      <c r="O58" s="87">
        <f>L58/'סכום נכסי הקרן'!$C$42</f>
        <v>2.1936946551613041E-4</v>
      </c>
    </row>
    <row r="59" spans="2:15" s="121" customFormat="1">
      <c r="B59" s="85" t="s">
        <v>408</v>
      </c>
      <c r="C59" s="79" t="s">
        <v>409</v>
      </c>
      <c r="D59" s="92" t="s">
        <v>112</v>
      </c>
      <c r="E59" s="92" t="s">
        <v>260</v>
      </c>
      <c r="F59" s="79" t="s">
        <v>410</v>
      </c>
      <c r="G59" s="92" t="s">
        <v>266</v>
      </c>
      <c r="H59" s="92" t="s">
        <v>156</v>
      </c>
      <c r="I59" s="86">
        <v>1478</v>
      </c>
      <c r="J59" s="88">
        <v>165900</v>
      </c>
      <c r="K59" s="79"/>
      <c r="L59" s="86">
        <v>2452.002</v>
      </c>
      <c r="M59" s="87">
        <v>6.9170307311788198E-4</v>
      </c>
      <c r="N59" s="87">
        <f t="shared" si="1"/>
        <v>1.3762389576058709E-2</v>
      </c>
      <c r="O59" s="87">
        <f>L59/'סכום נכסי הקרן'!$C$42</f>
        <v>3.9969882068997906E-3</v>
      </c>
    </row>
    <row r="60" spans="2:15" s="121" customFormat="1">
      <c r="B60" s="85" t="s">
        <v>411</v>
      </c>
      <c r="C60" s="79" t="s">
        <v>412</v>
      </c>
      <c r="D60" s="92" t="s">
        <v>112</v>
      </c>
      <c r="E60" s="92" t="s">
        <v>260</v>
      </c>
      <c r="F60" s="79" t="s">
        <v>413</v>
      </c>
      <c r="G60" s="92" t="s">
        <v>179</v>
      </c>
      <c r="H60" s="92" t="s">
        <v>156</v>
      </c>
      <c r="I60" s="86">
        <v>5135</v>
      </c>
      <c r="J60" s="88">
        <v>10320</v>
      </c>
      <c r="K60" s="79"/>
      <c r="L60" s="86">
        <v>529.93200000000002</v>
      </c>
      <c r="M60" s="87">
        <v>2.0177214490548517E-4</v>
      </c>
      <c r="N60" s="87">
        <f t="shared" si="1"/>
        <v>2.9743575383788202E-3</v>
      </c>
      <c r="O60" s="87">
        <f>L60/'סכום נכסי הקרן'!$C$42</f>
        <v>8.6383777601275189E-4</v>
      </c>
    </row>
    <row r="61" spans="2:15" s="121" customFormat="1">
      <c r="B61" s="85" t="s">
        <v>414</v>
      </c>
      <c r="C61" s="79" t="s">
        <v>415</v>
      </c>
      <c r="D61" s="92" t="s">
        <v>112</v>
      </c>
      <c r="E61" s="92" t="s">
        <v>260</v>
      </c>
      <c r="F61" s="79" t="s">
        <v>416</v>
      </c>
      <c r="G61" s="92" t="s">
        <v>266</v>
      </c>
      <c r="H61" s="92" t="s">
        <v>156</v>
      </c>
      <c r="I61" s="86">
        <v>5716</v>
      </c>
      <c r="J61" s="88">
        <v>6183</v>
      </c>
      <c r="K61" s="79"/>
      <c r="L61" s="86">
        <v>353.42028000000005</v>
      </c>
      <c r="M61" s="87">
        <v>3.1870279709654841E-4</v>
      </c>
      <c r="N61" s="87">
        <f t="shared" si="1"/>
        <v>1.9836474755892332E-3</v>
      </c>
      <c r="O61" s="87">
        <f>L61/'סכום נכסי הקרן'!$C$42</f>
        <v>5.7610747921054794E-4</v>
      </c>
    </row>
    <row r="62" spans="2:15" s="121" customFormat="1">
      <c r="B62" s="85" t="s">
        <v>417</v>
      </c>
      <c r="C62" s="79" t="s">
        <v>418</v>
      </c>
      <c r="D62" s="92" t="s">
        <v>112</v>
      </c>
      <c r="E62" s="92" t="s">
        <v>260</v>
      </c>
      <c r="F62" s="79" t="s">
        <v>419</v>
      </c>
      <c r="G62" s="92" t="s">
        <v>387</v>
      </c>
      <c r="H62" s="92" t="s">
        <v>156</v>
      </c>
      <c r="I62" s="86">
        <v>3294</v>
      </c>
      <c r="J62" s="88">
        <v>17580</v>
      </c>
      <c r="K62" s="86">
        <v>8.2349999999999994</v>
      </c>
      <c r="L62" s="86">
        <v>587.3202</v>
      </c>
      <c r="M62" s="87">
        <v>6.785982393527648E-4</v>
      </c>
      <c r="N62" s="87">
        <f t="shared" si="1"/>
        <v>3.2964611767399522E-3</v>
      </c>
      <c r="O62" s="87">
        <f>L62/'סכום נכסי הקרן'!$C$42</f>
        <v>9.573858068117506E-4</v>
      </c>
    </row>
    <row r="63" spans="2:15" s="121" customFormat="1">
      <c r="B63" s="85" t="s">
        <v>420</v>
      </c>
      <c r="C63" s="79" t="s">
        <v>421</v>
      </c>
      <c r="D63" s="92" t="s">
        <v>112</v>
      </c>
      <c r="E63" s="92" t="s">
        <v>260</v>
      </c>
      <c r="F63" s="79" t="s">
        <v>422</v>
      </c>
      <c r="G63" s="92" t="s">
        <v>383</v>
      </c>
      <c r="H63" s="92" t="s">
        <v>156</v>
      </c>
      <c r="I63" s="86">
        <v>5935</v>
      </c>
      <c r="J63" s="88">
        <v>7323</v>
      </c>
      <c r="K63" s="79"/>
      <c r="L63" s="86">
        <v>434.62004999999999</v>
      </c>
      <c r="M63" s="87">
        <v>4.2433887681252939E-4</v>
      </c>
      <c r="N63" s="87">
        <f t="shared" si="1"/>
        <v>2.4393986814309756E-3</v>
      </c>
      <c r="O63" s="87">
        <f>L63/'סכום נכסי הקרן'!$C$42</f>
        <v>7.0847055358527321E-4</v>
      </c>
    </row>
    <row r="64" spans="2:15" s="121" customFormat="1">
      <c r="B64" s="85" t="s">
        <v>423</v>
      </c>
      <c r="C64" s="79" t="s">
        <v>424</v>
      </c>
      <c r="D64" s="92" t="s">
        <v>112</v>
      </c>
      <c r="E64" s="92" t="s">
        <v>260</v>
      </c>
      <c r="F64" s="79" t="s">
        <v>425</v>
      </c>
      <c r="G64" s="92" t="s">
        <v>426</v>
      </c>
      <c r="H64" s="92" t="s">
        <v>156</v>
      </c>
      <c r="I64" s="86">
        <v>2093</v>
      </c>
      <c r="J64" s="88">
        <v>13800</v>
      </c>
      <c r="K64" s="86">
        <v>4.0491999999999999</v>
      </c>
      <c r="L64" s="86">
        <v>292.88319999999999</v>
      </c>
      <c r="M64" s="87">
        <v>3.0814231846692646E-4</v>
      </c>
      <c r="N64" s="87">
        <f t="shared" si="1"/>
        <v>1.6438700697155703E-3</v>
      </c>
      <c r="O64" s="87">
        <f>L64/'סכום נכסי הקרן'!$C$42</f>
        <v>4.7742648513299441E-4</v>
      </c>
    </row>
    <row r="65" spans="2:15" s="121" customFormat="1">
      <c r="B65" s="85" t="s">
        <v>427</v>
      </c>
      <c r="C65" s="79" t="s">
        <v>428</v>
      </c>
      <c r="D65" s="92" t="s">
        <v>112</v>
      </c>
      <c r="E65" s="92" t="s">
        <v>260</v>
      </c>
      <c r="F65" s="79" t="s">
        <v>429</v>
      </c>
      <c r="G65" s="92" t="s">
        <v>426</v>
      </c>
      <c r="H65" s="92" t="s">
        <v>156</v>
      </c>
      <c r="I65" s="86">
        <v>16000</v>
      </c>
      <c r="J65" s="88">
        <v>7792</v>
      </c>
      <c r="K65" s="79"/>
      <c r="L65" s="86">
        <v>1246.72</v>
      </c>
      <c r="M65" s="87">
        <v>7.1165902530201364E-4</v>
      </c>
      <c r="N65" s="87">
        <f t="shared" si="1"/>
        <v>6.9974846400059684E-3</v>
      </c>
      <c r="O65" s="87">
        <f>L65/'סכום נכסי הקרן'!$C$42</f>
        <v>2.032267974212952E-3</v>
      </c>
    </row>
    <row r="66" spans="2:15" s="121" customFormat="1">
      <c r="B66" s="85" t="s">
        <v>430</v>
      </c>
      <c r="C66" s="79" t="s">
        <v>431</v>
      </c>
      <c r="D66" s="92" t="s">
        <v>112</v>
      </c>
      <c r="E66" s="92" t="s">
        <v>260</v>
      </c>
      <c r="F66" s="79" t="s">
        <v>432</v>
      </c>
      <c r="G66" s="92" t="s">
        <v>306</v>
      </c>
      <c r="H66" s="92" t="s">
        <v>156</v>
      </c>
      <c r="I66" s="86">
        <v>3390</v>
      </c>
      <c r="J66" s="88">
        <v>19500</v>
      </c>
      <c r="K66" s="79"/>
      <c r="L66" s="86">
        <v>661.05</v>
      </c>
      <c r="M66" s="87">
        <v>1.9626733115798883E-4</v>
      </c>
      <c r="N66" s="87">
        <f t="shared" si="1"/>
        <v>3.7102855663468499E-3</v>
      </c>
      <c r="O66" s="87">
        <f>L66/'סכום נכסי הקרן'!$C$42</f>
        <v>1.0775721447907082E-3</v>
      </c>
    </row>
    <row r="67" spans="2:15" s="121" customFormat="1">
      <c r="B67" s="85" t="s">
        <v>433</v>
      </c>
      <c r="C67" s="79" t="s">
        <v>434</v>
      </c>
      <c r="D67" s="92" t="s">
        <v>112</v>
      </c>
      <c r="E67" s="92" t="s">
        <v>260</v>
      </c>
      <c r="F67" s="79" t="s">
        <v>435</v>
      </c>
      <c r="G67" s="92" t="s">
        <v>266</v>
      </c>
      <c r="H67" s="92" t="s">
        <v>156</v>
      </c>
      <c r="I67" s="86">
        <v>1153</v>
      </c>
      <c r="J67" s="88">
        <v>41480</v>
      </c>
      <c r="K67" s="86">
        <v>4.6120000000000001</v>
      </c>
      <c r="L67" s="86">
        <v>482.87640000000005</v>
      </c>
      <c r="M67" s="87">
        <v>2.1336457992529833E-4</v>
      </c>
      <c r="N67" s="87">
        <f t="shared" si="1"/>
        <v>2.7102478439596524E-3</v>
      </c>
      <c r="O67" s="87">
        <f>L67/'סכום נכסי הקרן'!$C$42</f>
        <v>7.8713283112747301E-4</v>
      </c>
    </row>
    <row r="68" spans="2:15" s="121" customFormat="1">
      <c r="B68" s="85" t="s">
        <v>436</v>
      </c>
      <c r="C68" s="79" t="s">
        <v>437</v>
      </c>
      <c r="D68" s="92" t="s">
        <v>112</v>
      </c>
      <c r="E68" s="92" t="s">
        <v>260</v>
      </c>
      <c r="F68" s="79" t="s">
        <v>438</v>
      </c>
      <c r="G68" s="92" t="s">
        <v>299</v>
      </c>
      <c r="H68" s="92" t="s">
        <v>156</v>
      </c>
      <c r="I68" s="86">
        <v>18668</v>
      </c>
      <c r="J68" s="88">
        <v>6317</v>
      </c>
      <c r="K68" s="79"/>
      <c r="L68" s="86">
        <v>1179.25756</v>
      </c>
      <c r="M68" s="87">
        <v>3.3589285197951603E-4</v>
      </c>
      <c r="N68" s="87">
        <f t="shared" si="1"/>
        <v>6.6188371588736172E-3</v>
      </c>
      <c r="O68" s="87">
        <f>L68/'סכום נכסי הקרן'!$C$42</f>
        <v>1.9222980080022046E-3</v>
      </c>
    </row>
    <row r="69" spans="2:15" s="121" customFormat="1">
      <c r="B69" s="85" t="s">
        <v>439</v>
      </c>
      <c r="C69" s="79" t="s">
        <v>440</v>
      </c>
      <c r="D69" s="92" t="s">
        <v>112</v>
      </c>
      <c r="E69" s="92" t="s">
        <v>260</v>
      </c>
      <c r="F69" s="79" t="s">
        <v>441</v>
      </c>
      <c r="G69" s="92" t="s">
        <v>426</v>
      </c>
      <c r="H69" s="92" t="s">
        <v>156</v>
      </c>
      <c r="I69" s="86">
        <v>39506</v>
      </c>
      <c r="J69" s="88">
        <v>3955</v>
      </c>
      <c r="K69" s="79"/>
      <c r="L69" s="86">
        <v>1562.4623000000001</v>
      </c>
      <c r="M69" s="87">
        <v>6.4050779398243363E-4</v>
      </c>
      <c r="N69" s="87">
        <f t="shared" si="1"/>
        <v>8.7696563340913733E-3</v>
      </c>
      <c r="O69" s="87">
        <f>L69/'סכום נכסי הקרן'!$C$42</f>
        <v>2.5469568894419836E-3</v>
      </c>
    </row>
    <row r="70" spans="2:15" s="121" customFormat="1">
      <c r="B70" s="85" t="s">
        <v>442</v>
      </c>
      <c r="C70" s="79" t="s">
        <v>443</v>
      </c>
      <c r="D70" s="92" t="s">
        <v>112</v>
      </c>
      <c r="E70" s="92" t="s">
        <v>260</v>
      </c>
      <c r="F70" s="79" t="s">
        <v>444</v>
      </c>
      <c r="G70" s="92" t="s">
        <v>404</v>
      </c>
      <c r="H70" s="92" t="s">
        <v>156</v>
      </c>
      <c r="I70" s="86">
        <v>70157</v>
      </c>
      <c r="J70" s="88">
        <v>1735</v>
      </c>
      <c r="K70" s="79"/>
      <c r="L70" s="86">
        <v>1217.2239500000001</v>
      </c>
      <c r="M70" s="87">
        <v>6.5163014117043108E-4</v>
      </c>
      <c r="N70" s="87">
        <f t="shared" si="1"/>
        <v>6.8319317036482875E-3</v>
      </c>
      <c r="O70" s="87">
        <f>L70/'סכום נכסי הקרן'!$C$42</f>
        <v>1.9841867067424824E-3</v>
      </c>
    </row>
    <row r="71" spans="2:15" s="121" customFormat="1">
      <c r="B71" s="85" t="s">
        <v>445</v>
      </c>
      <c r="C71" s="79" t="s">
        <v>446</v>
      </c>
      <c r="D71" s="92" t="s">
        <v>112</v>
      </c>
      <c r="E71" s="92" t="s">
        <v>260</v>
      </c>
      <c r="F71" s="79" t="s">
        <v>447</v>
      </c>
      <c r="G71" s="92" t="s">
        <v>299</v>
      </c>
      <c r="H71" s="92" t="s">
        <v>156</v>
      </c>
      <c r="I71" s="86">
        <v>16205</v>
      </c>
      <c r="J71" s="88">
        <v>4492</v>
      </c>
      <c r="K71" s="79"/>
      <c r="L71" s="86">
        <v>727.92859999999996</v>
      </c>
      <c r="M71" s="87">
        <v>2.5611672891728246E-4</v>
      </c>
      <c r="N71" s="87">
        <f t="shared" si="1"/>
        <v>4.0856561196748655E-3</v>
      </c>
      <c r="O71" s="87">
        <f>L71/'סכום נכסי הקרן'!$C$42</f>
        <v>1.1865903982399176E-3</v>
      </c>
    </row>
    <row r="72" spans="2:15" s="121" customFormat="1">
      <c r="B72" s="85" t="s">
        <v>448</v>
      </c>
      <c r="C72" s="79" t="s">
        <v>449</v>
      </c>
      <c r="D72" s="92" t="s">
        <v>112</v>
      </c>
      <c r="E72" s="92" t="s">
        <v>260</v>
      </c>
      <c r="F72" s="79" t="s">
        <v>450</v>
      </c>
      <c r="G72" s="92" t="s">
        <v>310</v>
      </c>
      <c r="H72" s="92" t="s">
        <v>156</v>
      </c>
      <c r="I72" s="86">
        <v>7071</v>
      </c>
      <c r="J72" s="88">
        <v>9438</v>
      </c>
      <c r="K72" s="79"/>
      <c r="L72" s="86">
        <v>667.36097999999993</v>
      </c>
      <c r="M72" s="87">
        <v>2.534562674490894E-4</v>
      </c>
      <c r="N72" s="87">
        <f t="shared" si="1"/>
        <v>3.7457073014705222E-3</v>
      </c>
      <c r="O72" s="87">
        <f>L72/'סכום נכסי הקרן'!$C$42</f>
        <v>1.0878596211606217E-3</v>
      </c>
    </row>
    <row r="73" spans="2:15" s="121" customFormat="1">
      <c r="B73" s="85" t="s">
        <v>451</v>
      </c>
      <c r="C73" s="79" t="s">
        <v>452</v>
      </c>
      <c r="D73" s="92" t="s">
        <v>112</v>
      </c>
      <c r="E73" s="92" t="s">
        <v>260</v>
      </c>
      <c r="F73" s="79" t="s">
        <v>453</v>
      </c>
      <c r="G73" s="92" t="s">
        <v>295</v>
      </c>
      <c r="H73" s="92" t="s">
        <v>156</v>
      </c>
      <c r="I73" s="86">
        <v>46938</v>
      </c>
      <c r="J73" s="88">
        <v>2275</v>
      </c>
      <c r="K73" s="79"/>
      <c r="L73" s="86">
        <v>1067.8395</v>
      </c>
      <c r="M73" s="87">
        <v>4.7876599182503348E-4</v>
      </c>
      <c r="N73" s="87">
        <f t="shared" si="1"/>
        <v>5.9934792890477843E-3</v>
      </c>
      <c r="O73" s="87">
        <f>L73/'סכום נכסי הקרן'!$C$42</f>
        <v>1.7406763486986425E-3</v>
      </c>
    </row>
    <row r="74" spans="2:15" s="121" customFormat="1">
      <c r="B74" s="85" t="s">
        <v>454</v>
      </c>
      <c r="C74" s="79" t="s">
        <v>455</v>
      </c>
      <c r="D74" s="92" t="s">
        <v>112</v>
      </c>
      <c r="E74" s="92" t="s">
        <v>260</v>
      </c>
      <c r="F74" s="79" t="s">
        <v>456</v>
      </c>
      <c r="G74" s="92" t="s">
        <v>184</v>
      </c>
      <c r="H74" s="92" t="s">
        <v>156</v>
      </c>
      <c r="I74" s="86">
        <v>10646</v>
      </c>
      <c r="J74" s="88">
        <v>3085</v>
      </c>
      <c r="K74" s="79"/>
      <c r="L74" s="86">
        <v>328.42909999999995</v>
      </c>
      <c r="M74" s="87">
        <v>2.1395367868691365E-4</v>
      </c>
      <c r="N74" s="87">
        <f t="shared" si="1"/>
        <v>1.8433790928043055E-3</v>
      </c>
      <c r="O74" s="87">
        <f>L74/'סכום נכסי הקרן'!$C$42</f>
        <v>5.3536956311728604E-4</v>
      </c>
    </row>
    <row r="75" spans="2:15" s="121" customFormat="1">
      <c r="B75" s="85" t="s">
        <v>457</v>
      </c>
      <c r="C75" s="79" t="s">
        <v>458</v>
      </c>
      <c r="D75" s="92" t="s">
        <v>112</v>
      </c>
      <c r="E75" s="92" t="s">
        <v>260</v>
      </c>
      <c r="F75" s="79" t="s">
        <v>459</v>
      </c>
      <c r="G75" s="92" t="s">
        <v>372</v>
      </c>
      <c r="H75" s="92" t="s">
        <v>156</v>
      </c>
      <c r="I75" s="86">
        <v>19072</v>
      </c>
      <c r="J75" s="88">
        <v>933.7</v>
      </c>
      <c r="K75" s="79"/>
      <c r="L75" s="86">
        <v>178.07526000000001</v>
      </c>
      <c r="M75" s="87">
        <v>2.878263199965253E-4</v>
      </c>
      <c r="N75" s="87">
        <f t="shared" si="1"/>
        <v>9.9948576794714862E-4</v>
      </c>
      <c r="O75" s="87">
        <f>L75/'סכום נכסי הקרן'!$C$42</f>
        <v>2.902790104415143E-4</v>
      </c>
    </row>
    <row r="76" spans="2:15" s="121" customFormat="1">
      <c r="B76" s="85" t="s">
        <v>460</v>
      </c>
      <c r="C76" s="79" t="s">
        <v>461</v>
      </c>
      <c r="D76" s="92" t="s">
        <v>112</v>
      </c>
      <c r="E76" s="92" t="s">
        <v>260</v>
      </c>
      <c r="F76" s="79" t="s">
        <v>462</v>
      </c>
      <c r="G76" s="92" t="s">
        <v>143</v>
      </c>
      <c r="H76" s="92" t="s">
        <v>156</v>
      </c>
      <c r="I76" s="86">
        <v>6201</v>
      </c>
      <c r="J76" s="88">
        <v>9753</v>
      </c>
      <c r="K76" s="79"/>
      <c r="L76" s="86">
        <v>604.78353000000004</v>
      </c>
      <c r="M76" s="87">
        <v>5.6921909859047361E-4</v>
      </c>
      <c r="N76" s="87">
        <f t="shared" si="1"/>
        <v>3.3944778793182019E-3</v>
      </c>
      <c r="O76" s="87">
        <f>L76/'סכום נכסי הקרן'!$C$42</f>
        <v>9.8585263679932785E-4</v>
      </c>
    </row>
    <row r="77" spans="2:15" s="121" customFormat="1">
      <c r="B77" s="85" t="s">
        <v>463</v>
      </c>
      <c r="C77" s="79" t="s">
        <v>464</v>
      </c>
      <c r="D77" s="92" t="s">
        <v>112</v>
      </c>
      <c r="E77" s="92" t="s">
        <v>260</v>
      </c>
      <c r="F77" s="79" t="s">
        <v>465</v>
      </c>
      <c r="G77" s="92" t="s">
        <v>179</v>
      </c>
      <c r="H77" s="92" t="s">
        <v>156</v>
      </c>
      <c r="I77" s="86">
        <v>293</v>
      </c>
      <c r="J77" s="88">
        <v>6216</v>
      </c>
      <c r="K77" s="79"/>
      <c r="L77" s="86">
        <v>18.212880000000002</v>
      </c>
      <c r="M77" s="87">
        <v>2.1742016357565194E-5</v>
      </c>
      <c r="N77" s="87">
        <f t="shared" si="1"/>
        <v>1.0222371346434797E-4</v>
      </c>
      <c r="O77" s="87">
        <f>L77/'סכום נכסי הקרן'!$C$42</f>
        <v>2.968866525136646E-5</v>
      </c>
    </row>
    <row r="78" spans="2:15" s="121" customFormat="1">
      <c r="B78" s="85" t="s">
        <v>466</v>
      </c>
      <c r="C78" s="79" t="s">
        <v>467</v>
      </c>
      <c r="D78" s="92" t="s">
        <v>112</v>
      </c>
      <c r="E78" s="92" t="s">
        <v>260</v>
      </c>
      <c r="F78" s="79" t="s">
        <v>468</v>
      </c>
      <c r="G78" s="92" t="s">
        <v>426</v>
      </c>
      <c r="H78" s="92" t="s">
        <v>156</v>
      </c>
      <c r="I78" s="86">
        <v>3581</v>
      </c>
      <c r="J78" s="88">
        <v>12780</v>
      </c>
      <c r="K78" s="79"/>
      <c r="L78" s="86">
        <v>457.65179999999998</v>
      </c>
      <c r="M78" s="87">
        <v>2.431294047260663E-4</v>
      </c>
      <c r="N78" s="87">
        <f t="shared" si="1"/>
        <v>2.5686693411279865E-3</v>
      </c>
      <c r="O78" s="87">
        <f>L78/'סכום נכסי הקרן'!$C$42</f>
        <v>7.4601441902023792E-4</v>
      </c>
    </row>
    <row r="79" spans="2:15" s="121" customFormat="1">
      <c r="B79" s="85" t="s">
        <v>469</v>
      </c>
      <c r="C79" s="79" t="s">
        <v>470</v>
      </c>
      <c r="D79" s="92" t="s">
        <v>112</v>
      </c>
      <c r="E79" s="92" t="s">
        <v>260</v>
      </c>
      <c r="F79" s="79" t="s">
        <v>471</v>
      </c>
      <c r="G79" s="92" t="s">
        <v>288</v>
      </c>
      <c r="H79" s="92" t="s">
        <v>156</v>
      </c>
      <c r="I79" s="86">
        <v>3100</v>
      </c>
      <c r="J79" s="88">
        <v>16140</v>
      </c>
      <c r="K79" s="79"/>
      <c r="L79" s="86">
        <v>500.34</v>
      </c>
      <c r="M79" s="87">
        <v>3.2467685488672703E-4</v>
      </c>
      <c r="N79" s="87">
        <f t="shared" si="1"/>
        <v>2.8082660619710808E-3</v>
      </c>
      <c r="O79" s="87">
        <f>L79/'סכום נכסי הקרן'!$C$42</f>
        <v>8.156001012398199E-4</v>
      </c>
    </row>
    <row r="80" spans="2:15" s="121" customFormat="1">
      <c r="B80" s="85" t="s">
        <v>472</v>
      </c>
      <c r="C80" s="79" t="s">
        <v>473</v>
      </c>
      <c r="D80" s="92" t="s">
        <v>112</v>
      </c>
      <c r="E80" s="92" t="s">
        <v>260</v>
      </c>
      <c r="F80" s="79" t="s">
        <v>474</v>
      </c>
      <c r="G80" s="92" t="s">
        <v>383</v>
      </c>
      <c r="H80" s="92" t="s">
        <v>156</v>
      </c>
      <c r="I80" s="86">
        <v>1172</v>
      </c>
      <c r="J80" s="88">
        <v>33640</v>
      </c>
      <c r="K80" s="79"/>
      <c r="L80" s="86">
        <v>394.26079999999996</v>
      </c>
      <c r="M80" s="87">
        <v>4.9068062678170028E-4</v>
      </c>
      <c r="N80" s="87">
        <f t="shared" si="1"/>
        <v>2.2128736942990121E-3</v>
      </c>
      <c r="O80" s="87">
        <f>L80/'סכום נכסי הקרן'!$C$42</f>
        <v>6.4268127352378856E-4</v>
      </c>
    </row>
    <row r="81" spans="2:15" s="121" customFormat="1">
      <c r="B81" s="85" t="s">
        <v>475</v>
      </c>
      <c r="C81" s="79" t="s">
        <v>476</v>
      </c>
      <c r="D81" s="92" t="s">
        <v>112</v>
      </c>
      <c r="E81" s="92" t="s">
        <v>260</v>
      </c>
      <c r="F81" s="79" t="s">
        <v>477</v>
      </c>
      <c r="G81" s="92" t="s">
        <v>478</v>
      </c>
      <c r="H81" s="92" t="s">
        <v>156</v>
      </c>
      <c r="I81" s="86">
        <v>7791</v>
      </c>
      <c r="J81" s="88">
        <v>1609</v>
      </c>
      <c r="K81" s="79"/>
      <c r="L81" s="86">
        <v>125.35719</v>
      </c>
      <c r="M81" s="87">
        <v>1.9350358950276185E-4</v>
      </c>
      <c r="N81" s="87">
        <f t="shared" si="1"/>
        <v>7.0359424051856848E-4</v>
      </c>
      <c r="O81" s="87">
        <f>L81/'סכום נכסי הקרן'!$C$42</f>
        <v>2.0434371998069182E-4</v>
      </c>
    </row>
    <row r="82" spans="2:15" s="121" customFormat="1">
      <c r="B82" s="85" t="s">
        <v>479</v>
      </c>
      <c r="C82" s="79" t="s">
        <v>480</v>
      </c>
      <c r="D82" s="92" t="s">
        <v>112</v>
      </c>
      <c r="E82" s="92" t="s">
        <v>260</v>
      </c>
      <c r="F82" s="79" t="s">
        <v>481</v>
      </c>
      <c r="G82" s="92" t="s">
        <v>352</v>
      </c>
      <c r="H82" s="92" t="s">
        <v>156</v>
      </c>
      <c r="I82" s="86">
        <v>6554</v>
      </c>
      <c r="J82" s="88">
        <v>10320</v>
      </c>
      <c r="K82" s="79"/>
      <c r="L82" s="86">
        <v>676.3728000000001</v>
      </c>
      <c r="M82" s="87">
        <v>5.2108783804520023E-4</v>
      </c>
      <c r="N82" s="87">
        <f t="shared" si="1"/>
        <v>3.796288083064224E-3</v>
      </c>
      <c r="O82" s="87">
        <f>L82/'סכום נכסי הקרן'!$C$42</f>
        <v>1.1025497145058572E-3</v>
      </c>
    </row>
    <row r="83" spans="2:15" s="121" customFormat="1">
      <c r="B83" s="85" t="s">
        <v>482</v>
      </c>
      <c r="C83" s="79" t="s">
        <v>483</v>
      </c>
      <c r="D83" s="92" t="s">
        <v>112</v>
      </c>
      <c r="E83" s="92" t="s">
        <v>260</v>
      </c>
      <c r="F83" s="79" t="s">
        <v>484</v>
      </c>
      <c r="G83" s="92" t="s">
        <v>266</v>
      </c>
      <c r="H83" s="92" t="s">
        <v>156</v>
      </c>
      <c r="I83" s="86">
        <v>68139</v>
      </c>
      <c r="J83" s="88">
        <v>1439</v>
      </c>
      <c r="K83" s="79"/>
      <c r="L83" s="86">
        <v>980.52020999999991</v>
      </c>
      <c r="M83" s="87">
        <v>3.955001200273996E-4</v>
      </c>
      <c r="N83" s="87">
        <f t="shared" si="1"/>
        <v>5.5033809585876741E-3</v>
      </c>
      <c r="O83" s="87">
        <f>L83/'סכום נכסי הקרן'!$C$42</f>
        <v>1.5983378953185624E-3</v>
      </c>
    </row>
    <row r="84" spans="2:15" s="121" customFormat="1">
      <c r="B84" s="85" t="s">
        <v>485</v>
      </c>
      <c r="C84" s="79" t="s">
        <v>486</v>
      </c>
      <c r="D84" s="92" t="s">
        <v>112</v>
      </c>
      <c r="E84" s="92" t="s">
        <v>260</v>
      </c>
      <c r="F84" s="79" t="s">
        <v>487</v>
      </c>
      <c r="G84" s="92" t="s">
        <v>143</v>
      </c>
      <c r="H84" s="92" t="s">
        <v>156</v>
      </c>
      <c r="I84" s="86">
        <v>2695</v>
      </c>
      <c r="J84" s="88">
        <v>17620</v>
      </c>
      <c r="K84" s="79"/>
      <c r="L84" s="86">
        <v>474.85899999999998</v>
      </c>
      <c r="M84" s="87">
        <v>1.9994407501159787E-4</v>
      </c>
      <c r="N84" s="87">
        <f t="shared" si="1"/>
        <v>2.6652484588910049E-3</v>
      </c>
      <c r="O84" s="87">
        <f>L84/'סכום נכסי הקרן'!$C$42</f>
        <v>7.7406373361042422E-4</v>
      </c>
    </row>
    <row r="85" spans="2:15" s="121" customFormat="1">
      <c r="B85" s="85" t="s">
        <v>488</v>
      </c>
      <c r="C85" s="79" t="s">
        <v>489</v>
      </c>
      <c r="D85" s="92" t="s">
        <v>112</v>
      </c>
      <c r="E85" s="92" t="s">
        <v>260</v>
      </c>
      <c r="F85" s="79" t="s">
        <v>490</v>
      </c>
      <c r="G85" s="92" t="s">
        <v>295</v>
      </c>
      <c r="H85" s="92" t="s">
        <v>156</v>
      </c>
      <c r="I85" s="86">
        <v>325516.88</v>
      </c>
      <c r="J85" s="88">
        <v>271.10000000000002</v>
      </c>
      <c r="K85" s="79"/>
      <c r="L85" s="86">
        <v>882.47625000000005</v>
      </c>
      <c r="M85" s="87">
        <v>3.1165287232694114E-4</v>
      </c>
      <c r="N85" s="87">
        <f t="shared" si="1"/>
        <v>4.9530881068283713E-3</v>
      </c>
      <c r="O85" s="87">
        <f>L85/'סכום נכסי הקרן'!$C$42</f>
        <v>1.4385172459562233E-3</v>
      </c>
    </row>
    <row r="86" spans="2:15" s="121" customFormat="1">
      <c r="B86" s="85" t="s">
        <v>491</v>
      </c>
      <c r="C86" s="79" t="s">
        <v>492</v>
      </c>
      <c r="D86" s="92" t="s">
        <v>112</v>
      </c>
      <c r="E86" s="92" t="s">
        <v>260</v>
      </c>
      <c r="F86" s="79" t="s">
        <v>493</v>
      </c>
      <c r="G86" s="92" t="s">
        <v>266</v>
      </c>
      <c r="H86" s="92" t="s">
        <v>156</v>
      </c>
      <c r="I86" s="86">
        <v>201976</v>
      </c>
      <c r="J86" s="88">
        <v>577.5</v>
      </c>
      <c r="K86" s="79"/>
      <c r="L86" s="86">
        <v>1166.4114</v>
      </c>
      <c r="M86" s="87">
        <v>4.9843948925203455E-4</v>
      </c>
      <c r="N86" s="87">
        <f t="shared" si="1"/>
        <v>6.5467353178162348E-3</v>
      </c>
      <c r="O86" s="87">
        <f>L86/'סכום נכסי הקרן'!$C$42</f>
        <v>1.9013575886942481E-3</v>
      </c>
    </row>
    <row r="87" spans="2:15" s="121" customFormat="1">
      <c r="B87" s="85" t="s">
        <v>494</v>
      </c>
      <c r="C87" s="79" t="s">
        <v>495</v>
      </c>
      <c r="D87" s="92" t="s">
        <v>112</v>
      </c>
      <c r="E87" s="92" t="s">
        <v>260</v>
      </c>
      <c r="F87" s="79" t="s">
        <v>496</v>
      </c>
      <c r="G87" s="92" t="s">
        <v>266</v>
      </c>
      <c r="H87" s="92" t="s">
        <v>156</v>
      </c>
      <c r="I87" s="86">
        <v>91802</v>
      </c>
      <c r="J87" s="88">
        <v>1122</v>
      </c>
      <c r="K87" s="86">
        <v>15.70842</v>
      </c>
      <c r="L87" s="86">
        <v>1045.72686</v>
      </c>
      <c r="M87" s="87">
        <v>2.6180676664887286E-4</v>
      </c>
      <c r="N87" s="87">
        <f t="shared" si="1"/>
        <v>5.8693673322732223E-3</v>
      </c>
      <c r="O87" s="87">
        <f>L87/'סכום נכסי הקרן'!$C$42</f>
        <v>1.7046307168829178E-3</v>
      </c>
    </row>
    <row r="88" spans="2:15" s="121" customFormat="1">
      <c r="B88" s="82"/>
      <c r="C88" s="79"/>
      <c r="D88" s="79"/>
      <c r="E88" s="79"/>
      <c r="F88" s="79"/>
      <c r="G88" s="79"/>
      <c r="H88" s="79"/>
      <c r="I88" s="86"/>
      <c r="J88" s="88"/>
      <c r="K88" s="79"/>
      <c r="L88" s="79"/>
      <c r="M88" s="79"/>
      <c r="N88" s="87"/>
      <c r="O88" s="79"/>
    </row>
    <row r="89" spans="2:15" s="121" customFormat="1">
      <c r="B89" s="97" t="s">
        <v>27</v>
      </c>
      <c r="C89" s="81"/>
      <c r="D89" s="81"/>
      <c r="E89" s="81"/>
      <c r="F89" s="81"/>
      <c r="G89" s="81"/>
      <c r="H89" s="81"/>
      <c r="I89" s="89"/>
      <c r="J89" s="91"/>
      <c r="K89" s="89">
        <v>1.8603599999999998</v>
      </c>
      <c r="L89" s="89">
        <f>SUM(L90:L124)</f>
        <v>1974.2113600000002</v>
      </c>
      <c r="M89" s="81"/>
      <c r="N89" s="90">
        <f t="shared" ref="N89:N149" si="2">L89/$L$11</f>
        <v>1.108068665596549E-2</v>
      </c>
      <c r="O89" s="90">
        <f>L89/'סכום נכסי הקרן'!$C$42</f>
        <v>3.2181456311404302E-3</v>
      </c>
    </row>
    <row r="90" spans="2:15" s="121" customFormat="1">
      <c r="B90" s="85" t="s">
        <v>497</v>
      </c>
      <c r="C90" s="79" t="s">
        <v>498</v>
      </c>
      <c r="D90" s="92" t="s">
        <v>112</v>
      </c>
      <c r="E90" s="92" t="s">
        <v>260</v>
      </c>
      <c r="F90" s="79" t="s">
        <v>499</v>
      </c>
      <c r="G90" s="92" t="s">
        <v>478</v>
      </c>
      <c r="H90" s="92" t="s">
        <v>156</v>
      </c>
      <c r="I90" s="86">
        <v>3558</v>
      </c>
      <c r="J90" s="88">
        <v>1101</v>
      </c>
      <c r="K90" s="79"/>
      <c r="L90" s="86">
        <v>39.173580000000001</v>
      </c>
      <c r="M90" s="87">
        <v>1.3817182213643849E-4</v>
      </c>
      <c r="N90" s="87">
        <f t="shared" si="2"/>
        <v>2.1987015877185335E-4</v>
      </c>
      <c r="O90" s="87">
        <f>L90/'סכום נכסי הקרן'!$C$42</f>
        <v>6.385652918800454E-5</v>
      </c>
    </row>
    <row r="91" spans="2:15" s="121" customFormat="1">
      <c r="B91" s="85" t="s">
        <v>500</v>
      </c>
      <c r="C91" s="79" t="s">
        <v>501</v>
      </c>
      <c r="D91" s="92" t="s">
        <v>112</v>
      </c>
      <c r="E91" s="92" t="s">
        <v>260</v>
      </c>
      <c r="F91" s="79" t="s">
        <v>502</v>
      </c>
      <c r="G91" s="92" t="s">
        <v>404</v>
      </c>
      <c r="H91" s="92" t="s">
        <v>156</v>
      </c>
      <c r="I91" s="86">
        <v>423</v>
      </c>
      <c r="J91" s="88">
        <v>3087</v>
      </c>
      <c r="K91" s="79"/>
      <c r="L91" s="86">
        <v>13.058009999999999</v>
      </c>
      <c r="M91" s="87">
        <v>7.4145642374707886E-5</v>
      </c>
      <c r="N91" s="87">
        <f t="shared" si="2"/>
        <v>7.3290894831272717E-5</v>
      </c>
      <c r="O91" s="87">
        <f>L91/'סכום נכסי הקרן'!$C$42</f>
        <v>2.1285754243095857E-5</v>
      </c>
    </row>
    <row r="92" spans="2:15" s="121" customFormat="1">
      <c r="B92" s="85" t="s">
        <v>503</v>
      </c>
      <c r="C92" s="79" t="s">
        <v>504</v>
      </c>
      <c r="D92" s="92" t="s">
        <v>112</v>
      </c>
      <c r="E92" s="92" t="s">
        <v>260</v>
      </c>
      <c r="F92" s="79" t="s">
        <v>505</v>
      </c>
      <c r="G92" s="92" t="s">
        <v>143</v>
      </c>
      <c r="H92" s="92" t="s">
        <v>156</v>
      </c>
      <c r="I92" s="86">
        <v>24322</v>
      </c>
      <c r="J92" s="88">
        <v>619.6</v>
      </c>
      <c r="K92" s="79"/>
      <c r="L92" s="86">
        <v>150.69910999999999</v>
      </c>
      <c r="M92" s="87">
        <v>4.4235611649814444E-4</v>
      </c>
      <c r="N92" s="87">
        <f t="shared" si="2"/>
        <v>8.4583122713004504E-4</v>
      </c>
      <c r="O92" s="87">
        <f>L92/'סכום נכסי הקרן'!$C$42</f>
        <v>2.456533744508749E-4</v>
      </c>
    </row>
    <row r="93" spans="2:15" s="121" customFormat="1">
      <c r="B93" s="85" t="s">
        <v>506</v>
      </c>
      <c r="C93" s="79" t="s">
        <v>507</v>
      </c>
      <c r="D93" s="92" t="s">
        <v>112</v>
      </c>
      <c r="E93" s="92" t="s">
        <v>260</v>
      </c>
      <c r="F93" s="79" t="s">
        <v>508</v>
      </c>
      <c r="G93" s="92" t="s">
        <v>387</v>
      </c>
      <c r="H93" s="92" t="s">
        <v>156</v>
      </c>
      <c r="I93" s="86">
        <v>2289</v>
      </c>
      <c r="J93" s="88">
        <v>2243</v>
      </c>
      <c r="K93" s="79"/>
      <c r="L93" s="86">
        <v>51.342269999999999</v>
      </c>
      <c r="M93" s="87">
        <v>1.7243265182887089E-4</v>
      </c>
      <c r="N93" s="87">
        <f t="shared" si="2"/>
        <v>2.8816955347474912E-4</v>
      </c>
      <c r="O93" s="87">
        <f>L93/'סכום נכסי הקרן'!$C$42</f>
        <v>8.3692610244797875E-5</v>
      </c>
    </row>
    <row r="94" spans="2:15" s="121" customFormat="1">
      <c r="B94" s="85" t="s">
        <v>509</v>
      </c>
      <c r="C94" s="79" t="s">
        <v>510</v>
      </c>
      <c r="D94" s="92" t="s">
        <v>112</v>
      </c>
      <c r="E94" s="92" t="s">
        <v>260</v>
      </c>
      <c r="F94" s="79" t="s">
        <v>511</v>
      </c>
      <c r="G94" s="92" t="s">
        <v>326</v>
      </c>
      <c r="H94" s="92" t="s">
        <v>156</v>
      </c>
      <c r="I94" s="86">
        <v>1991.4</v>
      </c>
      <c r="J94" s="88">
        <v>31.2</v>
      </c>
      <c r="K94" s="79"/>
      <c r="L94" s="86">
        <v>0.62132000000000009</v>
      </c>
      <c r="M94" s="87">
        <v>2.1326359483129752E-5</v>
      </c>
      <c r="N94" s="87">
        <f t="shared" si="2"/>
        <v>3.4872923804290526E-6</v>
      </c>
      <c r="O94" s="87">
        <f>L94/'סכום נכסי הקרן'!$C$42</f>
        <v>1.0128085999566795E-6</v>
      </c>
    </row>
    <row r="95" spans="2:15" s="121" customFormat="1">
      <c r="B95" s="85" t="s">
        <v>512</v>
      </c>
      <c r="C95" s="79" t="s">
        <v>513</v>
      </c>
      <c r="D95" s="92" t="s">
        <v>112</v>
      </c>
      <c r="E95" s="92" t="s">
        <v>260</v>
      </c>
      <c r="F95" s="79" t="s">
        <v>514</v>
      </c>
      <c r="G95" s="92" t="s">
        <v>143</v>
      </c>
      <c r="H95" s="92" t="s">
        <v>156</v>
      </c>
      <c r="I95" s="86">
        <v>10</v>
      </c>
      <c r="J95" s="88">
        <v>4558</v>
      </c>
      <c r="K95" s="79"/>
      <c r="L95" s="86">
        <v>0.45580000000000004</v>
      </c>
      <c r="M95" s="87">
        <v>9.9651220727453908E-7</v>
      </c>
      <c r="N95" s="87">
        <f t="shared" si="2"/>
        <v>2.558275714606905E-6</v>
      </c>
      <c r="O95" s="87">
        <f>L95/'סכום נכסי הקרן'!$C$42</f>
        <v>7.4299581513592749E-7</v>
      </c>
    </row>
    <row r="96" spans="2:15" s="121" customFormat="1">
      <c r="B96" s="85" t="s">
        <v>515</v>
      </c>
      <c r="C96" s="79" t="s">
        <v>516</v>
      </c>
      <c r="D96" s="92" t="s">
        <v>112</v>
      </c>
      <c r="E96" s="92" t="s">
        <v>260</v>
      </c>
      <c r="F96" s="79" t="s">
        <v>517</v>
      </c>
      <c r="G96" s="92" t="s">
        <v>478</v>
      </c>
      <c r="H96" s="92" t="s">
        <v>156</v>
      </c>
      <c r="I96" s="86">
        <v>335</v>
      </c>
      <c r="J96" s="88">
        <v>2171</v>
      </c>
      <c r="K96" s="79"/>
      <c r="L96" s="86">
        <v>7.27285</v>
      </c>
      <c r="M96" s="87">
        <v>1.2847175749747754E-5</v>
      </c>
      <c r="N96" s="87">
        <f t="shared" si="2"/>
        <v>4.0820437759935993E-5</v>
      </c>
      <c r="O96" s="87">
        <f>L96/'סכום נכסי הקרן'!$C$42</f>
        <v>1.1855412711959916E-5</v>
      </c>
    </row>
    <row r="97" spans="2:15" s="121" customFormat="1">
      <c r="B97" s="85" t="s">
        <v>518</v>
      </c>
      <c r="C97" s="79" t="s">
        <v>519</v>
      </c>
      <c r="D97" s="92" t="s">
        <v>112</v>
      </c>
      <c r="E97" s="92" t="s">
        <v>260</v>
      </c>
      <c r="F97" s="79" t="s">
        <v>520</v>
      </c>
      <c r="G97" s="92" t="s">
        <v>270</v>
      </c>
      <c r="H97" s="92" t="s">
        <v>156</v>
      </c>
      <c r="I97" s="86">
        <v>14565</v>
      </c>
      <c r="J97" s="88">
        <v>920.4</v>
      </c>
      <c r="K97" s="79"/>
      <c r="L97" s="86">
        <v>134.05626000000001</v>
      </c>
      <c r="M97" s="87">
        <v>2.679479009938301E-4</v>
      </c>
      <c r="N97" s="87">
        <f t="shared" si="2"/>
        <v>7.52419645346707E-4</v>
      </c>
      <c r="O97" s="87">
        <f>L97/'סכום נכסי הקרן'!$C$42</f>
        <v>2.1852400213421202E-4</v>
      </c>
    </row>
    <row r="98" spans="2:15" s="121" customFormat="1">
      <c r="B98" s="85" t="s">
        <v>521</v>
      </c>
      <c r="C98" s="79" t="s">
        <v>522</v>
      </c>
      <c r="D98" s="92" t="s">
        <v>112</v>
      </c>
      <c r="E98" s="92" t="s">
        <v>260</v>
      </c>
      <c r="F98" s="79" t="s">
        <v>523</v>
      </c>
      <c r="G98" s="92" t="s">
        <v>326</v>
      </c>
      <c r="H98" s="92" t="s">
        <v>156</v>
      </c>
      <c r="I98" s="86">
        <v>26023</v>
      </c>
      <c r="J98" s="88">
        <v>114.5</v>
      </c>
      <c r="K98" s="79"/>
      <c r="L98" s="86">
        <v>29.796340000000001</v>
      </c>
      <c r="M98" s="87">
        <v>9.8311592561248416E-5</v>
      </c>
      <c r="N98" s="87">
        <f t="shared" si="2"/>
        <v>1.6723837868839469E-4</v>
      </c>
      <c r="O98" s="87">
        <f>L98/'סכום נכסי הקרן'!$C$42</f>
        <v>4.8570767719103205E-5</v>
      </c>
    </row>
    <row r="99" spans="2:15" s="121" customFormat="1">
      <c r="B99" s="85" t="s">
        <v>524</v>
      </c>
      <c r="C99" s="79" t="s">
        <v>525</v>
      </c>
      <c r="D99" s="92" t="s">
        <v>112</v>
      </c>
      <c r="E99" s="92" t="s">
        <v>260</v>
      </c>
      <c r="F99" s="79" t="s">
        <v>526</v>
      </c>
      <c r="G99" s="92" t="s">
        <v>184</v>
      </c>
      <c r="H99" s="92" t="s">
        <v>156</v>
      </c>
      <c r="I99" s="86">
        <v>3174</v>
      </c>
      <c r="J99" s="88">
        <v>1923</v>
      </c>
      <c r="K99" s="79"/>
      <c r="L99" s="86">
        <v>61.036019999999994</v>
      </c>
      <c r="M99" s="87">
        <v>9.4793631516546981E-5</v>
      </c>
      <c r="N99" s="87">
        <f t="shared" si="2"/>
        <v>3.4257781413396516E-4</v>
      </c>
      <c r="O99" s="87">
        <f>L99/'סכום נכסי הקרן'!$C$42</f>
        <v>9.9494312050357105E-5</v>
      </c>
    </row>
    <row r="100" spans="2:15" s="121" customFormat="1">
      <c r="B100" s="85" t="s">
        <v>527</v>
      </c>
      <c r="C100" s="79" t="s">
        <v>528</v>
      </c>
      <c r="D100" s="92" t="s">
        <v>112</v>
      </c>
      <c r="E100" s="92" t="s">
        <v>260</v>
      </c>
      <c r="F100" s="79" t="s">
        <v>529</v>
      </c>
      <c r="G100" s="92" t="s">
        <v>181</v>
      </c>
      <c r="H100" s="92" t="s">
        <v>156</v>
      </c>
      <c r="I100" s="86">
        <v>1802</v>
      </c>
      <c r="J100" s="88">
        <v>1651</v>
      </c>
      <c r="K100" s="79"/>
      <c r="L100" s="86">
        <v>29.75102</v>
      </c>
      <c r="M100" s="87">
        <v>6.0584121708591923E-5</v>
      </c>
      <c r="N100" s="87">
        <f t="shared" si="2"/>
        <v>1.6698401042295814E-4</v>
      </c>
      <c r="O100" s="87">
        <f>L100/'סכום נכסי הקרן'!$C$42</f>
        <v>4.8496891961442042E-5</v>
      </c>
    </row>
    <row r="101" spans="2:15" s="121" customFormat="1">
      <c r="B101" s="85" t="s">
        <v>530</v>
      </c>
      <c r="C101" s="79" t="s">
        <v>531</v>
      </c>
      <c r="D101" s="92" t="s">
        <v>112</v>
      </c>
      <c r="E101" s="92" t="s">
        <v>260</v>
      </c>
      <c r="F101" s="79" t="s">
        <v>532</v>
      </c>
      <c r="G101" s="92" t="s">
        <v>306</v>
      </c>
      <c r="H101" s="92" t="s">
        <v>156</v>
      </c>
      <c r="I101" s="86">
        <v>9391</v>
      </c>
      <c r="J101" s="88">
        <v>2906</v>
      </c>
      <c r="K101" s="79"/>
      <c r="L101" s="86">
        <v>272.90246000000002</v>
      </c>
      <c r="M101" s="87">
        <v>3.3546745072672232E-4</v>
      </c>
      <c r="N101" s="87">
        <f t="shared" si="2"/>
        <v>1.5317238610673151E-3</v>
      </c>
      <c r="O101" s="87">
        <f>L101/'סכום נכסי הקרן'!$C$42</f>
        <v>4.4485604589798125E-4</v>
      </c>
    </row>
    <row r="102" spans="2:15" s="121" customFormat="1">
      <c r="B102" s="85" t="s">
        <v>533</v>
      </c>
      <c r="C102" s="79" t="s">
        <v>534</v>
      </c>
      <c r="D102" s="92" t="s">
        <v>112</v>
      </c>
      <c r="E102" s="92" t="s">
        <v>260</v>
      </c>
      <c r="F102" s="79" t="s">
        <v>535</v>
      </c>
      <c r="G102" s="92" t="s">
        <v>387</v>
      </c>
      <c r="H102" s="92" t="s">
        <v>156</v>
      </c>
      <c r="I102" s="86">
        <v>757</v>
      </c>
      <c r="J102" s="88">
        <v>2247</v>
      </c>
      <c r="K102" s="79"/>
      <c r="L102" s="86">
        <v>17.009790000000002</v>
      </c>
      <c r="M102" s="87">
        <v>1.13793347072715E-4</v>
      </c>
      <c r="N102" s="87">
        <f t="shared" si="2"/>
        <v>9.5471111600621737E-5</v>
      </c>
      <c r="O102" s="87">
        <f>L102/'סכום נכסי הקרן'!$C$42</f>
        <v>2.7727518179773911E-5</v>
      </c>
    </row>
    <row r="103" spans="2:15" s="121" customFormat="1">
      <c r="B103" s="85" t="s">
        <v>536</v>
      </c>
      <c r="C103" s="79" t="s">
        <v>537</v>
      </c>
      <c r="D103" s="92" t="s">
        <v>112</v>
      </c>
      <c r="E103" s="92" t="s">
        <v>260</v>
      </c>
      <c r="F103" s="79" t="s">
        <v>538</v>
      </c>
      <c r="G103" s="92" t="s">
        <v>383</v>
      </c>
      <c r="H103" s="92" t="s">
        <v>156</v>
      </c>
      <c r="I103" s="86">
        <v>134</v>
      </c>
      <c r="J103" s="88">
        <v>1099</v>
      </c>
      <c r="K103" s="79"/>
      <c r="L103" s="86">
        <v>1.4726600000000001</v>
      </c>
      <c r="M103" s="87">
        <v>8.4760182449455414E-5</v>
      </c>
      <c r="N103" s="87">
        <f t="shared" si="2"/>
        <v>8.2656215749736828E-6</v>
      </c>
      <c r="O103" s="87">
        <f>L103/'סכום נכסי הקרן'!$C$42</f>
        <v>2.4005709019703268E-6</v>
      </c>
    </row>
    <row r="104" spans="2:15" s="121" customFormat="1">
      <c r="B104" s="85" t="s">
        <v>539</v>
      </c>
      <c r="C104" s="79" t="s">
        <v>540</v>
      </c>
      <c r="D104" s="92" t="s">
        <v>112</v>
      </c>
      <c r="E104" s="92" t="s">
        <v>260</v>
      </c>
      <c r="F104" s="79" t="s">
        <v>541</v>
      </c>
      <c r="G104" s="92" t="s">
        <v>326</v>
      </c>
      <c r="H104" s="92" t="s">
        <v>156</v>
      </c>
      <c r="I104" s="86">
        <v>1396.76</v>
      </c>
      <c r="J104" s="88">
        <v>1408</v>
      </c>
      <c r="K104" s="79"/>
      <c r="L104" s="86">
        <v>19.66638</v>
      </c>
      <c r="M104" s="87">
        <v>5.4654400795234914E-5</v>
      </c>
      <c r="N104" s="87">
        <f t="shared" si="2"/>
        <v>1.1038179541077433E-4</v>
      </c>
      <c r="O104" s="87">
        <f>L104/'סכום נכסי הקרן'!$C$42</f>
        <v>3.2058003595596535E-5</v>
      </c>
    </row>
    <row r="105" spans="2:15" s="121" customFormat="1">
      <c r="B105" s="85" t="s">
        <v>542</v>
      </c>
      <c r="C105" s="79" t="s">
        <v>543</v>
      </c>
      <c r="D105" s="92" t="s">
        <v>112</v>
      </c>
      <c r="E105" s="92" t="s">
        <v>260</v>
      </c>
      <c r="F105" s="79" t="s">
        <v>544</v>
      </c>
      <c r="G105" s="92" t="s">
        <v>179</v>
      </c>
      <c r="H105" s="92" t="s">
        <v>156</v>
      </c>
      <c r="I105" s="86">
        <v>732</v>
      </c>
      <c r="J105" s="88">
        <v>879</v>
      </c>
      <c r="K105" s="79"/>
      <c r="L105" s="86">
        <v>6.4342799999999993</v>
      </c>
      <c r="M105" s="87">
        <v>1.2134184184980665E-4</v>
      </c>
      <c r="N105" s="87">
        <f t="shared" si="2"/>
        <v>3.6113782942037983E-5</v>
      </c>
      <c r="O105" s="87">
        <f>L105/'סכום נכסי הקרן'!$C$42</f>
        <v>1.04884666814673E-5</v>
      </c>
    </row>
    <row r="106" spans="2:15" s="121" customFormat="1">
      <c r="B106" s="85" t="s">
        <v>545</v>
      </c>
      <c r="C106" s="79" t="s">
        <v>546</v>
      </c>
      <c r="D106" s="92" t="s">
        <v>112</v>
      </c>
      <c r="E106" s="92" t="s">
        <v>260</v>
      </c>
      <c r="F106" s="79" t="s">
        <v>547</v>
      </c>
      <c r="G106" s="92" t="s">
        <v>376</v>
      </c>
      <c r="H106" s="92" t="s">
        <v>156</v>
      </c>
      <c r="I106" s="86">
        <v>11709</v>
      </c>
      <c r="J106" s="88">
        <v>1514</v>
      </c>
      <c r="K106" s="79"/>
      <c r="L106" s="86">
        <v>177.27426</v>
      </c>
      <c r="M106" s="87">
        <v>9.1100764728248729E-4</v>
      </c>
      <c r="N106" s="87">
        <f t="shared" si="2"/>
        <v>9.949899828497373E-4</v>
      </c>
      <c r="O106" s="87">
        <f>L106/'סכום נכסי הקרן'!$C$42</f>
        <v>2.8897330695769709E-4</v>
      </c>
    </row>
    <row r="107" spans="2:15" s="121" customFormat="1">
      <c r="B107" s="85" t="s">
        <v>548</v>
      </c>
      <c r="C107" s="79" t="s">
        <v>549</v>
      </c>
      <c r="D107" s="92" t="s">
        <v>112</v>
      </c>
      <c r="E107" s="92" t="s">
        <v>260</v>
      </c>
      <c r="F107" s="79" t="s">
        <v>550</v>
      </c>
      <c r="G107" s="92" t="s">
        <v>288</v>
      </c>
      <c r="H107" s="92" t="s">
        <v>156</v>
      </c>
      <c r="I107" s="86">
        <v>2602.31</v>
      </c>
      <c r="J107" s="88">
        <v>783.2</v>
      </c>
      <c r="K107" s="79"/>
      <c r="L107" s="86">
        <v>20.3813</v>
      </c>
      <c r="M107" s="87">
        <v>7.6020165788351764E-5</v>
      </c>
      <c r="N107" s="87">
        <f t="shared" si="2"/>
        <v>1.1439443795988966E-4</v>
      </c>
      <c r="O107" s="87">
        <f>L107/'סכום נכסי הקרן'!$C$42</f>
        <v>3.3223388782426232E-5</v>
      </c>
    </row>
    <row r="108" spans="2:15" s="121" customFormat="1">
      <c r="B108" s="85" t="s">
        <v>551</v>
      </c>
      <c r="C108" s="79" t="s">
        <v>552</v>
      </c>
      <c r="D108" s="92" t="s">
        <v>112</v>
      </c>
      <c r="E108" s="92" t="s">
        <v>260</v>
      </c>
      <c r="F108" s="79" t="s">
        <v>553</v>
      </c>
      <c r="G108" s="92" t="s">
        <v>288</v>
      </c>
      <c r="H108" s="92" t="s">
        <v>156</v>
      </c>
      <c r="I108" s="86">
        <v>891</v>
      </c>
      <c r="J108" s="88">
        <v>2540</v>
      </c>
      <c r="K108" s="79"/>
      <c r="L108" s="86">
        <v>22.631400000000003</v>
      </c>
      <c r="M108" s="87">
        <v>5.8696553115736232E-5</v>
      </c>
      <c r="N108" s="87">
        <f t="shared" si="2"/>
        <v>1.2702360905562682E-4</v>
      </c>
      <c r="O108" s="87">
        <f>L108/'סכום נכסי הקרן'!$C$42</f>
        <v>3.6891258206817096E-5</v>
      </c>
    </row>
    <row r="109" spans="2:15" s="121" customFormat="1">
      <c r="B109" s="85" t="s">
        <v>554</v>
      </c>
      <c r="C109" s="79" t="s">
        <v>555</v>
      </c>
      <c r="D109" s="92" t="s">
        <v>112</v>
      </c>
      <c r="E109" s="92" t="s">
        <v>260</v>
      </c>
      <c r="F109" s="79" t="s">
        <v>556</v>
      </c>
      <c r="G109" s="92" t="s">
        <v>383</v>
      </c>
      <c r="H109" s="92" t="s">
        <v>156</v>
      </c>
      <c r="I109" s="86">
        <v>252</v>
      </c>
      <c r="J109" s="88">
        <v>1677</v>
      </c>
      <c r="K109" s="79"/>
      <c r="L109" s="86">
        <v>4.2260400000000002</v>
      </c>
      <c r="M109" s="87">
        <v>2.0503641023554777E-5</v>
      </c>
      <c r="N109" s="87">
        <f t="shared" si="2"/>
        <v>2.371956011618553E-5</v>
      </c>
      <c r="O109" s="87">
        <f>L109/'סכום נכסי הקרן'!$C$42</f>
        <v>6.8888328973168829E-6</v>
      </c>
    </row>
    <row r="110" spans="2:15" s="121" customFormat="1">
      <c r="B110" s="85" t="s">
        <v>557</v>
      </c>
      <c r="C110" s="79" t="s">
        <v>558</v>
      </c>
      <c r="D110" s="92" t="s">
        <v>112</v>
      </c>
      <c r="E110" s="92" t="s">
        <v>260</v>
      </c>
      <c r="F110" s="79" t="s">
        <v>559</v>
      </c>
      <c r="G110" s="92" t="s">
        <v>181</v>
      </c>
      <c r="H110" s="92" t="s">
        <v>156</v>
      </c>
      <c r="I110" s="86">
        <v>5730</v>
      </c>
      <c r="J110" s="88">
        <v>279.89999999999998</v>
      </c>
      <c r="K110" s="79"/>
      <c r="L110" s="86">
        <v>16.038270000000001</v>
      </c>
      <c r="M110" s="87">
        <v>3.6624957381141433E-5</v>
      </c>
      <c r="N110" s="87">
        <f t="shared" si="2"/>
        <v>9.0018246260001057E-5</v>
      </c>
      <c r="O110" s="87">
        <f>L110/'סכום נכסי הקרן'!$C$42</f>
        <v>2.6143851452435481E-5</v>
      </c>
    </row>
    <row r="111" spans="2:15" s="121" customFormat="1">
      <c r="B111" s="85" t="s">
        <v>560</v>
      </c>
      <c r="C111" s="79" t="s">
        <v>561</v>
      </c>
      <c r="D111" s="92" t="s">
        <v>112</v>
      </c>
      <c r="E111" s="92" t="s">
        <v>260</v>
      </c>
      <c r="F111" s="79" t="s">
        <v>562</v>
      </c>
      <c r="G111" s="92" t="s">
        <v>387</v>
      </c>
      <c r="H111" s="92" t="s">
        <v>156</v>
      </c>
      <c r="I111" s="86">
        <v>1309</v>
      </c>
      <c r="J111" s="88">
        <v>732.3</v>
      </c>
      <c r="K111" s="79"/>
      <c r="L111" s="86">
        <v>9.5858099999999986</v>
      </c>
      <c r="M111" s="87">
        <v>1.1358236882321031E-4</v>
      </c>
      <c r="N111" s="87">
        <f t="shared" si="2"/>
        <v>5.3802424150583611E-5</v>
      </c>
      <c r="O111" s="87">
        <f>L111/'סכום נכסי הקרן'!$C$42</f>
        <v>1.5625749703133226E-5</v>
      </c>
    </row>
    <row r="112" spans="2:15" s="121" customFormat="1">
      <c r="B112" s="85" t="s">
        <v>563</v>
      </c>
      <c r="C112" s="79" t="s">
        <v>564</v>
      </c>
      <c r="D112" s="92" t="s">
        <v>112</v>
      </c>
      <c r="E112" s="92" t="s">
        <v>260</v>
      </c>
      <c r="F112" s="79" t="s">
        <v>565</v>
      </c>
      <c r="G112" s="92" t="s">
        <v>478</v>
      </c>
      <c r="H112" s="92" t="s">
        <v>156</v>
      </c>
      <c r="I112" s="86">
        <v>4885</v>
      </c>
      <c r="J112" s="88">
        <v>9.3000000000000007</v>
      </c>
      <c r="K112" s="79"/>
      <c r="L112" s="86">
        <v>0.45430999999999999</v>
      </c>
      <c r="M112" s="87">
        <v>2.547112668163142E-5</v>
      </c>
      <c r="N112" s="87">
        <f t="shared" si="2"/>
        <v>2.5499127685455524E-6</v>
      </c>
      <c r="O112" s="87">
        <f>L112/'סכום נכסי הקרן'!$C$42</f>
        <v>7.4056697844318385E-7</v>
      </c>
    </row>
    <row r="113" spans="2:15" s="121" customFormat="1">
      <c r="B113" s="85" t="s">
        <v>566</v>
      </c>
      <c r="C113" s="79" t="s">
        <v>567</v>
      </c>
      <c r="D113" s="92" t="s">
        <v>112</v>
      </c>
      <c r="E113" s="92" t="s">
        <v>260</v>
      </c>
      <c r="F113" s="79" t="s">
        <v>568</v>
      </c>
      <c r="G113" s="92" t="s">
        <v>326</v>
      </c>
      <c r="H113" s="92" t="s">
        <v>156</v>
      </c>
      <c r="I113" s="86">
        <v>0.08</v>
      </c>
      <c r="J113" s="88">
        <v>615.5</v>
      </c>
      <c r="K113" s="79"/>
      <c r="L113" s="86">
        <v>4.8999999999999998E-4</v>
      </c>
      <c r="M113" s="87">
        <v>4.4144117299748492E-8</v>
      </c>
      <c r="N113" s="87">
        <f t="shared" si="2"/>
        <v>2.7502305839345839E-9</v>
      </c>
      <c r="O113" s="87">
        <f>L113/'סכום נכסי הקרן'!$C$42</f>
        <v>7.9874495264722343E-10</v>
      </c>
    </row>
    <row r="114" spans="2:15" s="121" customFormat="1">
      <c r="B114" s="85" t="s">
        <v>569</v>
      </c>
      <c r="C114" s="79" t="s">
        <v>570</v>
      </c>
      <c r="D114" s="92" t="s">
        <v>112</v>
      </c>
      <c r="E114" s="92" t="s">
        <v>260</v>
      </c>
      <c r="F114" s="79" t="s">
        <v>571</v>
      </c>
      <c r="G114" s="92" t="s">
        <v>143</v>
      </c>
      <c r="H114" s="92" t="s">
        <v>156</v>
      </c>
      <c r="I114" s="86">
        <v>3590</v>
      </c>
      <c r="J114" s="88">
        <v>1030</v>
      </c>
      <c r="K114" s="79"/>
      <c r="L114" s="86">
        <v>36.976999999999997</v>
      </c>
      <c r="M114" s="87">
        <v>9.061055791696877E-5</v>
      </c>
      <c r="N114" s="87">
        <f t="shared" si="2"/>
        <v>2.0754138020846754E-4</v>
      </c>
      <c r="O114" s="87">
        <f>L114/'סכום נכסי הקרן'!$C$42</f>
        <v>6.0275902273543634E-5</v>
      </c>
    </row>
    <row r="115" spans="2:15" s="121" customFormat="1">
      <c r="B115" s="85" t="s">
        <v>572</v>
      </c>
      <c r="C115" s="79" t="s">
        <v>573</v>
      </c>
      <c r="D115" s="92" t="s">
        <v>112</v>
      </c>
      <c r="E115" s="92" t="s">
        <v>260</v>
      </c>
      <c r="F115" s="79" t="s">
        <v>574</v>
      </c>
      <c r="G115" s="92" t="s">
        <v>143</v>
      </c>
      <c r="H115" s="92" t="s">
        <v>156</v>
      </c>
      <c r="I115" s="86">
        <v>78926</v>
      </c>
      <c r="J115" s="88">
        <v>146.19999999999999</v>
      </c>
      <c r="K115" s="86">
        <v>1.8603599999999998</v>
      </c>
      <c r="L115" s="86">
        <v>117.25017</v>
      </c>
      <c r="M115" s="87">
        <v>2.2550285714285714E-4</v>
      </c>
      <c r="N115" s="87">
        <f t="shared" si="2"/>
        <v>6.5809184388883508E-4</v>
      </c>
      <c r="O115" s="87">
        <f>L115/'סכום נכסי הקרן'!$C$42</f>
        <v>1.9112853364189572E-4</v>
      </c>
    </row>
    <row r="116" spans="2:15" s="121" customFormat="1">
      <c r="B116" s="85" t="s">
        <v>575</v>
      </c>
      <c r="C116" s="79" t="s">
        <v>576</v>
      </c>
      <c r="D116" s="92" t="s">
        <v>112</v>
      </c>
      <c r="E116" s="92" t="s">
        <v>260</v>
      </c>
      <c r="F116" s="79" t="s">
        <v>577</v>
      </c>
      <c r="G116" s="92" t="s">
        <v>372</v>
      </c>
      <c r="H116" s="92" t="s">
        <v>156</v>
      </c>
      <c r="I116" s="86">
        <v>904</v>
      </c>
      <c r="J116" s="88">
        <v>4753</v>
      </c>
      <c r="K116" s="79"/>
      <c r="L116" s="86">
        <v>42.967120000000001</v>
      </c>
      <c r="M116" s="87">
        <v>8.5843887193535418E-5</v>
      </c>
      <c r="N116" s="87">
        <f t="shared" si="2"/>
        <v>2.4116221944405579E-4</v>
      </c>
      <c r="O116" s="87">
        <f>L116/'סכום נכסי הקרן'!$C$42</f>
        <v>7.0040347407729727E-5</v>
      </c>
    </row>
    <row r="117" spans="2:15" s="121" customFormat="1">
      <c r="B117" s="85" t="s">
        <v>578</v>
      </c>
      <c r="C117" s="79" t="s">
        <v>579</v>
      </c>
      <c r="D117" s="92" t="s">
        <v>112</v>
      </c>
      <c r="E117" s="92" t="s">
        <v>260</v>
      </c>
      <c r="F117" s="79" t="s">
        <v>580</v>
      </c>
      <c r="G117" s="92" t="s">
        <v>288</v>
      </c>
      <c r="H117" s="92" t="s">
        <v>156</v>
      </c>
      <c r="I117" s="86">
        <v>420</v>
      </c>
      <c r="J117" s="88">
        <v>483.9</v>
      </c>
      <c r="K117" s="79"/>
      <c r="L117" s="86">
        <v>2.0323800000000003</v>
      </c>
      <c r="M117" s="87">
        <v>3.1999090616320006E-5</v>
      </c>
      <c r="N117" s="87">
        <f t="shared" si="2"/>
        <v>1.1407170681993817E-5</v>
      </c>
      <c r="O117" s="87">
        <f>L117/'סכום נכסי הקרן'!$C$42</f>
        <v>3.3129658507370702E-6</v>
      </c>
    </row>
    <row r="118" spans="2:15" s="121" customFormat="1">
      <c r="B118" s="85" t="s">
        <v>581</v>
      </c>
      <c r="C118" s="79" t="s">
        <v>582</v>
      </c>
      <c r="D118" s="92" t="s">
        <v>112</v>
      </c>
      <c r="E118" s="92" t="s">
        <v>260</v>
      </c>
      <c r="F118" s="79" t="s">
        <v>583</v>
      </c>
      <c r="G118" s="92" t="s">
        <v>288</v>
      </c>
      <c r="H118" s="92" t="s">
        <v>156</v>
      </c>
      <c r="I118" s="86">
        <v>10950</v>
      </c>
      <c r="J118" s="88">
        <v>2043</v>
      </c>
      <c r="K118" s="79"/>
      <c r="L118" s="86">
        <v>223.70849999999999</v>
      </c>
      <c r="M118" s="87">
        <v>4.2564791873522161E-4</v>
      </c>
      <c r="N118" s="87">
        <f t="shared" si="2"/>
        <v>1.2556121603798567E-3</v>
      </c>
      <c r="O118" s="87">
        <f>L118/'סכום נכסי הקרן'!$C$42</f>
        <v>3.6466537803934974E-4</v>
      </c>
    </row>
    <row r="119" spans="2:15" s="121" customFormat="1">
      <c r="B119" s="85" t="s">
        <v>584</v>
      </c>
      <c r="C119" s="79" t="s">
        <v>585</v>
      </c>
      <c r="D119" s="92" t="s">
        <v>112</v>
      </c>
      <c r="E119" s="92" t="s">
        <v>260</v>
      </c>
      <c r="F119" s="79" t="s">
        <v>586</v>
      </c>
      <c r="G119" s="92" t="s">
        <v>184</v>
      </c>
      <c r="H119" s="92" t="s">
        <v>156</v>
      </c>
      <c r="I119" s="86">
        <v>1034</v>
      </c>
      <c r="J119" s="88">
        <v>279.10000000000002</v>
      </c>
      <c r="K119" s="79"/>
      <c r="L119" s="86">
        <v>2.8858899999999998</v>
      </c>
      <c r="M119" s="87">
        <v>1.3333321470029898E-5</v>
      </c>
      <c r="N119" s="87">
        <f t="shared" si="2"/>
        <v>1.6197679469124439E-5</v>
      </c>
      <c r="O119" s="87">
        <f>L119/'סכום נכסי הקרן'!$C$42</f>
        <v>4.7042654518267255E-6</v>
      </c>
    </row>
    <row r="120" spans="2:15" s="121" customFormat="1">
      <c r="B120" s="85" t="s">
        <v>587</v>
      </c>
      <c r="C120" s="79" t="s">
        <v>588</v>
      </c>
      <c r="D120" s="92" t="s">
        <v>112</v>
      </c>
      <c r="E120" s="92" t="s">
        <v>260</v>
      </c>
      <c r="F120" s="79" t="s">
        <v>589</v>
      </c>
      <c r="G120" s="92" t="s">
        <v>179</v>
      </c>
      <c r="H120" s="92" t="s">
        <v>156</v>
      </c>
      <c r="I120" s="86">
        <v>2280</v>
      </c>
      <c r="J120" s="88">
        <v>9604</v>
      </c>
      <c r="K120" s="79"/>
      <c r="L120" s="86">
        <v>218.97120000000001</v>
      </c>
      <c r="M120" s="87">
        <v>4.277236192546916E-4</v>
      </c>
      <c r="N120" s="87">
        <f t="shared" si="2"/>
        <v>1.2290230433486869E-3</v>
      </c>
      <c r="O120" s="87">
        <f>L120/'סכום נכסי הקרן'!$C$42</f>
        <v>3.5694314443899123E-4</v>
      </c>
    </row>
    <row r="121" spans="2:15" s="121" customFormat="1">
      <c r="B121" s="85" t="s">
        <v>590</v>
      </c>
      <c r="C121" s="79" t="s">
        <v>591</v>
      </c>
      <c r="D121" s="92" t="s">
        <v>112</v>
      </c>
      <c r="E121" s="92" t="s">
        <v>260</v>
      </c>
      <c r="F121" s="79" t="s">
        <v>592</v>
      </c>
      <c r="G121" s="92" t="s">
        <v>288</v>
      </c>
      <c r="H121" s="92" t="s">
        <v>156</v>
      </c>
      <c r="I121" s="86">
        <v>27416</v>
      </c>
      <c r="J121" s="88">
        <v>593.20000000000005</v>
      </c>
      <c r="K121" s="79"/>
      <c r="L121" s="86">
        <v>162.63171</v>
      </c>
      <c r="M121" s="87">
        <v>3.5136644907433792E-4</v>
      </c>
      <c r="N121" s="87">
        <f t="shared" si="2"/>
        <v>9.1280551583587731E-4</v>
      </c>
      <c r="O121" s="87">
        <f>L121/'סכום נכסי הקרן'!$C$42</f>
        <v>2.6510460714874892E-4</v>
      </c>
    </row>
    <row r="122" spans="2:15" s="121" customFormat="1">
      <c r="B122" s="85" t="s">
        <v>593</v>
      </c>
      <c r="C122" s="79" t="s">
        <v>594</v>
      </c>
      <c r="D122" s="92" t="s">
        <v>112</v>
      </c>
      <c r="E122" s="92" t="s">
        <v>260</v>
      </c>
      <c r="F122" s="79" t="s">
        <v>595</v>
      </c>
      <c r="G122" s="92" t="s">
        <v>478</v>
      </c>
      <c r="H122" s="92" t="s">
        <v>156</v>
      </c>
      <c r="I122" s="86">
        <v>22627</v>
      </c>
      <c r="J122" s="88">
        <v>177.2</v>
      </c>
      <c r="K122" s="79"/>
      <c r="L122" s="86">
        <v>40.095039999999997</v>
      </c>
      <c r="M122" s="87">
        <v>1.0601133809228523E-4</v>
      </c>
      <c r="N122" s="87">
        <f t="shared" si="2"/>
        <v>2.2504205157567445E-4</v>
      </c>
      <c r="O122" s="87">
        <f>L122/'סכום נכסי הקרן'!$C$42</f>
        <v>6.5358593522833738E-5</v>
      </c>
    </row>
    <row r="123" spans="2:15" s="121" customFormat="1">
      <c r="B123" s="85" t="s">
        <v>596</v>
      </c>
      <c r="C123" s="79" t="s">
        <v>597</v>
      </c>
      <c r="D123" s="92" t="s">
        <v>112</v>
      </c>
      <c r="E123" s="92" t="s">
        <v>260</v>
      </c>
      <c r="F123" s="79" t="s">
        <v>598</v>
      </c>
      <c r="G123" s="92" t="s">
        <v>288</v>
      </c>
      <c r="H123" s="92" t="s">
        <v>156</v>
      </c>
      <c r="I123" s="86">
        <v>2471</v>
      </c>
      <c r="J123" s="88">
        <v>1576</v>
      </c>
      <c r="K123" s="79"/>
      <c r="L123" s="86">
        <v>38.942959999999999</v>
      </c>
      <c r="M123" s="87">
        <v>1.471110480039841E-4</v>
      </c>
      <c r="N123" s="87">
        <f t="shared" si="2"/>
        <v>2.1857575432845131E-4</v>
      </c>
      <c r="O123" s="87">
        <f>L123/'סכום נכסי הקרן'!$C$42</f>
        <v>6.3480597430903504E-5</v>
      </c>
    </row>
    <row r="124" spans="2:15" s="121" customFormat="1">
      <c r="B124" s="85" t="s">
        <v>599</v>
      </c>
      <c r="C124" s="79" t="s">
        <v>600</v>
      </c>
      <c r="D124" s="92" t="s">
        <v>112</v>
      </c>
      <c r="E124" s="92" t="s">
        <v>260</v>
      </c>
      <c r="F124" s="79" t="s">
        <v>601</v>
      </c>
      <c r="G124" s="92" t="s">
        <v>383</v>
      </c>
      <c r="H124" s="92" t="s">
        <v>156</v>
      </c>
      <c r="I124" s="86">
        <v>10039</v>
      </c>
      <c r="J124" s="88">
        <v>24</v>
      </c>
      <c r="K124" s="79"/>
      <c r="L124" s="86">
        <v>2.4093599999999999</v>
      </c>
      <c r="M124" s="87">
        <v>2.4381038320298929E-5</v>
      </c>
      <c r="N124" s="87">
        <f t="shared" si="2"/>
        <v>1.3523052162670671E-5</v>
      </c>
      <c r="O124" s="87">
        <f>L124/'סכום נכסי הקרן'!$C$42</f>
        <v>3.9274778349186004E-6</v>
      </c>
    </row>
    <row r="125" spans="2:15" s="121" customFormat="1">
      <c r="B125" s="82"/>
      <c r="C125" s="79"/>
      <c r="D125" s="79"/>
      <c r="E125" s="79"/>
      <c r="F125" s="79"/>
      <c r="G125" s="79"/>
      <c r="H125" s="79"/>
      <c r="I125" s="86"/>
      <c r="J125" s="88"/>
      <c r="K125" s="79"/>
      <c r="L125" s="79"/>
      <c r="M125" s="79"/>
      <c r="N125" s="87"/>
      <c r="O125" s="79"/>
    </row>
    <row r="126" spans="2:15" s="121" customFormat="1">
      <c r="B126" s="80" t="s">
        <v>221</v>
      </c>
      <c r="C126" s="81"/>
      <c r="D126" s="81"/>
      <c r="E126" s="81"/>
      <c r="F126" s="81"/>
      <c r="G126" s="81"/>
      <c r="H126" s="81"/>
      <c r="I126" s="89"/>
      <c r="J126" s="91"/>
      <c r="K126" s="89">
        <f>K127+K146</f>
        <v>24.854120000000002</v>
      </c>
      <c r="L126" s="89">
        <f>L127+L146</f>
        <v>31952.353550000007</v>
      </c>
      <c r="M126" s="81"/>
      <c r="N126" s="90">
        <f t="shared" si="2"/>
        <v>0.17933946931000161</v>
      </c>
      <c r="O126" s="90">
        <f>L126/'סכום נכסי הקרן'!$C$42</f>
        <v>5.2085267598494078E-2</v>
      </c>
    </row>
    <row r="127" spans="2:15" s="121" customFormat="1">
      <c r="B127" s="97" t="s">
        <v>53</v>
      </c>
      <c r="C127" s="81"/>
      <c r="D127" s="81"/>
      <c r="E127" s="81"/>
      <c r="F127" s="81"/>
      <c r="G127" s="81"/>
      <c r="H127" s="81"/>
      <c r="I127" s="89"/>
      <c r="J127" s="91"/>
      <c r="K127" s="89">
        <f>SUM(K128:K144)</f>
        <v>5.5831800000000005</v>
      </c>
      <c r="L127" s="89">
        <f>SUM(L128:L144)</f>
        <v>5996.5378899999996</v>
      </c>
      <c r="M127" s="81"/>
      <c r="N127" s="90">
        <f t="shared" si="2"/>
        <v>3.3656861026123586E-2</v>
      </c>
      <c r="O127" s="90">
        <f>L127/'סכום נכסי הקרן'!$C$42</f>
        <v>9.7749068836639405E-3</v>
      </c>
    </row>
    <row r="128" spans="2:15" s="121" customFormat="1">
      <c r="B128" s="85" t="s">
        <v>602</v>
      </c>
      <c r="C128" s="79" t="s">
        <v>603</v>
      </c>
      <c r="D128" s="92" t="s">
        <v>604</v>
      </c>
      <c r="E128" s="92" t="s">
        <v>605</v>
      </c>
      <c r="F128" s="79" t="s">
        <v>606</v>
      </c>
      <c r="G128" s="92" t="s">
        <v>607</v>
      </c>
      <c r="H128" s="92" t="s">
        <v>155</v>
      </c>
      <c r="I128" s="86">
        <v>4132</v>
      </c>
      <c r="J128" s="88">
        <v>6672</v>
      </c>
      <c r="K128" s="123">
        <v>3.6299600000000001</v>
      </c>
      <c r="L128" s="86">
        <v>972.39420999999993</v>
      </c>
      <c r="M128" s="87">
        <v>2.88098840492808E-5</v>
      </c>
      <c r="N128" s="87">
        <f t="shared" si="2"/>
        <v>5.4577720326181795E-3</v>
      </c>
      <c r="O128" s="87">
        <f>L128/'סכום נכסי הקרן'!$C$42</f>
        <v>1.5850917698385391E-3</v>
      </c>
    </row>
    <row r="129" spans="2:15" s="121" customFormat="1">
      <c r="B129" s="85" t="s">
        <v>608</v>
      </c>
      <c r="C129" s="79" t="s">
        <v>609</v>
      </c>
      <c r="D129" s="92" t="s">
        <v>610</v>
      </c>
      <c r="E129" s="92" t="s">
        <v>605</v>
      </c>
      <c r="F129" s="79" t="s">
        <v>611</v>
      </c>
      <c r="G129" s="92" t="s">
        <v>612</v>
      </c>
      <c r="H129" s="92" t="s">
        <v>155</v>
      </c>
      <c r="I129" s="86">
        <v>2198</v>
      </c>
      <c r="J129" s="88">
        <v>1965</v>
      </c>
      <c r="K129" s="79"/>
      <c r="L129" s="86">
        <v>151.77212</v>
      </c>
      <c r="M129" s="87">
        <v>6.399085146261892E-5</v>
      </c>
      <c r="N129" s="87">
        <f t="shared" si="2"/>
        <v>8.5185372696446884E-4</v>
      </c>
      <c r="O129" s="87">
        <f>L129/'סכום נכסי הקרן'!$C$42</f>
        <v>2.4740247918891573E-4</v>
      </c>
    </row>
    <row r="130" spans="2:15" s="121" customFormat="1">
      <c r="B130" s="85" t="s">
        <v>613</v>
      </c>
      <c r="C130" s="79" t="s">
        <v>614</v>
      </c>
      <c r="D130" s="92" t="s">
        <v>610</v>
      </c>
      <c r="E130" s="92" t="s">
        <v>605</v>
      </c>
      <c r="F130" s="79" t="s">
        <v>615</v>
      </c>
      <c r="G130" s="92" t="s">
        <v>607</v>
      </c>
      <c r="H130" s="92" t="s">
        <v>155</v>
      </c>
      <c r="I130" s="86">
        <v>2696</v>
      </c>
      <c r="J130" s="88">
        <v>9934</v>
      </c>
      <c r="K130" s="79"/>
      <c r="L130" s="86">
        <v>941.12172999999996</v>
      </c>
      <c r="M130" s="87">
        <v>1.6495052148195732E-5</v>
      </c>
      <c r="N130" s="87">
        <f t="shared" si="2"/>
        <v>5.2822485001049503E-3</v>
      </c>
      <c r="O130" s="87">
        <f>L130/'סכום נכסי הקרן'!$C$42</f>
        <v>1.5341147584982103E-3</v>
      </c>
    </row>
    <row r="131" spans="2:15" s="121" customFormat="1">
      <c r="B131" s="85" t="s">
        <v>616</v>
      </c>
      <c r="C131" s="79" t="s">
        <v>617</v>
      </c>
      <c r="D131" s="92" t="s">
        <v>610</v>
      </c>
      <c r="E131" s="92" t="s">
        <v>605</v>
      </c>
      <c r="F131" s="79" t="s">
        <v>517</v>
      </c>
      <c r="G131" s="92" t="s">
        <v>478</v>
      </c>
      <c r="H131" s="92" t="s">
        <v>155</v>
      </c>
      <c r="I131" s="86">
        <v>2602</v>
      </c>
      <c r="J131" s="88">
        <v>632.5</v>
      </c>
      <c r="K131" s="79"/>
      <c r="L131" s="86">
        <v>57.832180000000001</v>
      </c>
      <c r="M131" s="87">
        <v>9.9786123286100468E-5</v>
      </c>
      <c r="N131" s="87">
        <f t="shared" si="2"/>
        <v>3.2459557177879586E-4</v>
      </c>
      <c r="O131" s="87">
        <f>L131/'סכום נכסי הקרן'!$C$42</f>
        <v>9.4271758929766747E-5</v>
      </c>
    </row>
    <row r="132" spans="2:15" s="121" customFormat="1">
      <c r="B132" s="85" t="s">
        <v>618</v>
      </c>
      <c r="C132" s="79" t="s">
        <v>619</v>
      </c>
      <c r="D132" s="92" t="s">
        <v>610</v>
      </c>
      <c r="E132" s="92" t="s">
        <v>605</v>
      </c>
      <c r="F132" s="79" t="s">
        <v>620</v>
      </c>
      <c r="G132" s="92" t="s">
        <v>387</v>
      </c>
      <c r="H132" s="92" t="s">
        <v>155</v>
      </c>
      <c r="I132" s="86">
        <v>2551</v>
      </c>
      <c r="J132" s="88">
        <v>3110</v>
      </c>
      <c r="K132" s="123">
        <v>1.95322</v>
      </c>
      <c r="L132" s="86">
        <v>280.74028000000004</v>
      </c>
      <c r="M132" s="87">
        <v>1.216609006903195E-4</v>
      </c>
      <c r="N132" s="87">
        <f t="shared" si="2"/>
        <v>1.5757153146905279E-3</v>
      </c>
      <c r="O132" s="87">
        <f>L132/'סכום נכסי הקרן'!$C$42</f>
        <v>4.5763241154034344E-4</v>
      </c>
    </row>
    <row r="133" spans="2:15" s="121" customFormat="1">
      <c r="B133" s="85" t="s">
        <v>621</v>
      </c>
      <c r="C133" s="79" t="s">
        <v>622</v>
      </c>
      <c r="D133" s="92" t="s">
        <v>610</v>
      </c>
      <c r="E133" s="92" t="s">
        <v>605</v>
      </c>
      <c r="F133" s="79" t="s">
        <v>623</v>
      </c>
      <c r="G133" s="92" t="s">
        <v>26</v>
      </c>
      <c r="H133" s="92" t="s">
        <v>155</v>
      </c>
      <c r="I133" s="86">
        <v>5503</v>
      </c>
      <c r="J133" s="88">
        <v>1290</v>
      </c>
      <c r="K133" s="79"/>
      <c r="L133" s="86">
        <v>249.45429000000001</v>
      </c>
      <c r="M133" s="87">
        <v>1.6054345432566441E-4</v>
      </c>
      <c r="N133" s="87">
        <f t="shared" si="2"/>
        <v>1.400115954391198E-3</v>
      </c>
      <c r="O133" s="87">
        <f>L133/'סכום נכסי הקרן'!$C$42</f>
        <v>4.0663337766060564E-4</v>
      </c>
    </row>
    <row r="134" spans="2:15" s="121" customFormat="1">
      <c r="B134" s="85" t="s">
        <v>624</v>
      </c>
      <c r="C134" s="79" t="s">
        <v>625</v>
      </c>
      <c r="D134" s="92" t="s">
        <v>610</v>
      </c>
      <c r="E134" s="92" t="s">
        <v>605</v>
      </c>
      <c r="F134" s="79" t="s">
        <v>626</v>
      </c>
      <c r="G134" s="92" t="s">
        <v>627</v>
      </c>
      <c r="H134" s="92" t="s">
        <v>155</v>
      </c>
      <c r="I134" s="86">
        <v>12565</v>
      </c>
      <c r="J134" s="88">
        <v>520</v>
      </c>
      <c r="K134" s="79"/>
      <c r="L134" s="86">
        <v>229.59773000000001</v>
      </c>
      <c r="M134" s="87">
        <v>4.6454903047896389E-4</v>
      </c>
      <c r="N134" s="87">
        <f t="shared" si="2"/>
        <v>1.2886667327509285E-3</v>
      </c>
      <c r="O134" s="87">
        <f>L134/'סכום נכסי הקרן'!$C$42</f>
        <v>3.7426536321787758E-4</v>
      </c>
    </row>
    <row r="135" spans="2:15" s="121" customFormat="1">
      <c r="B135" s="85" t="s">
        <v>628</v>
      </c>
      <c r="C135" s="79" t="s">
        <v>629</v>
      </c>
      <c r="D135" s="92" t="s">
        <v>610</v>
      </c>
      <c r="E135" s="92" t="s">
        <v>605</v>
      </c>
      <c r="F135" s="79" t="s">
        <v>630</v>
      </c>
      <c r="G135" s="92" t="s">
        <v>310</v>
      </c>
      <c r="H135" s="92" t="s">
        <v>155</v>
      </c>
      <c r="I135" s="86">
        <v>2124</v>
      </c>
      <c r="J135" s="88">
        <v>7285</v>
      </c>
      <c r="K135" s="79"/>
      <c r="L135" s="86">
        <v>543.73317000000009</v>
      </c>
      <c r="M135" s="87">
        <v>4.0749456170305101E-5</v>
      </c>
      <c r="N135" s="87">
        <f t="shared" si="2"/>
        <v>3.051819578844291E-3</v>
      </c>
      <c r="O135" s="87">
        <f>L135/'סכום נכסי הקרן'!$C$42</f>
        <v>8.863349492334179E-4</v>
      </c>
    </row>
    <row r="136" spans="2:15" s="121" customFormat="1">
      <c r="B136" s="85" t="s">
        <v>631</v>
      </c>
      <c r="C136" s="79" t="s">
        <v>632</v>
      </c>
      <c r="D136" s="92" t="s">
        <v>610</v>
      </c>
      <c r="E136" s="92" t="s">
        <v>605</v>
      </c>
      <c r="F136" s="79" t="s">
        <v>450</v>
      </c>
      <c r="G136" s="92" t="s">
        <v>310</v>
      </c>
      <c r="H136" s="92" t="s">
        <v>155</v>
      </c>
      <c r="I136" s="86">
        <v>1699</v>
      </c>
      <c r="J136" s="88">
        <v>2713</v>
      </c>
      <c r="K136" s="79"/>
      <c r="L136" s="86">
        <v>161.97385999999997</v>
      </c>
      <c r="M136" s="87">
        <v>6.0899759354547145E-5</v>
      </c>
      <c r="N136" s="87">
        <f t="shared" si="2"/>
        <v>9.0911319095905805E-4</v>
      </c>
      <c r="O136" s="87">
        <f>L136/'סכום נכסי הקרן'!$C$42</f>
        <v>2.640322512975265E-4</v>
      </c>
    </row>
    <row r="137" spans="2:15" s="121" customFormat="1">
      <c r="B137" s="85" t="s">
        <v>633</v>
      </c>
      <c r="C137" s="79" t="s">
        <v>634</v>
      </c>
      <c r="D137" s="92" t="s">
        <v>610</v>
      </c>
      <c r="E137" s="92" t="s">
        <v>605</v>
      </c>
      <c r="F137" s="79" t="s">
        <v>635</v>
      </c>
      <c r="G137" s="92" t="s">
        <v>636</v>
      </c>
      <c r="H137" s="92" t="s">
        <v>155</v>
      </c>
      <c r="I137" s="86">
        <v>1304</v>
      </c>
      <c r="J137" s="88">
        <v>6218</v>
      </c>
      <c r="K137" s="79"/>
      <c r="L137" s="86">
        <v>284.92467999999997</v>
      </c>
      <c r="M137" s="87">
        <v>2.6910049630262314E-5</v>
      </c>
      <c r="N137" s="87">
        <f t="shared" si="2"/>
        <v>1.5992011613342333E-3</v>
      </c>
      <c r="O137" s="87">
        <f>L137/'סכום נכסי הקרן'!$C$42</f>
        <v>4.6445336741760262E-4</v>
      </c>
    </row>
    <row r="138" spans="2:15" s="121" customFormat="1">
      <c r="B138" s="85" t="s">
        <v>641</v>
      </c>
      <c r="C138" s="79" t="s">
        <v>642</v>
      </c>
      <c r="D138" s="92" t="s">
        <v>610</v>
      </c>
      <c r="E138" s="92" t="s">
        <v>605</v>
      </c>
      <c r="F138" s="79" t="s">
        <v>595</v>
      </c>
      <c r="G138" s="92" t="s">
        <v>478</v>
      </c>
      <c r="H138" s="92" t="s">
        <v>155</v>
      </c>
      <c r="I138" s="86">
        <v>1877</v>
      </c>
      <c r="J138" s="88">
        <v>515</v>
      </c>
      <c r="K138" s="79"/>
      <c r="L138" s="86">
        <v>33.968260000000001</v>
      </c>
      <c r="M138" s="87">
        <v>8.7940639646573272E-5</v>
      </c>
      <c r="N138" s="87">
        <f t="shared" si="2"/>
        <v>1.9065417864294238E-4</v>
      </c>
      <c r="O138" s="87">
        <f>L138/'סכום נכסי הקרן'!$C$42</f>
        <v>5.5371380051446072E-5</v>
      </c>
    </row>
    <row r="139" spans="2:15" s="121" customFormat="1">
      <c r="B139" s="85" t="s">
        <v>645</v>
      </c>
      <c r="C139" s="79" t="s">
        <v>646</v>
      </c>
      <c r="D139" s="92" t="s">
        <v>610</v>
      </c>
      <c r="E139" s="92" t="s">
        <v>605</v>
      </c>
      <c r="F139" s="79" t="s">
        <v>338</v>
      </c>
      <c r="G139" s="92" t="s">
        <v>339</v>
      </c>
      <c r="H139" s="92" t="s">
        <v>155</v>
      </c>
      <c r="I139" s="86">
        <v>1055</v>
      </c>
      <c r="J139" s="88">
        <v>9183</v>
      </c>
      <c r="K139" s="79"/>
      <c r="L139" s="86">
        <v>340.43859999999995</v>
      </c>
      <c r="M139" s="87">
        <v>4.6640085796537728E-5</v>
      </c>
      <c r="N139" s="87">
        <f t="shared" si="2"/>
        <v>1.9107849993303511E-3</v>
      </c>
      <c r="O139" s="87">
        <f>L139/'סכום נכסי הקרן'!$C$42</f>
        <v>5.5494614986997348E-4</v>
      </c>
    </row>
    <row r="140" spans="2:15" s="121" customFormat="1">
      <c r="B140" s="85" t="s">
        <v>647</v>
      </c>
      <c r="C140" s="79" t="s">
        <v>648</v>
      </c>
      <c r="D140" s="92" t="s">
        <v>610</v>
      </c>
      <c r="E140" s="92" t="s">
        <v>605</v>
      </c>
      <c r="F140" s="79" t="s">
        <v>649</v>
      </c>
      <c r="G140" s="92" t="s">
        <v>650</v>
      </c>
      <c r="H140" s="92" t="s">
        <v>155</v>
      </c>
      <c r="I140" s="86">
        <v>2412</v>
      </c>
      <c r="J140" s="88">
        <v>5260</v>
      </c>
      <c r="K140" s="79"/>
      <c r="L140" s="86">
        <v>445.8254</v>
      </c>
      <c r="M140" s="87">
        <v>5.4954053216848967E-5</v>
      </c>
      <c r="N140" s="87">
        <f t="shared" si="2"/>
        <v>2.502291122805856E-3</v>
      </c>
      <c r="O140" s="87">
        <f>L140/'סכום נכסי הקרן'!$C$42</f>
        <v>7.2673630206516212E-4</v>
      </c>
    </row>
    <row r="141" spans="2:15" s="121" customFormat="1">
      <c r="B141" s="85" t="s">
        <v>651</v>
      </c>
      <c r="C141" s="79" t="s">
        <v>652</v>
      </c>
      <c r="D141" s="92" t="s">
        <v>610</v>
      </c>
      <c r="E141" s="92" t="s">
        <v>605</v>
      </c>
      <c r="F141" s="79" t="s">
        <v>313</v>
      </c>
      <c r="G141" s="92" t="s">
        <v>288</v>
      </c>
      <c r="H141" s="92" t="s">
        <v>155</v>
      </c>
      <c r="I141" s="86">
        <v>801</v>
      </c>
      <c r="J141" s="88">
        <v>1709</v>
      </c>
      <c r="K141" s="79"/>
      <c r="L141" s="86">
        <v>48.103459999999998</v>
      </c>
      <c r="M141" s="87">
        <v>7.8770578005884348E-7</v>
      </c>
      <c r="N141" s="87">
        <f t="shared" si="2"/>
        <v>2.6999103445933444E-4</v>
      </c>
      <c r="O141" s="87">
        <f>L141/'סכום נכסי הקרן'!$C$42</f>
        <v>7.8413052816056334E-5</v>
      </c>
    </row>
    <row r="142" spans="2:15" s="121" customFormat="1">
      <c r="B142" s="85" t="s">
        <v>653</v>
      </c>
      <c r="C142" s="79" t="s">
        <v>654</v>
      </c>
      <c r="D142" s="92" t="s">
        <v>610</v>
      </c>
      <c r="E142" s="92" t="s">
        <v>605</v>
      </c>
      <c r="F142" s="79" t="s">
        <v>309</v>
      </c>
      <c r="G142" s="92" t="s">
        <v>310</v>
      </c>
      <c r="H142" s="92" t="s">
        <v>155</v>
      </c>
      <c r="I142" s="86">
        <v>5576</v>
      </c>
      <c r="J142" s="88">
        <v>2691</v>
      </c>
      <c r="K142" s="79"/>
      <c r="L142" s="86">
        <v>527.27625999999998</v>
      </c>
      <c r="M142" s="87">
        <v>5.6633448041457225E-5</v>
      </c>
      <c r="N142" s="87">
        <f t="shared" si="2"/>
        <v>2.9594516253768233E-3</v>
      </c>
      <c r="O142" s="87">
        <f>L142/'סכום נכסי הקרן'!$C$42</f>
        <v>8.5950867617490831E-4</v>
      </c>
    </row>
    <row r="143" spans="2:15" s="121" customFormat="1">
      <c r="B143" s="85" t="s">
        <v>655</v>
      </c>
      <c r="C143" s="79" t="s">
        <v>656</v>
      </c>
      <c r="D143" s="92" t="s">
        <v>610</v>
      </c>
      <c r="E143" s="92" t="s">
        <v>605</v>
      </c>
      <c r="F143" s="79" t="s">
        <v>657</v>
      </c>
      <c r="G143" s="92" t="s">
        <v>607</v>
      </c>
      <c r="H143" s="92" t="s">
        <v>155</v>
      </c>
      <c r="I143" s="86">
        <v>2086</v>
      </c>
      <c r="J143" s="88">
        <v>4260</v>
      </c>
      <c r="K143" s="79"/>
      <c r="L143" s="86">
        <v>312.26668999999998</v>
      </c>
      <c r="M143" s="87">
        <v>3.2677430261296154E-5</v>
      </c>
      <c r="N143" s="87">
        <f t="shared" si="2"/>
        <v>1.752664084044938E-3</v>
      </c>
      <c r="O143" s="87">
        <f>L143/'סכום נכסי הקרן'!$C$42</f>
        <v>5.0902335207623508E-4</v>
      </c>
    </row>
    <row r="144" spans="2:15" s="121" customFormat="1">
      <c r="B144" s="85" t="s">
        <v>658</v>
      </c>
      <c r="C144" s="79" t="s">
        <v>659</v>
      </c>
      <c r="D144" s="92" t="s">
        <v>610</v>
      </c>
      <c r="E144" s="92" t="s">
        <v>605</v>
      </c>
      <c r="F144" s="79" t="s">
        <v>660</v>
      </c>
      <c r="G144" s="92" t="s">
        <v>607</v>
      </c>
      <c r="H144" s="92" t="s">
        <v>155</v>
      </c>
      <c r="I144" s="86">
        <v>1485</v>
      </c>
      <c r="J144" s="88">
        <v>7955</v>
      </c>
      <c r="K144" s="79"/>
      <c r="L144" s="86">
        <v>415.11496999999997</v>
      </c>
      <c r="M144" s="87">
        <v>3.1670953086680948E-5</v>
      </c>
      <c r="N144" s="87">
        <f t="shared" si="2"/>
        <v>2.3299222170267086E-3</v>
      </c>
      <c r="O144" s="87">
        <f>L144/'סכום נכסי הקרן'!$C$42</f>
        <v>6.7667548378735421E-4</v>
      </c>
    </row>
    <row r="145" spans="2:15" s="121" customFormat="1">
      <c r="B145" s="82"/>
      <c r="C145" s="79"/>
      <c r="D145" s="79"/>
      <c r="E145" s="79"/>
      <c r="F145" s="79"/>
      <c r="G145" s="79"/>
      <c r="H145" s="79"/>
      <c r="I145" s="86"/>
      <c r="J145" s="88"/>
      <c r="K145" s="79"/>
      <c r="L145" s="79"/>
      <c r="M145" s="79"/>
      <c r="N145" s="87"/>
      <c r="O145" s="79"/>
    </row>
    <row r="146" spans="2:15" s="121" customFormat="1">
      <c r="B146" s="97" t="s">
        <v>52</v>
      </c>
      <c r="C146" s="81"/>
      <c r="D146" s="81"/>
      <c r="E146" s="81"/>
      <c r="F146" s="81"/>
      <c r="G146" s="81"/>
      <c r="H146" s="81"/>
      <c r="I146" s="89"/>
      <c r="J146" s="91"/>
      <c r="K146" s="89">
        <f>SUM(K147:K229)</f>
        <v>19.27094</v>
      </c>
      <c r="L146" s="89">
        <f>SUM(L147:L229)</f>
        <v>25955.815660000007</v>
      </c>
      <c r="M146" s="81"/>
      <c r="N146" s="90">
        <f t="shared" si="2"/>
        <v>0.14568260828387802</v>
      </c>
      <c r="O146" s="90">
        <f>L146/'סכום נכסי הקרן'!$C$42</f>
        <v>4.2310360714830138E-2</v>
      </c>
    </row>
    <row r="147" spans="2:15" s="121" customFormat="1">
      <c r="B147" s="85" t="s">
        <v>661</v>
      </c>
      <c r="C147" s="79" t="s">
        <v>662</v>
      </c>
      <c r="D147" s="92" t="s">
        <v>131</v>
      </c>
      <c r="E147" s="92" t="s">
        <v>605</v>
      </c>
      <c r="F147" s="79"/>
      <c r="G147" s="92" t="s">
        <v>663</v>
      </c>
      <c r="H147" s="92" t="s">
        <v>664</v>
      </c>
      <c r="I147" s="86">
        <v>1537</v>
      </c>
      <c r="J147" s="88">
        <v>2272</v>
      </c>
      <c r="K147" s="79"/>
      <c r="L147" s="86">
        <v>128.31589</v>
      </c>
      <c r="M147" s="87">
        <v>7.0889985962694289E-7</v>
      </c>
      <c r="N147" s="87">
        <f t="shared" si="2"/>
        <v>7.2020058180160369E-4</v>
      </c>
      <c r="O147" s="87">
        <f>L147/'סכום נכסי הקרן'!$C$42</f>
        <v>2.0916667241211497E-4</v>
      </c>
    </row>
    <row r="148" spans="2:15" s="121" customFormat="1">
      <c r="B148" s="85" t="s">
        <v>665</v>
      </c>
      <c r="C148" s="79" t="s">
        <v>666</v>
      </c>
      <c r="D148" s="92" t="s">
        <v>26</v>
      </c>
      <c r="E148" s="92" t="s">
        <v>605</v>
      </c>
      <c r="F148" s="79"/>
      <c r="G148" s="92" t="s">
        <v>339</v>
      </c>
      <c r="H148" s="92" t="s">
        <v>157</v>
      </c>
      <c r="I148" s="86">
        <v>519</v>
      </c>
      <c r="J148" s="88">
        <v>19810</v>
      </c>
      <c r="K148" s="79"/>
      <c r="L148" s="86">
        <v>445.06081</v>
      </c>
      <c r="M148" s="87">
        <v>2.4806876079845943E-6</v>
      </c>
      <c r="N148" s="87">
        <f t="shared" si="2"/>
        <v>2.4979996966789774E-3</v>
      </c>
      <c r="O148" s="87">
        <f>L148/'סכום נכסי הקרן'!$C$42</f>
        <v>7.2548995022160188E-4</v>
      </c>
    </row>
    <row r="149" spans="2:15" s="121" customFormat="1">
      <c r="B149" s="85" t="s">
        <v>667</v>
      </c>
      <c r="C149" s="79" t="s">
        <v>668</v>
      </c>
      <c r="D149" s="92" t="s">
        <v>604</v>
      </c>
      <c r="E149" s="92" t="s">
        <v>605</v>
      </c>
      <c r="F149" s="79"/>
      <c r="G149" s="92" t="s">
        <v>669</v>
      </c>
      <c r="H149" s="92" t="s">
        <v>155</v>
      </c>
      <c r="I149" s="86">
        <v>269</v>
      </c>
      <c r="J149" s="88">
        <v>12489</v>
      </c>
      <c r="K149" s="124">
        <v>0.85074000000000005</v>
      </c>
      <c r="L149" s="86">
        <v>118.90500999999999</v>
      </c>
      <c r="M149" s="87">
        <v>2.6570825468722944E-6</v>
      </c>
      <c r="N149" s="87">
        <f t="shared" si="2"/>
        <v>6.6737998996948471E-4</v>
      </c>
      <c r="O149" s="87">
        <f>L149/'סכום נכסי הקרן'!$C$42</f>
        <v>1.938260746570768E-4</v>
      </c>
    </row>
    <row r="150" spans="2:15" s="121" customFormat="1">
      <c r="B150" s="85" t="s">
        <v>670</v>
      </c>
      <c r="C150" s="79" t="s">
        <v>671</v>
      </c>
      <c r="D150" s="92" t="s">
        <v>26</v>
      </c>
      <c r="E150" s="92" t="s">
        <v>605</v>
      </c>
      <c r="F150" s="79"/>
      <c r="G150" s="92" t="s">
        <v>672</v>
      </c>
      <c r="H150" s="92" t="s">
        <v>157</v>
      </c>
      <c r="I150" s="86">
        <v>268</v>
      </c>
      <c r="J150" s="88">
        <v>18416</v>
      </c>
      <c r="K150" s="79"/>
      <c r="L150" s="86">
        <v>213.64741000000001</v>
      </c>
      <c r="M150" s="87">
        <v>6.0874552071757936E-7</v>
      </c>
      <c r="N150" s="87">
        <f t="shared" ref="N150:N216" si="3">L150/$L$11</f>
        <v>1.1991421248171662E-3</v>
      </c>
      <c r="O150" s="87">
        <f>L150/'סכום נכסי הקרן'!$C$42</f>
        <v>3.4826487833398355E-4</v>
      </c>
    </row>
    <row r="151" spans="2:15" s="121" customFormat="1">
      <c r="B151" s="85" t="s">
        <v>673</v>
      </c>
      <c r="C151" s="79" t="s">
        <v>674</v>
      </c>
      <c r="D151" s="92" t="s">
        <v>610</v>
      </c>
      <c r="E151" s="92" t="s">
        <v>605</v>
      </c>
      <c r="F151" s="79"/>
      <c r="G151" s="92" t="s">
        <v>607</v>
      </c>
      <c r="H151" s="92" t="s">
        <v>155</v>
      </c>
      <c r="I151" s="86">
        <v>375</v>
      </c>
      <c r="J151" s="88">
        <v>103179</v>
      </c>
      <c r="K151" s="79"/>
      <c r="L151" s="86">
        <v>1359.6412800000001</v>
      </c>
      <c r="M151" s="87">
        <v>1.0719072024952216E-6</v>
      </c>
      <c r="N151" s="87">
        <f t="shared" si="3"/>
        <v>7.6312796559917656E-3</v>
      </c>
      <c r="O151" s="87">
        <f>L151/'סכום נכסי הקרן'!$C$42</f>
        <v>2.2163400200220619E-3</v>
      </c>
    </row>
    <row r="152" spans="2:15" s="121" customFormat="1">
      <c r="B152" s="85" t="s">
        <v>675</v>
      </c>
      <c r="C152" s="79" t="s">
        <v>676</v>
      </c>
      <c r="D152" s="92" t="s">
        <v>610</v>
      </c>
      <c r="E152" s="92" t="s">
        <v>605</v>
      </c>
      <c r="F152" s="79"/>
      <c r="G152" s="92" t="s">
        <v>677</v>
      </c>
      <c r="H152" s="92" t="s">
        <v>155</v>
      </c>
      <c r="I152" s="86">
        <v>121</v>
      </c>
      <c r="J152" s="88">
        <v>144734</v>
      </c>
      <c r="K152" s="79"/>
      <c r="L152" s="86">
        <v>615.40029000000004</v>
      </c>
      <c r="M152" s="87">
        <v>2.4994464913775096E-7</v>
      </c>
      <c r="N152" s="87">
        <f t="shared" si="3"/>
        <v>3.4540667324902291E-3</v>
      </c>
      <c r="O152" s="87">
        <f>L152/'סכום נכסי הקרן'!$C$42</f>
        <v>1.0031589295819135E-3</v>
      </c>
    </row>
    <row r="153" spans="2:15" s="121" customFormat="1">
      <c r="B153" s="85" t="s">
        <v>678</v>
      </c>
      <c r="C153" s="79" t="s">
        <v>679</v>
      </c>
      <c r="D153" s="92" t="s">
        <v>604</v>
      </c>
      <c r="E153" s="92" t="s">
        <v>605</v>
      </c>
      <c r="F153" s="79"/>
      <c r="G153" s="92" t="s">
        <v>680</v>
      </c>
      <c r="H153" s="92" t="s">
        <v>155</v>
      </c>
      <c r="I153" s="86">
        <v>1352</v>
      </c>
      <c r="J153" s="88">
        <v>9328</v>
      </c>
      <c r="K153" s="79"/>
      <c r="L153" s="86">
        <v>443.16656999999998</v>
      </c>
      <c r="M153" s="87">
        <v>1.5718286142672789E-6</v>
      </c>
      <c r="N153" s="87">
        <f t="shared" si="3"/>
        <v>2.4873678665130339E-3</v>
      </c>
      <c r="O153" s="87">
        <f>L153/'סכום נכסי הקרן'!$C$42</f>
        <v>7.2240216524384164E-4</v>
      </c>
    </row>
    <row r="154" spans="2:15" s="121" customFormat="1">
      <c r="B154" s="85" t="s">
        <v>681</v>
      </c>
      <c r="C154" s="79" t="s">
        <v>682</v>
      </c>
      <c r="D154" s="92" t="s">
        <v>610</v>
      </c>
      <c r="E154" s="92" t="s">
        <v>605</v>
      </c>
      <c r="F154" s="79"/>
      <c r="G154" s="92" t="s">
        <v>636</v>
      </c>
      <c r="H154" s="92" t="s">
        <v>155</v>
      </c>
      <c r="I154" s="86">
        <v>1261</v>
      </c>
      <c r="J154" s="88">
        <v>16778</v>
      </c>
      <c r="K154" s="79"/>
      <c r="L154" s="86">
        <v>743.45902000000001</v>
      </c>
      <c r="M154" s="87">
        <v>2.485212395001747E-7</v>
      </c>
      <c r="N154" s="87">
        <f t="shared" si="3"/>
        <v>4.1728239483796604E-3</v>
      </c>
      <c r="O154" s="87">
        <f>L154/'סכום נכסי הקרן'!$C$42</f>
        <v>1.2119064076021452E-3</v>
      </c>
    </row>
    <row r="155" spans="2:15" s="121" customFormat="1">
      <c r="B155" s="85" t="s">
        <v>683</v>
      </c>
      <c r="C155" s="79" t="s">
        <v>684</v>
      </c>
      <c r="D155" s="92" t="s">
        <v>604</v>
      </c>
      <c r="E155" s="92" t="s">
        <v>605</v>
      </c>
      <c r="F155" s="79"/>
      <c r="G155" s="92" t="s">
        <v>685</v>
      </c>
      <c r="H155" s="92" t="s">
        <v>155</v>
      </c>
      <c r="I155" s="86">
        <v>1107</v>
      </c>
      <c r="J155" s="88">
        <v>8497</v>
      </c>
      <c r="K155" s="79"/>
      <c r="L155" s="86">
        <v>330.53313000000003</v>
      </c>
      <c r="M155" s="87">
        <v>4.1773584905660374E-6</v>
      </c>
      <c r="N155" s="87">
        <f t="shared" si="3"/>
        <v>1.8551884145502568E-3</v>
      </c>
      <c r="O155" s="87">
        <f>L155/'סכום נכסי הקרן'!$C$42</f>
        <v>5.3879932504120116E-4</v>
      </c>
    </row>
    <row r="156" spans="2:15" s="121" customFormat="1">
      <c r="B156" s="85" t="s">
        <v>686</v>
      </c>
      <c r="C156" s="79" t="s">
        <v>687</v>
      </c>
      <c r="D156" s="92" t="s">
        <v>115</v>
      </c>
      <c r="E156" s="92" t="s">
        <v>605</v>
      </c>
      <c r="F156" s="79"/>
      <c r="G156" s="92" t="s">
        <v>677</v>
      </c>
      <c r="H156" s="92" t="s">
        <v>158</v>
      </c>
      <c r="I156" s="86">
        <v>938</v>
      </c>
      <c r="J156" s="88">
        <v>6960</v>
      </c>
      <c r="K156" s="79"/>
      <c r="L156" s="86">
        <v>322.78111000000001</v>
      </c>
      <c r="M156" s="87">
        <v>1.1216102841666617E-5</v>
      </c>
      <c r="N156" s="87">
        <f t="shared" si="3"/>
        <v>1.8116785319150066E-3</v>
      </c>
      <c r="O156" s="87">
        <f>L156/'סכום נכסי הקרן'!$C$42</f>
        <v>5.2616282127013929E-4</v>
      </c>
    </row>
    <row r="157" spans="2:15" s="121" customFormat="1">
      <c r="B157" s="85" t="s">
        <v>688</v>
      </c>
      <c r="C157" s="79" t="s">
        <v>689</v>
      </c>
      <c r="D157" s="92" t="s">
        <v>26</v>
      </c>
      <c r="E157" s="92" t="s">
        <v>605</v>
      </c>
      <c r="F157" s="79"/>
      <c r="G157" s="92" t="s">
        <v>672</v>
      </c>
      <c r="H157" s="92" t="s">
        <v>157</v>
      </c>
      <c r="I157" s="86">
        <v>2698</v>
      </c>
      <c r="J157" s="88">
        <v>1562.5</v>
      </c>
      <c r="K157" s="79"/>
      <c r="L157" s="86">
        <v>182.48598000000001</v>
      </c>
      <c r="M157" s="87">
        <v>1.7274847787941847E-6</v>
      </c>
      <c r="N157" s="87">
        <f t="shared" si="3"/>
        <v>1.0242418843577038E-3</v>
      </c>
      <c r="O157" s="87">
        <f>L157/'סכום נכסי הקרן'!$C$42</f>
        <v>2.9746888868139221E-4</v>
      </c>
    </row>
    <row r="158" spans="2:15" s="121" customFormat="1">
      <c r="B158" s="85" t="s">
        <v>690</v>
      </c>
      <c r="C158" s="79" t="s">
        <v>691</v>
      </c>
      <c r="D158" s="92" t="s">
        <v>26</v>
      </c>
      <c r="E158" s="92" t="s">
        <v>605</v>
      </c>
      <c r="F158" s="79"/>
      <c r="G158" s="92" t="s">
        <v>672</v>
      </c>
      <c r="H158" s="92" t="s">
        <v>157</v>
      </c>
      <c r="I158" s="86">
        <v>2025</v>
      </c>
      <c r="J158" s="88">
        <v>2160</v>
      </c>
      <c r="K158" s="79"/>
      <c r="L158" s="86">
        <v>189.34170999999998</v>
      </c>
      <c r="M158" s="87">
        <v>8.3479439426107369E-7</v>
      </c>
      <c r="N158" s="87">
        <f t="shared" si="3"/>
        <v>1.062721146237699E-3</v>
      </c>
      <c r="O158" s="87">
        <f>L158/'סכום נכסי הקרן'!$C$42</f>
        <v>3.0864435752672308E-4</v>
      </c>
    </row>
    <row r="159" spans="2:15" s="121" customFormat="1">
      <c r="B159" s="85" t="s">
        <v>693</v>
      </c>
      <c r="C159" s="79" t="s">
        <v>694</v>
      </c>
      <c r="D159" s="92" t="s">
        <v>26</v>
      </c>
      <c r="E159" s="92" t="s">
        <v>605</v>
      </c>
      <c r="F159" s="79"/>
      <c r="G159" s="92" t="s">
        <v>695</v>
      </c>
      <c r="H159" s="92" t="s">
        <v>157</v>
      </c>
      <c r="I159" s="86">
        <v>615</v>
      </c>
      <c r="J159" s="88">
        <v>6810</v>
      </c>
      <c r="K159" s="79"/>
      <c r="L159" s="86">
        <v>181.29664000000002</v>
      </c>
      <c r="M159" s="87">
        <v>5.699969667819948E-6</v>
      </c>
      <c r="N159" s="87">
        <f t="shared" si="3"/>
        <v>1.0175664573317919E-3</v>
      </c>
      <c r="O159" s="87">
        <f>L159/'סכום נכסי הקרן'!$C$42</f>
        <v>2.9553015537122599E-4</v>
      </c>
    </row>
    <row r="160" spans="2:15" s="121" customFormat="1">
      <c r="B160" s="85" t="s">
        <v>696</v>
      </c>
      <c r="C160" s="79" t="s">
        <v>697</v>
      </c>
      <c r="D160" s="92" t="s">
        <v>604</v>
      </c>
      <c r="E160" s="92" t="s">
        <v>605</v>
      </c>
      <c r="F160" s="79"/>
      <c r="G160" s="92" t="s">
        <v>698</v>
      </c>
      <c r="H160" s="92" t="s">
        <v>155</v>
      </c>
      <c r="I160" s="86">
        <v>1502</v>
      </c>
      <c r="J160" s="88">
        <v>1188</v>
      </c>
      <c r="K160" s="86">
        <v>4.8320000000000002E-2</v>
      </c>
      <c r="L160" s="86">
        <v>62.750980000000006</v>
      </c>
      <c r="M160" s="87">
        <v>4.9173660002778743E-7</v>
      </c>
      <c r="N160" s="87">
        <f t="shared" si="3"/>
        <v>3.5220339666911714E-4</v>
      </c>
      <c r="O160" s="87">
        <f>L160/'סכום נכסי הקרן'!$C$42</f>
        <v>1.022898541809528E-4</v>
      </c>
    </row>
    <row r="161" spans="2:15" s="121" customFormat="1">
      <c r="B161" s="85" t="s">
        <v>699</v>
      </c>
      <c r="C161" s="79" t="s">
        <v>700</v>
      </c>
      <c r="D161" s="92" t="s">
        <v>604</v>
      </c>
      <c r="E161" s="92" t="s">
        <v>605</v>
      </c>
      <c r="F161" s="79"/>
      <c r="G161" s="92" t="s">
        <v>698</v>
      </c>
      <c r="H161" s="92" t="s">
        <v>155</v>
      </c>
      <c r="I161" s="86">
        <v>10053</v>
      </c>
      <c r="J161" s="88">
        <v>2999</v>
      </c>
      <c r="K161" s="79"/>
      <c r="L161" s="86">
        <v>1059.43399</v>
      </c>
      <c r="M161" s="87">
        <v>9.8327247005036336E-7</v>
      </c>
      <c r="N161" s="87">
        <f t="shared" si="3"/>
        <v>5.9463015529751962E-3</v>
      </c>
      <c r="O161" s="87">
        <f>L161/'סכום נכסי הקרן'!$C$42</f>
        <v>1.726974596276345E-3</v>
      </c>
    </row>
    <row r="162" spans="2:15" s="121" customFormat="1">
      <c r="B162" s="85" t="s">
        <v>701</v>
      </c>
      <c r="C162" s="79" t="s">
        <v>702</v>
      </c>
      <c r="D162" s="92" t="s">
        <v>115</v>
      </c>
      <c r="E162" s="92" t="s">
        <v>605</v>
      </c>
      <c r="F162" s="79"/>
      <c r="G162" s="92" t="s">
        <v>698</v>
      </c>
      <c r="H162" s="92" t="s">
        <v>158</v>
      </c>
      <c r="I162" s="86">
        <v>16581</v>
      </c>
      <c r="J162" s="88">
        <v>206.5</v>
      </c>
      <c r="K162" s="86">
        <v>1.6395999999999999</v>
      </c>
      <c r="L162" s="86">
        <v>170.92786999999998</v>
      </c>
      <c r="M162" s="87">
        <v>9.7155848983331739E-7</v>
      </c>
      <c r="N162" s="87">
        <f t="shared" si="3"/>
        <v>9.5936950147100931E-4</v>
      </c>
      <c r="O162" s="87">
        <f>L162/'סכום נכסי הקרן'!$C$42</f>
        <v>2.7862810903926688E-4</v>
      </c>
    </row>
    <row r="163" spans="2:15" s="121" customFormat="1">
      <c r="B163" s="85" t="s">
        <v>703</v>
      </c>
      <c r="C163" s="79" t="s">
        <v>704</v>
      </c>
      <c r="D163" s="92" t="s">
        <v>604</v>
      </c>
      <c r="E163" s="92" t="s">
        <v>605</v>
      </c>
      <c r="F163" s="79"/>
      <c r="G163" s="92" t="s">
        <v>627</v>
      </c>
      <c r="H163" s="92" t="s">
        <v>155</v>
      </c>
      <c r="I163" s="86">
        <v>168</v>
      </c>
      <c r="J163" s="88">
        <v>21670</v>
      </c>
      <c r="K163" s="79"/>
      <c r="L163" s="86">
        <v>127.92928000000001</v>
      </c>
      <c r="M163" s="87">
        <v>6.3100375660574549E-7</v>
      </c>
      <c r="N163" s="87">
        <f t="shared" si="3"/>
        <v>7.1803064987087937E-4</v>
      </c>
      <c r="O163" s="87">
        <f>L163/'סכום נכסי הקרן'!$C$42</f>
        <v>2.0853646264447633E-4</v>
      </c>
    </row>
    <row r="164" spans="2:15" s="121" customFormat="1">
      <c r="B164" s="85" t="s">
        <v>705</v>
      </c>
      <c r="C164" s="79" t="s">
        <v>706</v>
      </c>
      <c r="D164" s="92" t="s">
        <v>115</v>
      </c>
      <c r="E164" s="92" t="s">
        <v>605</v>
      </c>
      <c r="F164" s="79"/>
      <c r="G164" s="92" t="s">
        <v>376</v>
      </c>
      <c r="H164" s="92" t="s">
        <v>158</v>
      </c>
      <c r="I164" s="86">
        <v>2673</v>
      </c>
      <c r="J164" s="88">
        <v>1403.6</v>
      </c>
      <c r="K164" s="79"/>
      <c r="L164" s="86">
        <v>185.49763000000002</v>
      </c>
      <c r="M164" s="87">
        <v>1.2655819774035749E-6</v>
      </c>
      <c r="N164" s="87">
        <f t="shared" si="3"/>
        <v>1.0411454189252682E-3</v>
      </c>
      <c r="O164" s="87">
        <f>L164/'סכום נכסי הקרן'!$C$42</f>
        <v>3.0237815447045347E-4</v>
      </c>
    </row>
    <row r="165" spans="2:15" s="121" customFormat="1">
      <c r="B165" s="85" t="s">
        <v>707</v>
      </c>
      <c r="C165" s="79" t="s">
        <v>708</v>
      </c>
      <c r="D165" s="92" t="s">
        <v>604</v>
      </c>
      <c r="E165" s="92" t="s">
        <v>605</v>
      </c>
      <c r="F165" s="79"/>
      <c r="G165" s="92" t="s">
        <v>680</v>
      </c>
      <c r="H165" s="92" t="s">
        <v>155</v>
      </c>
      <c r="I165" s="86">
        <v>117</v>
      </c>
      <c r="J165" s="88">
        <v>54172</v>
      </c>
      <c r="K165" s="79"/>
      <c r="L165" s="86">
        <v>222.72167999999999</v>
      </c>
      <c r="M165" s="87">
        <v>7.2797991875482786E-7</v>
      </c>
      <c r="N165" s="87">
        <f t="shared" si="3"/>
        <v>1.2500734204924317E-3</v>
      </c>
      <c r="O165" s="87">
        <f>L165/'סכום נכסי הקרן'!$C$42</f>
        <v>3.6305677090838785E-4</v>
      </c>
    </row>
    <row r="166" spans="2:15" s="121" customFormat="1">
      <c r="B166" s="85" t="s">
        <v>709</v>
      </c>
      <c r="C166" s="79" t="s">
        <v>710</v>
      </c>
      <c r="D166" s="92" t="s">
        <v>26</v>
      </c>
      <c r="E166" s="92" t="s">
        <v>605</v>
      </c>
      <c r="F166" s="79"/>
      <c r="G166" s="92" t="s">
        <v>698</v>
      </c>
      <c r="H166" s="92" t="s">
        <v>157</v>
      </c>
      <c r="I166" s="86">
        <v>574</v>
      </c>
      <c r="J166" s="88">
        <v>6017</v>
      </c>
      <c r="K166" s="79"/>
      <c r="L166" s="86">
        <v>149.50628</v>
      </c>
      <c r="M166" s="87">
        <v>4.5931839537941185E-7</v>
      </c>
      <c r="N166" s="87">
        <f t="shared" si="3"/>
        <v>8.3913621172711716E-4</v>
      </c>
      <c r="O166" s="87">
        <f>L166/'סכום נכסי הקרן'!$C$42</f>
        <v>2.4370895212053579E-4</v>
      </c>
    </row>
    <row r="167" spans="2:15" s="121" customFormat="1">
      <c r="B167" s="85" t="s">
        <v>711</v>
      </c>
      <c r="C167" s="79" t="s">
        <v>712</v>
      </c>
      <c r="D167" s="92" t="s">
        <v>610</v>
      </c>
      <c r="E167" s="92" t="s">
        <v>605</v>
      </c>
      <c r="F167" s="79"/>
      <c r="G167" s="92" t="s">
        <v>677</v>
      </c>
      <c r="H167" s="92" t="s">
        <v>155</v>
      </c>
      <c r="I167" s="86">
        <v>19</v>
      </c>
      <c r="J167" s="88">
        <v>208039</v>
      </c>
      <c r="K167" s="79"/>
      <c r="L167" s="86">
        <v>138.89932000000002</v>
      </c>
      <c r="M167" s="87">
        <v>3.9346767451823818E-7</v>
      </c>
      <c r="N167" s="87">
        <f t="shared" si="3"/>
        <v>7.7960236316676869E-4</v>
      </c>
      <c r="O167" s="87">
        <f>L167/'סכום נכסי הקרן'!$C$42</f>
        <v>2.2641863423700318E-4</v>
      </c>
    </row>
    <row r="168" spans="2:15" s="121" customFormat="1">
      <c r="B168" s="85" t="s">
        <v>713</v>
      </c>
      <c r="C168" s="79" t="s">
        <v>714</v>
      </c>
      <c r="D168" s="92" t="s">
        <v>604</v>
      </c>
      <c r="E168" s="92" t="s">
        <v>605</v>
      </c>
      <c r="F168" s="79"/>
      <c r="G168" s="92" t="s">
        <v>669</v>
      </c>
      <c r="H168" s="92" t="s">
        <v>155</v>
      </c>
      <c r="I168" s="86">
        <v>271</v>
      </c>
      <c r="J168" s="88">
        <v>12322</v>
      </c>
      <c r="K168" s="86">
        <v>0.76184000000000007</v>
      </c>
      <c r="L168" s="86">
        <v>118.10351</v>
      </c>
      <c r="M168" s="87">
        <v>1.7558681144781952E-6</v>
      </c>
      <c r="N168" s="87">
        <f t="shared" si="3"/>
        <v>6.6288139851433463E-4</v>
      </c>
      <c r="O168" s="87">
        <f>L168/'סכום נכסי הקרן'!$C$42</f>
        <v>1.9251955612738955E-4</v>
      </c>
    </row>
    <row r="169" spans="2:15" s="121" customFormat="1">
      <c r="B169" s="85" t="s">
        <v>715</v>
      </c>
      <c r="C169" s="79" t="s">
        <v>716</v>
      </c>
      <c r="D169" s="92" t="s">
        <v>115</v>
      </c>
      <c r="E169" s="92" t="s">
        <v>605</v>
      </c>
      <c r="F169" s="79"/>
      <c r="G169" s="92" t="s">
        <v>376</v>
      </c>
      <c r="H169" s="92" t="s">
        <v>158</v>
      </c>
      <c r="I169" s="86">
        <v>6470</v>
      </c>
      <c r="J169" s="88">
        <v>479.25</v>
      </c>
      <c r="K169" s="79"/>
      <c r="L169" s="86">
        <v>153.30718999999999</v>
      </c>
      <c r="M169" s="87">
        <v>3.2426332839159828E-7</v>
      </c>
      <c r="N169" s="87">
        <f t="shared" si="3"/>
        <v>8.6046963811238812E-4</v>
      </c>
      <c r="O169" s="87">
        <f>L169/'סכום נכסי הקרן'!$C$42</f>
        <v>2.4990478411638549E-4</v>
      </c>
    </row>
    <row r="170" spans="2:15" s="121" customFormat="1">
      <c r="B170" s="85" t="s">
        <v>717</v>
      </c>
      <c r="C170" s="79" t="s">
        <v>718</v>
      </c>
      <c r="D170" s="92" t="s">
        <v>26</v>
      </c>
      <c r="E170" s="92" t="s">
        <v>605</v>
      </c>
      <c r="F170" s="79"/>
      <c r="G170" s="92" t="s">
        <v>719</v>
      </c>
      <c r="H170" s="92" t="s">
        <v>157</v>
      </c>
      <c r="I170" s="86">
        <v>2819</v>
      </c>
      <c r="J170" s="88">
        <v>1685</v>
      </c>
      <c r="K170" s="79"/>
      <c r="L170" s="86">
        <v>205.61865</v>
      </c>
      <c r="M170" s="87">
        <v>3.6389321598885967E-6</v>
      </c>
      <c r="N170" s="87">
        <f t="shared" si="3"/>
        <v>1.1540789793006954E-3</v>
      </c>
      <c r="O170" s="87">
        <f>L170/'סכום נכסי הקרן'!$C$42</f>
        <v>3.3517726297476738E-4</v>
      </c>
    </row>
    <row r="171" spans="2:15" s="121" customFormat="1">
      <c r="B171" s="85" t="s">
        <v>720</v>
      </c>
      <c r="C171" s="79" t="s">
        <v>721</v>
      </c>
      <c r="D171" s="92" t="s">
        <v>604</v>
      </c>
      <c r="E171" s="92" t="s">
        <v>605</v>
      </c>
      <c r="F171" s="79"/>
      <c r="G171" s="92" t="s">
        <v>612</v>
      </c>
      <c r="H171" s="92" t="s">
        <v>155</v>
      </c>
      <c r="I171" s="86">
        <v>905</v>
      </c>
      <c r="J171" s="88">
        <v>3773</v>
      </c>
      <c r="K171" s="79"/>
      <c r="L171" s="86">
        <v>119.98782000000001</v>
      </c>
      <c r="M171" s="87">
        <v>3.8781461953813141E-6</v>
      </c>
      <c r="N171" s="87">
        <f t="shared" si="3"/>
        <v>6.7345749441558727E-4</v>
      </c>
      <c r="O171" s="87">
        <f>L171/'סכום נכסי הקרן'!$C$42</f>
        <v>1.9559115429417057E-4</v>
      </c>
    </row>
    <row r="172" spans="2:15" s="121" customFormat="1">
      <c r="B172" s="85" t="s">
        <v>722</v>
      </c>
      <c r="C172" s="79" t="s">
        <v>723</v>
      </c>
      <c r="D172" s="92" t="s">
        <v>604</v>
      </c>
      <c r="E172" s="92" t="s">
        <v>605</v>
      </c>
      <c r="F172" s="79"/>
      <c r="G172" s="92" t="s">
        <v>376</v>
      </c>
      <c r="H172" s="92" t="s">
        <v>155</v>
      </c>
      <c r="I172" s="86">
        <v>1617</v>
      </c>
      <c r="J172" s="88">
        <v>11404</v>
      </c>
      <c r="K172" s="79"/>
      <c r="L172" s="86">
        <v>647.99102000000005</v>
      </c>
      <c r="M172" s="87">
        <v>8.4648461921009283E-7</v>
      </c>
      <c r="N172" s="87">
        <f t="shared" si="3"/>
        <v>3.6369892271815646E-3</v>
      </c>
      <c r="O172" s="87">
        <f>L172/'סכום נכסי הקרן'!$C$42</f>
        <v>1.0562848093586246E-3</v>
      </c>
    </row>
    <row r="173" spans="2:15" s="121" customFormat="1">
      <c r="B173" s="85" t="s">
        <v>724</v>
      </c>
      <c r="C173" s="79" t="s">
        <v>725</v>
      </c>
      <c r="D173" s="92" t="s">
        <v>726</v>
      </c>
      <c r="E173" s="92" t="s">
        <v>605</v>
      </c>
      <c r="F173" s="79"/>
      <c r="G173" s="92" t="s">
        <v>727</v>
      </c>
      <c r="H173" s="92" t="s">
        <v>160</v>
      </c>
      <c r="I173" s="86">
        <v>44051</v>
      </c>
      <c r="J173" s="88">
        <v>806</v>
      </c>
      <c r="K173" s="79"/>
      <c r="L173" s="86">
        <v>158.97411</v>
      </c>
      <c r="M173" s="125">
        <v>0</v>
      </c>
      <c r="N173" s="87">
        <f t="shared" si="3"/>
        <v>8.9227644770567495E-4</v>
      </c>
      <c r="O173" s="87">
        <f>L173/'סכום נכסי הקרן'!$C$42</f>
        <v>2.5914238360017243E-4</v>
      </c>
    </row>
    <row r="174" spans="2:15" s="121" customFormat="1">
      <c r="B174" s="85" t="s">
        <v>728</v>
      </c>
      <c r="C174" s="79" t="s">
        <v>729</v>
      </c>
      <c r="D174" s="92" t="s">
        <v>610</v>
      </c>
      <c r="E174" s="92" t="s">
        <v>605</v>
      </c>
      <c r="F174" s="79"/>
      <c r="G174" s="92" t="s">
        <v>636</v>
      </c>
      <c r="H174" s="92" t="s">
        <v>155</v>
      </c>
      <c r="I174" s="86">
        <v>1554</v>
      </c>
      <c r="J174" s="88">
        <v>4289</v>
      </c>
      <c r="K174" s="79"/>
      <c r="L174" s="86">
        <v>234.21182000000002</v>
      </c>
      <c r="M174" s="87">
        <v>3.2257278339550413E-7</v>
      </c>
      <c r="N174" s="87">
        <f t="shared" si="3"/>
        <v>1.3145643071081259E-3</v>
      </c>
      <c r="O174" s="87">
        <f>L174/'סכום נכסי הקרן'!$C$42</f>
        <v>3.8178675321493883E-4</v>
      </c>
    </row>
    <row r="175" spans="2:15" s="121" customFormat="1">
      <c r="B175" s="85" t="s">
        <v>730</v>
      </c>
      <c r="C175" s="79" t="s">
        <v>731</v>
      </c>
      <c r="D175" s="92" t="s">
        <v>604</v>
      </c>
      <c r="E175" s="92" t="s">
        <v>605</v>
      </c>
      <c r="F175" s="79"/>
      <c r="G175" s="92" t="s">
        <v>698</v>
      </c>
      <c r="H175" s="92" t="s">
        <v>155</v>
      </c>
      <c r="I175" s="86">
        <v>1482</v>
      </c>
      <c r="J175" s="88">
        <v>6750</v>
      </c>
      <c r="K175" s="79"/>
      <c r="L175" s="86">
        <v>351.52298999999999</v>
      </c>
      <c r="M175" s="87">
        <v>5.7883264532427144E-7</v>
      </c>
      <c r="N175" s="87">
        <f t="shared" si="3"/>
        <v>1.9729985266410833E-3</v>
      </c>
      <c r="O175" s="87">
        <f>L175/'סכום נכסי הקרן'!$C$42</f>
        <v>5.7301472245298041E-4</v>
      </c>
    </row>
    <row r="176" spans="2:15" s="121" customFormat="1">
      <c r="B176" s="85" t="s">
        <v>732</v>
      </c>
      <c r="C176" s="79" t="s">
        <v>733</v>
      </c>
      <c r="D176" s="92" t="s">
        <v>26</v>
      </c>
      <c r="E176" s="92" t="s">
        <v>605</v>
      </c>
      <c r="F176" s="79"/>
      <c r="G176" s="92" t="s">
        <v>663</v>
      </c>
      <c r="H176" s="92" t="s">
        <v>157</v>
      </c>
      <c r="I176" s="86">
        <v>1680</v>
      </c>
      <c r="J176" s="88">
        <v>4286</v>
      </c>
      <c r="K176" s="79"/>
      <c r="L176" s="86">
        <v>311.69438000000002</v>
      </c>
      <c r="M176" s="87">
        <v>3.0347474244748912E-6</v>
      </c>
      <c r="N176" s="87">
        <f t="shared" si="3"/>
        <v>1.7494518708500574E-3</v>
      </c>
      <c r="O176" s="87">
        <f>L176/'סכום נכסי הקרן'!$C$42</f>
        <v>5.0809043427246065E-4</v>
      </c>
    </row>
    <row r="177" spans="2:15" s="121" customFormat="1">
      <c r="B177" s="85" t="s">
        <v>734</v>
      </c>
      <c r="C177" s="79" t="s">
        <v>735</v>
      </c>
      <c r="D177" s="92" t="s">
        <v>26</v>
      </c>
      <c r="E177" s="92" t="s">
        <v>605</v>
      </c>
      <c r="F177" s="79"/>
      <c r="G177" s="92" t="s">
        <v>736</v>
      </c>
      <c r="H177" s="92" t="s">
        <v>157</v>
      </c>
      <c r="I177" s="86">
        <v>815</v>
      </c>
      <c r="J177" s="88">
        <v>6573</v>
      </c>
      <c r="K177" s="79"/>
      <c r="L177" s="86">
        <v>231.89359999999999</v>
      </c>
      <c r="M177" s="87">
        <v>1.2151295104414663E-6</v>
      </c>
      <c r="N177" s="87">
        <f t="shared" si="3"/>
        <v>1.3015527978340669E-3</v>
      </c>
      <c r="O177" s="87">
        <f>L177/'סכום נכסי הקרן'!$C$42</f>
        <v>3.7800784194121258E-4</v>
      </c>
    </row>
    <row r="178" spans="2:15" s="121" customFormat="1">
      <c r="B178" s="85" t="s">
        <v>737</v>
      </c>
      <c r="C178" s="79" t="s">
        <v>738</v>
      </c>
      <c r="D178" s="92" t="s">
        <v>26</v>
      </c>
      <c r="E178" s="92" t="s">
        <v>605</v>
      </c>
      <c r="F178" s="79"/>
      <c r="G178" s="92" t="s">
        <v>607</v>
      </c>
      <c r="H178" s="92" t="s">
        <v>157</v>
      </c>
      <c r="I178" s="86">
        <v>535</v>
      </c>
      <c r="J178" s="88">
        <v>3930</v>
      </c>
      <c r="K178" s="79"/>
      <c r="L178" s="86">
        <v>91.015190000000004</v>
      </c>
      <c r="M178" s="87">
        <v>2.9083150526705915E-6</v>
      </c>
      <c r="N178" s="87">
        <f t="shared" si="3"/>
        <v>5.1084236559309612E-4</v>
      </c>
      <c r="O178" s="87">
        <f>L178/'סכום נכסי הקרן'!$C$42</f>
        <v>1.4836310944230213E-4</v>
      </c>
    </row>
    <row r="179" spans="2:15" s="121" customFormat="1">
      <c r="B179" s="85" t="s">
        <v>739</v>
      </c>
      <c r="C179" s="79" t="s">
        <v>740</v>
      </c>
      <c r="D179" s="92" t="s">
        <v>604</v>
      </c>
      <c r="E179" s="92" t="s">
        <v>605</v>
      </c>
      <c r="F179" s="79"/>
      <c r="G179" s="92" t="s">
        <v>741</v>
      </c>
      <c r="H179" s="92" t="s">
        <v>155</v>
      </c>
      <c r="I179" s="86">
        <v>976</v>
      </c>
      <c r="J179" s="88">
        <v>5481</v>
      </c>
      <c r="K179" s="79"/>
      <c r="L179" s="86">
        <v>187.97988000000001</v>
      </c>
      <c r="M179" s="87">
        <v>1.3806501022435057E-6</v>
      </c>
      <c r="N179" s="87">
        <f t="shared" si="3"/>
        <v>1.0550775819190878E-3</v>
      </c>
      <c r="O179" s="87">
        <f>L179/'סכום נכסי הקרן'!$C$42</f>
        <v>3.0642444969230766E-4</v>
      </c>
    </row>
    <row r="180" spans="2:15" s="121" customFormat="1">
      <c r="B180" s="85" t="s">
        <v>742</v>
      </c>
      <c r="C180" s="79" t="s">
        <v>743</v>
      </c>
      <c r="D180" s="92" t="s">
        <v>26</v>
      </c>
      <c r="E180" s="92" t="s">
        <v>605</v>
      </c>
      <c r="F180" s="79"/>
      <c r="G180" s="92" t="s">
        <v>134</v>
      </c>
      <c r="H180" s="92" t="s">
        <v>157</v>
      </c>
      <c r="I180" s="86">
        <v>1915</v>
      </c>
      <c r="J180" s="88">
        <v>3565</v>
      </c>
      <c r="K180" s="79"/>
      <c r="L180" s="86">
        <v>295.52609000000001</v>
      </c>
      <c r="M180" s="87">
        <v>1.5517548937493532E-6</v>
      </c>
      <c r="N180" s="87">
        <f t="shared" si="3"/>
        <v>1.6587038593236824E-3</v>
      </c>
      <c r="O180" s="87">
        <f>L180/'סכום נכסי הקרן'!$C$42</f>
        <v>4.8173463829197775E-4</v>
      </c>
    </row>
    <row r="181" spans="2:15" s="121" customFormat="1">
      <c r="B181" s="85" t="s">
        <v>744</v>
      </c>
      <c r="C181" s="79" t="s">
        <v>745</v>
      </c>
      <c r="D181" s="92" t="s">
        <v>26</v>
      </c>
      <c r="E181" s="92" t="s">
        <v>605</v>
      </c>
      <c r="F181" s="79"/>
      <c r="G181" s="92" t="s">
        <v>663</v>
      </c>
      <c r="H181" s="92" t="s">
        <v>157</v>
      </c>
      <c r="I181" s="86">
        <v>561</v>
      </c>
      <c r="J181" s="88">
        <v>9248</v>
      </c>
      <c r="K181" s="79"/>
      <c r="L181" s="86">
        <v>224.58367999999999</v>
      </c>
      <c r="M181" s="87">
        <v>5.7242698204066976E-6</v>
      </c>
      <c r="N181" s="87">
        <f t="shared" si="3"/>
        <v>1.260524296711383E-3</v>
      </c>
      <c r="O181" s="87">
        <f>L181/'סכום נכסי הקרן'!$C$42</f>
        <v>3.6609200172844729E-4</v>
      </c>
    </row>
    <row r="182" spans="2:15" s="121" customFormat="1">
      <c r="B182" s="85" t="s">
        <v>746</v>
      </c>
      <c r="C182" s="79" t="s">
        <v>747</v>
      </c>
      <c r="D182" s="92" t="s">
        <v>26</v>
      </c>
      <c r="E182" s="92" t="s">
        <v>605</v>
      </c>
      <c r="F182" s="79"/>
      <c r="G182" s="92" t="s">
        <v>376</v>
      </c>
      <c r="H182" s="92" t="s">
        <v>157</v>
      </c>
      <c r="I182" s="86">
        <v>3187</v>
      </c>
      <c r="J182" s="88">
        <v>1428.8</v>
      </c>
      <c r="K182" s="79"/>
      <c r="L182" s="86">
        <v>197.11563000000001</v>
      </c>
      <c r="M182" s="87">
        <v>8.7695032327919279E-7</v>
      </c>
      <c r="N182" s="87">
        <f t="shared" si="3"/>
        <v>1.1063539473419048E-3</v>
      </c>
      <c r="O182" s="87">
        <f>L182/'סכום נכסי הקרן'!$C$42</f>
        <v>3.213165603068931E-4</v>
      </c>
    </row>
    <row r="183" spans="2:15" s="121" customFormat="1">
      <c r="B183" s="85" t="s">
        <v>748</v>
      </c>
      <c r="C183" s="79" t="s">
        <v>749</v>
      </c>
      <c r="D183" s="92" t="s">
        <v>26</v>
      </c>
      <c r="E183" s="92" t="s">
        <v>605</v>
      </c>
      <c r="F183" s="79"/>
      <c r="G183" s="92" t="s">
        <v>636</v>
      </c>
      <c r="H183" s="92" t="s">
        <v>162</v>
      </c>
      <c r="I183" s="86">
        <v>6332</v>
      </c>
      <c r="J183" s="88">
        <v>5292</v>
      </c>
      <c r="K183" s="86">
        <v>2.6683000000000003</v>
      </c>
      <c r="L183" s="86">
        <v>143.73842000000002</v>
      </c>
      <c r="M183" s="87">
        <v>2.0609324159747765E-6</v>
      </c>
      <c r="N183" s="87">
        <f t="shared" si="3"/>
        <v>8.0676285463353987E-4</v>
      </c>
      <c r="O183" s="87">
        <f>L183/'סכום נכסי הקרן'!$C$42</f>
        <v>2.3430681117650353E-4</v>
      </c>
    </row>
    <row r="184" spans="2:15" s="121" customFormat="1">
      <c r="B184" s="85" t="s">
        <v>750</v>
      </c>
      <c r="C184" s="79" t="s">
        <v>751</v>
      </c>
      <c r="D184" s="92" t="s">
        <v>610</v>
      </c>
      <c r="E184" s="92" t="s">
        <v>605</v>
      </c>
      <c r="F184" s="79"/>
      <c r="G184" s="92" t="s">
        <v>677</v>
      </c>
      <c r="H184" s="92" t="s">
        <v>155</v>
      </c>
      <c r="I184" s="86">
        <v>210</v>
      </c>
      <c r="J184" s="88">
        <v>11041</v>
      </c>
      <c r="K184" s="79"/>
      <c r="L184" s="86">
        <v>81.475949999999997</v>
      </c>
      <c r="M184" s="87">
        <v>1.5104283968364063E-6</v>
      </c>
      <c r="N184" s="87">
        <f t="shared" si="3"/>
        <v>4.5730132560229579E-4</v>
      </c>
      <c r="O184" s="87">
        <f>L184/'סכום נכסי הקרן'!$C$42</f>
        <v>1.3281327311150519E-4</v>
      </c>
    </row>
    <row r="185" spans="2:15" s="121" customFormat="1">
      <c r="B185" s="85" t="s">
        <v>752</v>
      </c>
      <c r="C185" s="79" t="s">
        <v>753</v>
      </c>
      <c r="D185" s="92" t="s">
        <v>604</v>
      </c>
      <c r="E185" s="92" t="s">
        <v>605</v>
      </c>
      <c r="F185" s="79"/>
      <c r="G185" s="92" t="s">
        <v>376</v>
      </c>
      <c r="H185" s="92" t="s">
        <v>155</v>
      </c>
      <c r="I185" s="86">
        <v>2203</v>
      </c>
      <c r="J185" s="88">
        <v>7461</v>
      </c>
      <c r="K185" s="79"/>
      <c r="L185" s="86">
        <v>577.58153000000004</v>
      </c>
      <c r="M185" s="87">
        <v>5.1988664850281204E-7</v>
      </c>
      <c r="N185" s="87">
        <f t="shared" si="3"/>
        <v>3.2418007929014905E-3</v>
      </c>
      <c r="O185" s="87">
        <f>L185/'סכום נכסי הקרן'!$C$42</f>
        <v>9.4151088128522633E-4</v>
      </c>
    </row>
    <row r="186" spans="2:15" s="121" customFormat="1">
      <c r="B186" s="85" t="s">
        <v>754</v>
      </c>
      <c r="C186" s="79" t="s">
        <v>755</v>
      </c>
      <c r="D186" s="92" t="s">
        <v>610</v>
      </c>
      <c r="E186" s="92" t="s">
        <v>605</v>
      </c>
      <c r="F186" s="79"/>
      <c r="G186" s="92" t="s">
        <v>636</v>
      </c>
      <c r="H186" s="92" t="s">
        <v>155</v>
      </c>
      <c r="I186" s="86">
        <v>3881</v>
      </c>
      <c r="J186" s="88">
        <v>15979</v>
      </c>
      <c r="K186" s="79"/>
      <c r="L186" s="86">
        <v>2179.1895</v>
      </c>
      <c r="M186" s="87">
        <v>1.6198359509366841E-6</v>
      </c>
      <c r="N186" s="87">
        <f t="shared" si="3"/>
        <v>1.2231170634875742E-2</v>
      </c>
      <c r="O186" s="87">
        <f>L186/'סכום נכסי הקרן'!$C$42</f>
        <v>3.552278804054748E-3</v>
      </c>
    </row>
    <row r="187" spans="2:15" s="121" customFormat="1">
      <c r="B187" s="85" t="s">
        <v>756</v>
      </c>
      <c r="C187" s="79" t="s">
        <v>757</v>
      </c>
      <c r="D187" s="92" t="s">
        <v>604</v>
      </c>
      <c r="E187" s="92" t="s">
        <v>605</v>
      </c>
      <c r="F187" s="79"/>
      <c r="G187" s="92" t="s">
        <v>680</v>
      </c>
      <c r="H187" s="92" t="s">
        <v>155</v>
      </c>
      <c r="I187" s="86">
        <v>1168</v>
      </c>
      <c r="J187" s="88">
        <v>25186</v>
      </c>
      <c r="K187" s="79"/>
      <c r="L187" s="86">
        <v>1033.7221</v>
      </c>
      <c r="M187" s="87">
        <v>3.0815517283533212E-6</v>
      </c>
      <c r="N187" s="87">
        <f t="shared" si="3"/>
        <v>5.801988030018539E-3</v>
      </c>
      <c r="O187" s="87">
        <f>L187/'סכום נכסי הקרן'!$C$42</f>
        <v>1.6850618567650782E-3</v>
      </c>
    </row>
    <row r="188" spans="2:15" s="121" customFormat="1">
      <c r="B188" s="85" t="s">
        <v>758</v>
      </c>
      <c r="C188" s="79" t="s">
        <v>759</v>
      </c>
      <c r="D188" s="92" t="s">
        <v>726</v>
      </c>
      <c r="E188" s="92" t="s">
        <v>605</v>
      </c>
      <c r="F188" s="79"/>
      <c r="G188" s="92" t="s">
        <v>698</v>
      </c>
      <c r="H188" s="92" t="s">
        <v>160</v>
      </c>
      <c r="I188" s="86">
        <v>49687</v>
      </c>
      <c r="J188" s="88">
        <v>673</v>
      </c>
      <c r="K188" s="79"/>
      <c r="L188" s="86">
        <v>149.72470000000001</v>
      </c>
      <c r="M188" s="87">
        <v>5.7247015342598183E-7</v>
      </c>
      <c r="N188" s="87">
        <f t="shared" si="3"/>
        <v>8.403621410416947E-4</v>
      </c>
      <c r="O188" s="87">
        <f>L188/'סכום נכסי הקרן'!$C$42</f>
        <v>2.4406499675840766E-4</v>
      </c>
    </row>
    <row r="189" spans="2:15" s="121" customFormat="1">
      <c r="B189" s="85" t="s">
        <v>760</v>
      </c>
      <c r="C189" s="79" t="s">
        <v>761</v>
      </c>
      <c r="D189" s="92" t="s">
        <v>604</v>
      </c>
      <c r="E189" s="92" t="s">
        <v>605</v>
      </c>
      <c r="F189" s="79"/>
      <c r="G189" s="92" t="s">
        <v>284</v>
      </c>
      <c r="H189" s="92" t="s">
        <v>155</v>
      </c>
      <c r="I189" s="86">
        <v>1144</v>
      </c>
      <c r="J189" s="88">
        <v>1560</v>
      </c>
      <c r="K189" s="86">
        <v>3.1050000000000001E-2</v>
      </c>
      <c r="L189" s="86">
        <v>62.743099999999998</v>
      </c>
      <c r="M189" s="87">
        <v>3.5411780688307116E-7</v>
      </c>
      <c r="N189" s="87">
        <f t="shared" si="3"/>
        <v>3.5215916847115505E-4</v>
      </c>
      <c r="O189" s="87">
        <f>L189/'סכום נכסי הקרן'!$C$42</f>
        <v>1.0227700905804083E-4</v>
      </c>
    </row>
    <row r="190" spans="2:15" s="121" customFormat="1">
      <c r="B190" s="85" t="s">
        <v>762</v>
      </c>
      <c r="C190" s="79" t="s">
        <v>763</v>
      </c>
      <c r="D190" s="92" t="s">
        <v>604</v>
      </c>
      <c r="E190" s="92" t="s">
        <v>605</v>
      </c>
      <c r="F190" s="79"/>
      <c r="G190" s="92" t="s">
        <v>284</v>
      </c>
      <c r="H190" s="92" t="s">
        <v>155</v>
      </c>
      <c r="I190" s="86">
        <v>539</v>
      </c>
      <c r="J190" s="88">
        <v>10997</v>
      </c>
      <c r="K190" s="79"/>
      <c r="L190" s="86">
        <v>208.28824</v>
      </c>
      <c r="M190" s="87">
        <v>1.5804547215946115E-7</v>
      </c>
      <c r="N190" s="87">
        <f t="shared" si="3"/>
        <v>1.1690626284120546E-3</v>
      </c>
      <c r="O190" s="87">
        <f>L190/'סכום נכסי הקרן'!$C$42</f>
        <v>3.3952893958321128E-4</v>
      </c>
    </row>
    <row r="191" spans="2:15" s="121" customFormat="1">
      <c r="B191" s="85" t="s">
        <v>764</v>
      </c>
      <c r="C191" s="79" t="s">
        <v>765</v>
      </c>
      <c r="D191" s="92" t="s">
        <v>115</v>
      </c>
      <c r="E191" s="92" t="s">
        <v>605</v>
      </c>
      <c r="F191" s="79"/>
      <c r="G191" s="92" t="s">
        <v>607</v>
      </c>
      <c r="H191" s="92" t="s">
        <v>158</v>
      </c>
      <c r="I191" s="86">
        <v>3838</v>
      </c>
      <c r="J191" s="88">
        <v>698.4</v>
      </c>
      <c r="K191" s="79"/>
      <c r="L191" s="86">
        <v>132.52725000000001</v>
      </c>
      <c r="M191" s="87">
        <v>5.6436210913972085E-6</v>
      </c>
      <c r="N191" s="87">
        <f t="shared" si="3"/>
        <v>7.4383774725458082E-4</v>
      </c>
      <c r="O191" s="87">
        <f>L191/'סכום נכסי הקרן'!$C$42</f>
        <v>2.1603157556268727E-4</v>
      </c>
    </row>
    <row r="192" spans="2:15" s="121" customFormat="1">
      <c r="B192" s="85" t="s">
        <v>766</v>
      </c>
      <c r="C192" s="79" t="s">
        <v>767</v>
      </c>
      <c r="D192" s="92" t="s">
        <v>26</v>
      </c>
      <c r="E192" s="92" t="s">
        <v>605</v>
      </c>
      <c r="F192" s="79"/>
      <c r="G192" s="92" t="s">
        <v>134</v>
      </c>
      <c r="H192" s="92" t="s">
        <v>157</v>
      </c>
      <c r="I192" s="86">
        <v>1275</v>
      </c>
      <c r="J192" s="88">
        <v>2335</v>
      </c>
      <c r="K192" s="79"/>
      <c r="L192" s="86">
        <v>128.87378999999999</v>
      </c>
      <c r="M192" s="87">
        <v>6.6614420062695924E-6</v>
      </c>
      <c r="N192" s="87">
        <f t="shared" si="3"/>
        <v>7.2333191576645487E-4</v>
      </c>
      <c r="O192" s="87">
        <f>L192/'סכום נכסי הקרן'!$C$42</f>
        <v>2.1007610059391472E-4</v>
      </c>
    </row>
    <row r="193" spans="2:15" s="121" customFormat="1">
      <c r="B193" s="85" t="s">
        <v>768</v>
      </c>
      <c r="C193" s="79" t="s">
        <v>769</v>
      </c>
      <c r="D193" s="92" t="s">
        <v>26</v>
      </c>
      <c r="E193" s="92" t="s">
        <v>605</v>
      </c>
      <c r="F193" s="79"/>
      <c r="G193" s="92" t="s">
        <v>306</v>
      </c>
      <c r="H193" s="92" t="s">
        <v>157</v>
      </c>
      <c r="I193" s="86">
        <v>1736</v>
      </c>
      <c r="J193" s="88">
        <v>3116.5</v>
      </c>
      <c r="K193" s="79"/>
      <c r="L193" s="86">
        <v>234.19864000000001</v>
      </c>
      <c r="M193" s="87">
        <v>1.8450242799084123E-6</v>
      </c>
      <c r="N193" s="87">
        <f t="shared" si="3"/>
        <v>1.3144903315181334E-3</v>
      </c>
      <c r="O193" s="87">
        <f>L193/'סכום נכסי הקרן'!$C$42</f>
        <v>3.8176526860580438E-4</v>
      </c>
    </row>
    <row r="194" spans="2:15" s="121" customFormat="1">
      <c r="B194" s="85" t="s">
        <v>770</v>
      </c>
      <c r="C194" s="79" t="s">
        <v>771</v>
      </c>
      <c r="D194" s="92" t="s">
        <v>115</v>
      </c>
      <c r="E194" s="92" t="s">
        <v>605</v>
      </c>
      <c r="F194" s="79"/>
      <c r="G194" s="92" t="s">
        <v>284</v>
      </c>
      <c r="H194" s="92" t="s">
        <v>158</v>
      </c>
      <c r="I194" s="86">
        <v>48792</v>
      </c>
      <c r="J194" s="88">
        <v>64.66</v>
      </c>
      <c r="K194" s="79"/>
      <c r="L194" s="86">
        <v>155.98411999999999</v>
      </c>
      <c r="M194" s="87">
        <v>6.7612415639648324E-7</v>
      </c>
      <c r="N194" s="87">
        <f t="shared" si="3"/>
        <v>8.7549448455535135E-4</v>
      </c>
      <c r="O194" s="87">
        <f>L194/'סכום נכסי הקרן'!$C$42</f>
        <v>2.5426842559820169E-4</v>
      </c>
    </row>
    <row r="195" spans="2:15" s="121" customFormat="1">
      <c r="B195" s="85" t="s">
        <v>772</v>
      </c>
      <c r="C195" s="79" t="s">
        <v>773</v>
      </c>
      <c r="D195" s="92" t="s">
        <v>604</v>
      </c>
      <c r="E195" s="92" t="s">
        <v>605</v>
      </c>
      <c r="F195" s="79"/>
      <c r="G195" s="92" t="s">
        <v>607</v>
      </c>
      <c r="H195" s="92" t="s">
        <v>155</v>
      </c>
      <c r="I195" s="86">
        <v>754</v>
      </c>
      <c r="J195" s="88">
        <v>17516</v>
      </c>
      <c r="K195" s="79"/>
      <c r="L195" s="86">
        <v>464.09622999999999</v>
      </c>
      <c r="M195" s="87">
        <v>7.2692473804102925E-7</v>
      </c>
      <c r="N195" s="87">
        <f t="shared" si="3"/>
        <v>2.6048400931321203E-3</v>
      </c>
      <c r="O195" s="87">
        <f>L195/'סכום נכסי הקרן'!$C$42</f>
        <v>7.5651943113286724E-4</v>
      </c>
    </row>
    <row r="196" spans="2:15" s="121" customFormat="1">
      <c r="B196" s="85" t="s">
        <v>774</v>
      </c>
      <c r="C196" s="79" t="s">
        <v>775</v>
      </c>
      <c r="D196" s="92" t="s">
        <v>604</v>
      </c>
      <c r="E196" s="92" t="s">
        <v>605</v>
      </c>
      <c r="F196" s="79"/>
      <c r="G196" s="92" t="s">
        <v>627</v>
      </c>
      <c r="H196" s="92" t="s">
        <v>155</v>
      </c>
      <c r="I196" s="86">
        <v>530</v>
      </c>
      <c r="J196" s="88">
        <v>5447</v>
      </c>
      <c r="K196" s="86">
        <v>0.89396000000000009</v>
      </c>
      <c r="L196" s="86">
        <v>102.33997000000001</v>
      </c>
      <c r="M196" s="87">
        <v>1.965736470056002E-7</v>
      </c>
      <c r="N196" s="87">
        <f t="shared" si="3"/>
        <v>5.7440513357744452E-4</v>
      </c>
      <c r="O196" s="87">
        <f>L196/'סכום נכסי הקרן'!$C$42</f>
        <v>1.6682353977871077E-4</v>
      </c>
    </row>
    <row r="197" spans="2:15" s="121" customFormat="1">
      <c r="B197" s="85" t="s">
        <v>776</v>
      </c>
      <c r="C197" s="79" t="s">
        <v>777</v>
      </c>
      <c r="D197" s="92" t="s">
        <v>610</v>
      </c>
      <c r="E197" s="92" t="s">
        <v>605</v>
      </c>
      <c r="F197" s="79"/>
      <c r="G197" s="92" t="s">
        <v>778</v>
      </c>
      <c r="H197" s="92" t="s">
        <v>155</v>
      </c>
      <c r="I197" s="86">
        <v>2756</v>
      </c>
      <c r="J197" s="88">
        <v>9127</v>
      </c>
      <c r="K197" s="79"/>
      <c r="L197" s="86">
        <v>883.91197999999997</v>
      </c>
      <c r="M197" s="87">
        <v>3.5793170712172295E-7</v>
      </c>
      <c r="N197" s="87">
        <f t="shared" si="3"/>
        <v>4.9611464508207631E-3</v>
      </c>
      <c r="O197" s="87">
        <f>L197/'סכום נכסי הקרן'!$C$42</f>
        <v>1.4408576175702317E-3</v>
      </c>
    </row>
    <row r="198" spans="2:15" s="121" customFormat="1">
      <c r="B198" s="85" t="s">
        <v>779</v>
      </c>
      <c r="C198" s="79" t="s">
        <v>780</v>
      </c>
      <c r="D198" s="92" t="s">
        <v>604</v>
      </c>
      <c r="E198" s="92" t="s">
        <v>605</v>
      </c>
      <c r="F198" s="79"/>
      <c r="G198" s="92" t="s">
        <v>680</v>
      </c>
      <c r="H198" s="92" t="s">
        <v>155</v>
      </c>
      <c r="I198" s="86">
        <v>287</v>
      </c>
      <c r="J198" s="88">
        <v>16130</v>
      </c>
      <c r="K198" s="79"/>
      <c r="L198" s="86">
        <v>162.67395000000002</v>
      </c>
      <c r="M198" s="87">
        <v>1.5017644921725549E-6</v>
      </c>
      <c r="N198" s="87">
        <f t="shared" si="3"/>
        <v>9.1304259693764361E-4</v>
      </c>
      <c r="O198" s="87">
        <f>L198/'סכום נכסי הקרן'!$C$42</f>
        <v>2.6517346222385062E-4</v>
      </c>
    </row>
    <row r="199" spans="2:15" s="121" customFormat="1">
      <c r="B199" s="85" t="s">
        <v>781</v>
      </c>
      <c r="C199" s="79" t="s">
        <v>782</v>
      </c>
      <c r="D199" s="92" t="s">
        <v>604</v>
      </c>
      <c r="E199" s="92" t="s">
        <v>605</v>
      </c>
      <c r="F199" s="79"/>
      <c r="G199" s="92" t="s">
        <v>612</v>
      </c>
      <c r="H199" s="92" t="s">
        <v>155</v>
      </c>
      <c r="I199" s="86">
        <v>1330</v>
      </c>
      <c r="J199" s="88">
        <v>2428</v>
      </c>
      <c r="K199" s="79"/>
      <c r="L199" s="86">
        <v>113.47549000000001</v>
      </c>
      <c r="M199" s="87">
        <v>3.4508040300741565E-6</v>
      </c>
      <c r="N199" s="87">
        <f t="shared" si="3"/>
        <v>6.3690563903053682E-4</v>
      </c>
      <c r="O199" s="87">
        <f>L199/'סכום נכסי הקרן'!$C$42</f>
        <v>1.8497545895238874E-4</v>
      </c>
    </row>
    <row r="200" spans="2:15" s="121" customFormat="1">
      <c r="B200" s="85" t="s">
        <v>783</v>
      </c>
      <c r="C200" s="79" t="s">
        <v>784</v>
      </c>
      <c r="D200" s="92" t="s">
        <v>610</v>
      </c>
      <c r="E200" s="92" t="s">
        <v>605</v>
      </c>
      <c r="F200" s="79"/>
      <c r="G200" s="92" t="s">
        <v>785</v>
      </c>
      <c r="H200" s="92" t="s">
        <v>155</v>
      </c>
      <c r="I200" s="86">
        <v>10704</v>
      </c>
      <c r="J200" s="88">
        <v>4117</v>
      </c>
      <c r="K200" s="79"/>
      <c r="L200" s="86">
        <v>1548.5624499999999</v>
      </c>
      <c r="M200" s="87">
        <v>2.0793279584065408E-5</v>
      </c>
      <c r="N200" s="87">
        <f t="shared" si="3"/>
        <v>8.6916404308625909E-3</v>
      </c>
      <c r="O200" s="87">
        <f>L200/'סכום נכסי הקרן'!$C$42</f>
        <v>2.5242988587684048E-3</v>
      </c>
    </row>
    <row r="201" spans="2:15" s="121" customFormat="1">
      <c r="B201" s="85" t="s">
        <v>786</v>
      </c>
      <c r="C201" s="79" t="s">
        <v>787</v>
      </c>
      <c r="D201" s="92" t="s">
        <v>604</v>
      </c>
      <c r="E201" s="92" t="s">
        <v>605</v>
      </c>
      <c r="F201" s="79"/>
      <c r="G201" s="92" t="s">
        <v>339</v>
      </c>
      <c r="H201" s="92" t="s">
        <v>155</v>
      </c>
      <c r="I201" s="86">
        <v>515</v>
      </c>
      <c r="J201" s="88">
        <v>6644</v>
      </c>
      <c r="K201" s="86">
        <v>0.36193999999999998</v>
      </c>
      <c r="L201" s="86">
        <v>120.59907000000001</v>
      </c>
      <c r="M201" s="87">
        <v>3.9680250195087948E-7</v>
      </c>
      <c r="N201" s="87">
        <f t="shared" si="3"/>
        <v>6.7688826675115876E-4</v>
      </c>
      <c r="O201" s="87">
        <f>L201/'סכום נכסי הקרן'!$C$42</f>
        <v>1.9658754787030448E-4</v>
      </c>
    </row>
    <row r="202" spans="2:15" s="121" customFormat="1">
      <c r="B202" s="85" t="s">
        <v>788</v>
      </c>
      <c r="C202" s="79" t="s">
        <v>789</v>
      </c>
      <c r="D202" s="92" t="s">
        <v>26</v>
      </c>
      <c r="E202" s="92" t="s">
        <v>605</v>
      </c>
      <c r="F202" s="79"/>
      <c r="G202" s="92" t="s">
        <v>636</v>
      </c>
      <c r="H202" s="92" t="s">
        <v>157</v>
      </c>
      <c r="I202" s="86">
        <v>9389</v>
      </c>
      <c r="J202" s="88">
        <v>448.5</v>
      </c>
      <c r="K202" s="79"/>
      <c r="L202" s="86">
        <v>182.28433999999999</v>
      </c>
      <c r="M202" s="87">
        <v>1.6672270084232177E-6</v>
      </c>
      <c r="N202" s="87">
        <f t="shared" si="3"/>
        <v>1.0231101364088372E-3</v>
      </c>
      <c r="O202" s="87">
        <f>L202/'סכום נכסי הקרן'!$C$42</f>
        <v>2.9714019698291912E-4</v>
      </c>
    </row>
    <row r="203" spans="2:15" s="121" customFormat="1">
      <c r="B203" s="85" t="s">
        <v>790</v>
      </c>
      <c r="C203" s="79" t="s">
        <v>791</v>
      </c>
      <c r="D203" s="92" t="s">
        <v>604</v>
      </c>
      <c r="E203" s="92" t="s">
        <v>605</v>
      </c>
      <c r="F203" s="79"/>
      <c r="G203" s="92" t="s">
        <v>612</v>
      </c>
      <c r="H203" s="92" t="s">
        <v>155</v>
      </c>
      <c r="I203" s="86">
        <v>721</v>
      </c>
      <c r="J203" s="88">
        <v>4726</v>
      </c>
      <c r="K203" s="86">
        <v>1.0134400000000001</v>
      </c>
      <c r="L203" s="86">
        <v>120.75108999999999</v>
      </c>
      <c r="M203" s="87">
        <v>1.1192202872545461E-6</v>
      </c>
      <c r="N203" s="87">
        <f t="shared" si="3"/>
        <v>6.7774151175803562E-4</v>
      </c>
      <c r="O203" s="87">
        <f>L203/'סכום נכסי הקרן'!$C$42</f>
        <v>1.9683535441663389E-4</v>
      </c>
    </row>
    <row r="204" spans="2:15" s="121" customFormat="1">
      <c r="B204" s="85" t="s">
        <v>792</v>
      </c>
      <c r="C204" s="79" t="s">
        <v>793</v>
      </c>
      <c r="D204" s="92" t="s">
        <v>610</v>
      </c>
      <c r="E204" s="92" t="s">
        <v>605</v>
      </c>
      <c r="F204" s="79"/>
      <c r="G204" s="92" t="s">
        <v>607</v>
      </c>
      <c r="H204" s="92" t="s">
        <v>155</v>
      </c>
      <c r="I204" s="86">
        <v>1476</v>
      </c>
      <c r="J204" s="88">
        <v>4575</v>
      </c>
      <c r="K204" s="79"/>
      <c r="L204" s="86">
        <v>237.28987000000001</v>
      </c>
      <c r="M204" s="87">
        <v>3.6155973341583558E-7</v>
      </c>
      <c r="N204" s="87">
        <f t="shared" si="3"/>
        <v>1.3318405259833909E-3</v>
      </c>
      <c r="O204" s="87">
        <f>L204/'סכום נכסי הקרן'!$C$42</f>
        <v>3.8680425709554248E-4</v>
      </c>
    </row>
    <row r="205" spans="2:15" s="121" customFormat="1">
      <c r="B205" s="85" t="s">
        <v>637</v>
      </c>
      <c r="C205" s="79" t="s">
        <v>638</v>
      </c>
      <c r="D205" s="92" t="s">
        <v>604</v>
      </c>
      <c r="E205" s="92" t="s">
        <v>605</v>
      </c>
      <c r="F205" s="79" t="s">
        <v>261</v>
      </c>
      <c r="G205" s="92" t="s">
        <v>262</v>
      </c>
      <c r="H205" s="92" t="s">
        <v>155</v>
      </c>
      <c r="I205" s="86">
        <v>1340</v>
      </c>
      <c r="J205" s="88">
        <v>5638</v>
      </c>
      <c r="K205" s="79"/>
      <c r="L205" s="86">
        <v>265.47989000000001</v>
      </c>
      <c r="M205" s="87">
        <v>2.6434646225820016E-5</v>
      </c>
      <c r="N205" s="87">
        <f>L205/$L$11</f>
        <v>1.4900630875461002E-3</v>
      </c>
      <c r="O205" s="87">
        <f>L205/'סכום נכסי הקרן'!$C$42</f>
        <v>4.3275657585069408E-4</v>
      </c>
    </row>
    <row r="206" spans="2:15" s="121" customFormat="1">
      <c r="B206" s="85" t="s">
        <v>794</v>
      </c>
      <c r="C206" s="79" t="s">
        <v>795</v>
      </c>
      <c r="D206" s="92" t="s">
        <v>610</v>
      </c>
      <c r="E206" s="92" t="s">
        <v>605</v>
      </c>
      <c r="F206" s="79"/>
      <c r="G206" s="92" t="s">
        <v>636</v>
      </c>
      <c r="H206" s="92" t="s">
        <v>155</v>
      </c>
      <c r="I206" s="86">
        <v>743</v>
      </c>
      <c r="J206" s="88">
        <v>7587</v>
      </c>
      <c r="K206" s="79"/>
      <c r="L206" s="86">
        <v>198.08914000000001</v>
      </c>
      <c r="M206" s="87">
        <v>6.190839132040854E-7</v>
      </c>
      <c r="N206" s="87">
        <f t="shared" si="3"/>
        <v>1.1118179819863256E-3</v>
      </c>
      <c r="O206" s="87">
        <f>L206/'סכום נכסי הקרן'!$C$42</f>
        <v>3.2290347091679436E-4</v>
      </c>
    </row>
    <row r="207" spans="2:15" s="121" customFormat="1">
      <c r="B207" s="85" t="s">
        <v>639</v>
      </c>
      <c r="C207" s="79" t="s">
        <v>640</v>
      </c>
      <c r="D207" s="92" t="s">
        <v>610</v>
      </c>
      <c r="E207" s="92" t="s">
        <v>605</v>
      </c>
      <c r="F207" s="79" t="s">
        <v>358</v>
      </c>
      <c r="G207" s="92" t="s">
        <v>288</v>
      </c>
      <c r="H207" s="92" t="s">
        <v>155</v>
      </c>
      <c r="I207" s="86">
        <v>1267</v>
      </c>
      <c r="J207" s="88">
        <v>8334</v>
      </c>
      <c r="K207" s="79"/>
      <c r="L207" s="86">
        <v>371.04952000000003</v>
      </c>
      <c r="M207" s="87">
        <v>8.9937981408662189E-6</v>
      </c>
      <c r="N207" s="87">
        <f>L207/$L$11</f>
        <v>2.0825953837923412E-3</v>
      </c>
      <c r="O207" s="87">
        <f>L207/'סכום נכסי הקרן'!$C$42</f>
        <v>6.0484475771872457E-4</v>
      </c>
    </row>
    <row r="208" spans="2:15" s="121" customFormat="1">
      <c r="B208" s="85" t="s">
        <v>796</v>
      </c>
      <c r="C208" s="79" t="s">
        <v>797</v>
      </c>
      <c r="D208" s="92" t="s">
        <v>604</v>
      </c>
      <c r="E208" s="92" t="s">
        <v>605</v>
      </c>
      <c r="F208" s="79"/>
      <c r="G208" s="92" t="s">
        <v>627</v>
      </c>
      <c r="H208" s="92" t="s">
        <v>155</v>
      </c>
      <c r="I208" s="86">
        <v>2230</v>
      </c>
      <c r="J208" s="88">
        <v>3549</v>
      </c>
      <c r="K208" s="79"/>
      <c r="L208" s="86">
        <v>278.10745000000003</v>
      </c>
      <c r="M208" s="87">
        <v>3.7460955242186387E-7</v>
      </c>
      <c r="N208" s="87">
        <f t="shared" si="3"/>
        <v>1.5609379890001187E-3</v>
      </c>
      <c r="O208" s="87">
        <f>L208/'סכום נכסי הקרן'!$C$42</f>
        <v>4.5334065710426547E-4</v>
      </c>
    </row>
    <row r="209" spans="2:15" s="121" customFormat="1">
      <c r="B209" s="85" t="s">
        <v>798</v>
      </c>
      <c r="C209" s="79" t="s">
        <v>799</v>
      </c>
      <c r="D209" s="92" t="s">
        <v>604</v>
      </c>
      <c r="E209" s="92" t="s">
        <v>605</v>
      </c>
      <c r="F209" s="79"/>
      <c r="G209" s="92" t="s">
        <v>727</v>
      </c>
      <c r="H209" s="92" t="s">
        <v>155</v>
      </c>
      <c r="I209" s="86">
        <v>1586</v>
      </c>
      <c r="J209" s="88">
        <v>6299</v>
      </c>
      <c r="K209" s="79"/>
      <c r="L209" s="86">
        <v>351.05612000000002</v>
      </c>
      <c r="M209" s="87">
        <v>2.9949403768081781E-6</v>
      </c>
      <c r="N209" s="87">
        <f t="shared" si="3"/>
        <v>1.9703781181661414E-3</v>
      </c>
      <c r="O209" s="87">
        <f>L209/'סכום נכסי הקרן'!$C$42</f>
        <v>5.7225368152228164E-4</v>
      </c>
    </row>
    <row r="210" spans="2:15" s="121" customFormat="1">
      <c r="B210" s="85" t="s">
        <v>800</v>
      </c>
      <c r="C210" s="79" t="s">
        <v>801</v>
      </c>
      <c r="D210" s="92" t="s">
        <v>26</v>
      </c>
      <c r="E210" s="92" t="s">
        <v>605</v>
      </c>
      <c r="F210" s="79"/>
      <c r="G210" s="92" t="s">
        <v>695</v>
      </c>
      <c r="H210" s="92" t="s">
        <v>157</v>
      </c>
      <c r="I210" s="86">
        <v>626</v>
      </c>
      <c r="J210" s="88">
        <v>5658</v>
      </c>
      <c r="K210" s="79"/>
      <c r="L210" s="86">
        <v>153.32210999999998</v>
      </c>
      <c r="M210" s="87">
        <v>2.7122397465693578E-6</v>
      </c>
      <c r="N210" s="87">
        <f t="shared" si="3"/>
        <v>8.6055337982731111E-4</v>
      </c>
      <c r="O210" s="87">
        <f>L210/'סכום נכסי הקרן'!$C$42</f>
        <v>2.4992910508514769E-4</v>
      </c>
    </row>
    <row r="211" spans="2:15" s="121" customFormat="1">
      <c r="B211" s="85" t="s">
        <v>802</v>
      </c>
      <c r="C211" s="79" t="s">
        <v>803</v>
      </c>
      <c r="D211" s="92" t="s">
        <v>115</v>
      </c>
      <c r="E211" s="92" t="s">
        <v>605</v>
      </c>
      <c r="F211" s="79"/>
      <c r="G211" s="92" t="s">
        <v>612</v>
      </c>
      <c r="H211" s="92" t="s">
        <v>158</v>
      </c>
      <c r="I211" s="86">
        <v>596</v>
      </c>
      <c r="J211" s="88">
        <v>3611</v>
      </c>
      <c r="K211" s="86">
        <v>3.8139600000000002</v>
      </c>
      <c r="L211" s="86">
        <v>110.22086</v>
      </c>
      <c r="M211" s="87">
        <v>4.4833280375901478E-7</v>
      </c>
      <c r="N211" s="87">
        <f t="shared" si="3"/>
        <v>6.1863832685626939E-4</v>
      </c>
      <c r="O211" s="87">
        <f>L211/'סכום נכסי הקרן'!$C$42</f>
        <v>1.7967011347231888E-4</v>
      </c>
    </row>
    <row r="212" spans="2:15" s="121" customFormat="1">
      <c r="B212" s="85" t="s">
        <v>804</v>
      </c>
      <c r="C212" s="79" t="s">
        <v>805</v>
      </c>
      <c r="D212" s="92" t="s">
        <v>131</v>
      </c>
      <c r="E212" s="92" t="s">
        <v>605</v>
      </c>
      <c r="F212" s="79"/>
      <c r="G212" s="92" t="s">
        <v>627</v>
      </c>
      <c r="H212" s="92" t="s">
        <v>664</v>
      </c>
      <c r="I212" s="86">
        <v>150</v>
      </c>
      <c r="J212" s="88">
        <v>21910</v>
      </c>
      <c r="K212" s="79"/>
      <c r="L212" s="86">
        <v>120.76244</v>
      </c>
      <c r="M212" s="87">
        <v>2.1350407586397626E-7</v>
      </c>
      <c r="N212" s="87">
        <f t="shared" si="3"/>
        <v>6.7780521607870437E-4</v>
      </c>
      <c r="O212" s="87">
        <f>L212/'סכום נכסי הקרן'!$C$42</f>
        <v>1.9685385595788401E-4</v>
      </c>
    </row>
    <row r="213" spans="2:15" s="121" customFormat="1">
      <c r="B213" s="85" t="s">
        <v>806</v>
      </c>
      <c r="C213" s="79" t="s">
        <v>807</v>
      </c>
      <c r="D213" s="92" t="s">
        <v>115</v>
      </c>
      <c r="E213" s="92" t="s">
        <v>605</v>
      </c>
      <c r="F213" s="79"/>
      <c r="G213" s="92" t="s">
        <v>376</v>
      </c>
      <c r="H213" s="92" t="s">
        <v>158</v>
      </c>
      <c r="I213" s="86">
        <v>1575</v>
      </c>
      <c r="J213" s="88">
        <v>2233.5</v>
      </c>
      <c r="K213" s="79"/>
      <c r="L213" s="86">
        <v>173.92524</v>
      </c>
      <c r="M213" s="87">
        <v>3.4260460923274178E-7</v>
      </c>
      <c r="N213" s="87">
        <f t="shared" si="3"/>
        <v>9.7619288646155636E-4</v>
      </c>
      <c r="O213" s="87">
        <f>L213/'סכום נכסי הקרן'!$C$42</f>
        <v>2.8351409711827957E-4</v>
      </c>
    </row>
    <row r="214" spans="2:15" s="121" customFormat="1">
      <c r="B214" s="85" t="s">
        <v>643</v>
      </c>
      <c r="C214" s="79" t="s">
        <v>644</v>
      </c>
      <c r="D214" s="92" t="s">
        <v>610</v>
      </c>
      <c r="E214" s="92" t="s">
        <v>605</v>
      </c>
      <c r="F214" s="79" t="s">
        <v>456</v>
      </c>
      <c r="G214" s="92" t="s">
        <v>184</v>
      </c>
      <c r="H214" s="92" t="s">
        <v>155</v>
      </c>
      <c r="I214" s="86">
        <v>6359</v>
      </c>
      <c r="J214" s="88">
        <v>853</v>
      </c>
      <c r="K214" s="79"/>
      <c r="L214" s="86">
        <v>190.60733999999999</v>
      </c>
      <c r="M214" s="87">
        <v>1.2779743028086454E-4</v>
      </c>
      <c r="N214" s="87">
        <f>L214/$L$11</f>
        <v>1.0698247673273831E-3</v>
      </c>
      <c r="O214" s="87">
        <f>L214/'סכום נכסי הקרן'!$C$42</f>
        <v>3.1070745053574127E-4</v>
      </c>
    </row>
    <row r="215" spans="2:15" s="121" customFormat="1">
      <c r="B215" s="85" t="s">
        <v>808</v>
      </c>
      <c r="C215" s="79" t="s">
        <v>809</v>
      </c>
      <c r="D215" s="92" t="s">
        <v>604</v>
      </c>
      <c r="E215" s="92" t="s">
        <v>605</v>
      </c>
      <c r="F215" s="79"/>
      <c r="G215" s="92" t="s">
        <v>680</v>
      </c>
      <c r="H215" s="92" t="s">
        <v>155</v>
      </c>
      <c r="I215" s="86">
        <v>264</v>
      </c>
      <c r="J215" s="88">
        <v>19106</v>
      </c>
      <c r="K215" s="79"/>
      <c r="L215" s="86">
        <v>177.2456</v>
      </c>
      <c r="M215" s="87">
        <v>1.0587142214145836E-6</v>
      </c>
      <c r="N215" s="87">
        <f t="shared" si="3"/>
        <v>9.9482912242415439E-4</v>
      </c>
      <c r="O215" s="87">
        <f>L215/'סכום נכסי הקרן'!$C$42</f>
        <v>2.8892658852842592E-4</v>
      </c>
    </row>
    <row r="216" spans="2:15" s="121" customFormat="1">
      <c r="B216" s="85" t="s">
        <v>810</v>
      </c>
      <c r="C216" s="79" t="s">
        <v>811</v>
      </c>
      <c r="D216" s="92" t="s">
        <v>26</v>
      </c>
      <c r="E216" s="92" t="s">
        <v>605</v>
      </c>
      <c r="F216" s="79"/>
      <c r="G216" s="92" t="s">
        <v>663</v>
      </c>
      <c r="H216" s="92" t="s">
        <v>157</v>
      </c>
      <c r="I216" s="86">
        <v>475</v>
      </c>
      <c r="J216" s="88">
        <v>10374</v>
      </c>
      <c r="K216" s="79"/>
      <c r="L216" s="86">
        <v>213.30811</v>
      </c>
      <c r="M216" s="87">
        <v>5.588235294117647E-7</v>
      </c>
      <c r="N216" s="87">
        <f t="shared" si="3"/>
        <v>1.1972377304556784E-3</v>
      </c>
      <c r="O216" s="87">
        <f>L216/'סכום נכסי הקרן'!$C$42</f>
        <v>3.4771178820656887E-4</v>
      </c>
    </row>
    <row r="217" spans="2:15" s="121" customFormat="1">
      <c r="B217" s="85" t="s">
        <v>812</v>
      </c>
      <c r="C217" s="79" t="s">
        <v>813</v>
      </c>
      <c r="D217" s="92" t="s">
        <v>604</v>
      </c>
      <c r="E217" s="92" t="s">
        <v>605</v>
      </c>
      <c r="F217" s="79"/>
      <c r="G217" s="92" t="s">
        <v>669</v>
      </c>
      <c r="H217" s="92" t="s">
        <v>155</v>
      </c>
      <c r="I217" s="86">
        <v>349</v>
      </c>
      <c r="J217" s="88">
        <v>9683</v>
      </c>
      <c r="K217" s="86">
        <v>1.00295</v>
      </c>
      <c r="L217" s="86">
        <v>119.74739</v>
      </c>
      <c r="M217" s="87">
        <v>3.863735332225552E-6</v>
      </c>
      <c r="N217" s="87">
        <f t="shared" ref="N217:N229" si="4">L217/$L$11</f>
        <v>6.7210802923335167E-4</v>
      </c>
      <c r="O217" s="87">
        <f>L217/'סכום נכסי הקרן'!$C$42</f>
        <v>1.9519923133709917E-4</v>
      </c>
    </row>
    <row r="218" spans="2:15" s="121" customFormat="1">
      <c r="B218" s="85" t="s">
        <v>814</v>
      </c>
      <c r="C218" s="79" t="s">
        <v>815</v>
      </c>
      <c r="D218" s="92" t="s">
        <v>604</v>
      </c>
      <c r="E218" s="92" t="s">
        <v>605</v>
      </c>
      <c r="F218" s="79"/>
      <c r="G218" s="92" t="s">
        <v>741</v>
      </c>
      <c r="H218" s="92" t="s">
        <v>155</v>
      </c>
      <c r="I218" s="86">
        <v>1107</v>
      </c>
      <c r="J218" s="88">
        <v>5728</v>
      </c>
      <c r="K218" s="79"/>
      <c r="L218" s="86">
        <v>222.81907999999999</v>
      </c>
      <c r="M218" s="87">
        <v>1.8828100485174298E-6</v>
      </c>
      <c r="N218" s="87">
        <f t="shared" si="4"/>
        <v>1.2506200989799321E-3</v>
      </c>
      <c r="O218" s="87">
        <f>L218/'סכום נכסי הקרן'!$C$42</f>
        <v>3.6321554184387322E-4</v>
      </c>
    </row>
    <row r="219" spans="2:15" s="121" customFormat="1">
      <c r="B219" s="85" t="s">
        <v>816</v>
      </c>
      <c r="C219" s="79" t="s">
        <v>817</v>
      </c>
      <c r="D219" s="92" t="s">
        <v>604</v>
      </c>
      <c r="E219" s="92" t="s">
        <v>605</v>
      </c>
      <c r="F219" s="79"/>
      <c r="G219" s="92" t="s">
        <v>680</v>
      </c>
      <c r="H219" s="92" t="s">
        <v>155</v>
      </c>
      <c r="I219" s="86">
        <v>1765</v>
      </c>
      <c r="J219" s="88">
        <v>3353</v>
      </c>
      <c r="K219" s="79"/>
      <c r="L219" s="86">
        <v>207.96010000000001</v>
      </c>
      <c r="M219" s="87">
        <v>2.3217058031615331E-6</v>
      </c>
      <c r="N219" s="87">
        <f t="shared" si="4"/>
        <v>1.1672208719552949E-3</v>
      </c>
      <c r="O219" s="87">
        <f>L219/'סכום נכסי הקרן'!$C$42</f>
        <v>3.3899404127961608E-4</v>
      </c>
    </row>
    <row r="220" spans="2:15" s="121" customFormat="1">
      <c r="B220" s="85" t="s">
        <v>818</v>
      </c>
      <c r="C220" s="79" t="s">
        <v>819</v>
      </c>
      <c r="D220" s="92" t="s">
        <v>26</v>
      </c>
      <c r="E220" s="92" t="s">
        <v>605</v>
      </c>
      <c r="F220" s="79"/>
      <c r="G220" s="92" t="s">
        <v>376</v>
      </c>
      <c r="H220" s="92" t="s">
        <v>157</v>
      </c>
      <c r="I220" s="86">
        <v>1164</v>
      </c>
      <c r="J220" s="88">
        <v>4613</v>
      </c>
      <c r="K220" s="86">
        <v>3.1240100000000002</v>
      </c>
      <c r="L220" s="86">
        <v>235.56030999999999</v>
      </c>
      <c r="M220" s="87">
        <v>4.4194437540624472E-7</v>
      </c>
      <c r="N220" s="87">
        <f t="shared" si="4"/>
        <v>1.3221329978022685E-3</v>
      </c>
      <c r="O220" s="87">
        <f>L220/'סכום נכסי הקרן'!$C$42</f>
        <v>3.8398491562554134E-4</v>
      </c>
    </row>
    <row r="221" spans="2:15" s="121" customFormat="1">
      <c r="B221" s="85" t="s">
        <v>820</v>
      </c>
      <c r="C221" s="79" t="s">
        <v>821</v>
      </c>
      <c r="D221" s="92" t="s">
        <v>604</v>
      </c>
      <c r="E221" s="92" t="s">
        <v>605</v>
      </c>
      <c r="F221" s="79"/>
      <c r="G221" s="92" t="s">
        <v>741</v>
      </c>
      <c r="H221" s="92" t="s">
        <v>155</v>
      </c>
      <c r="I221" s="86">
        <v>412</v>
      </c>
      <c r="J221" s="88">
        <v>6947</v>
      </c>
      <c r="K221" s="79"/>
      <c r="L221" s="86">
        <v>100.57644000000001</v>
      </c>
      <c r="M221" s="87">
        <v>1.447134557138733E-6</v>
      </c>
      <c r="N221" s="87">
        <f t="shared" si="4"/>
        <v>5.645069414515544E-4</v>
      </c>
      <c r="O221" s="87">
        <f>L221/'סכום נכסי הקרן'!$C$42</f>
        <v>1.639488240922986E-4</v>
      </c>
    </row>
    <row r="222" spans="2:15" s="121" customFormat="1">
      <c r="B222" s="85" t="s">
        <v>822</v>
      </c>
      <c r="C222" s="79" t="s">
        <v>823</v>
      </c>
      <c r="D222" s="92" t="s">
        <v>604</v>
      </c>
      <c r="E222" s="92" t="s">
        <v>605</v>
      </c>
      <c r="F222" s="79"/>
      <c r="G222" s="92" t="s">
        <v>698</v>
      </c>
      <c r="H222" s="92" t="s">
        <v>155</v>
      </c>
      <c r="I222" s="86">
        <v>1522</v>
      </c>
      <c r="J222" s="88">
        <v>5050</v>
      </c>
      <c r="K222" s="86">
        <v>1.60449</v>
      </c>
      <c r="L222" s="86">
        <v>271.69403999999997</v>
      </c>
      <c r="M222" s="87">
        <v>9.2195995512487735E-7</v>
      </c>
      <c r="N222" s="87">
        <f t="shared" si="4"/>
        <v>1.524941343430094E-3</v>
      </c>
      <c r="O222" s="87">
        <f>L222/'סכום נכסי הקרן'!$C$42</f>
        <v>4.4288621043741389E-4</v>
      </c>
    </row>
    <row r="223" spans="2:15" s="121" customFormat="1">
      <c r="B223" s="85" t="s">
        <v>824</v>
      </c>
      <c r="C223" s="79" t="s">
        <v>825</v>
      </c>
      <c r="D223" s="92" t="s">
        <v>26</v>
      </c>
      <c r="E223" s="92" t="s">
        <v>605</v>
      </c>
      <c r="F223" s="79"/>
      <c r="G223" s="92" t="s">
        <v>663</v>
      </c>
      <c r="H223" s="92" t="s">
        <v>157</v>
      </c>
      <c r="I223" s="86">
        <v>889</v>
      </c>
      <c r="J223" s="88">
        <v>7990</v>
      </c>
      <c r="K223" s="79"/>
      <c r="L223" s="86">
        <v>307.47942999999998</v>
      </c>
      <c r="M223" s="87">
        <v>1.5018623397101518E-6</v>
      </c>
      <c r="N223" s="87">
        <f t="shared" si="4"/>
        <v>1.7257945557485161E-3</v>
      </c>
      <c r="O223" s="87">
        <f>L223/'סכום נכסי הקרן'!$C$42</f>
        <v>5.0121967909254133E-4</v>
      </c>
    </row>
    <row r="224" spans="2:15" s="121" customFormat="1">
      <c r="B224" s="85" t="s">
        <v>826</v>
      </c>
      <c r="C224" s="79" t="s">
        <v>827</v>
      </c>
      <c r="D224" s="92" t="s">
        <v>604</v>
      </c>
      <c r="E224" s="92" t="s">
        <v>605</v>
      </c>
      <c r="F224" s="79"/>
      <c r="G224" s="92" t="s">
        <v>607</v>
      </c>
      <c r="H224" s="92" t="s">
        <v>155</v>
      </c>
      <c r="I224" s="86">
        <v>1026</v>
      </c>
      <c r="J224" s="88">
        <v>11962</v>
      </c>
      <c r="K224" s="79"/>
      <c r="L224" s="86">
        <v>431.27364</v>
      </c>
      <c r="M224" s="87">
        <v>5.6917009371875989E-7</v>
      </c>
      <c r="N224" s="87">
        <f t="shared" si="4"/>
        <v>2.4206162342301908E-3</v>
      </c>
      <c r="O224" s="87">
        <f>L224/'סכום נכסי הקרן'!$C$42</f>
        <v>7.0301559828529737E-4</v>
      </c>
    </row>
    <row r="225" spans="2:15" s="121" customFormat="1">
      <c r="B225" s="85" t="s">
        <v>828</v>
      </c>
      <c r="C225" s="79" t="s">
        <v>829</v>
      </c>
      <c r="D225" s="92" t="s">
        <v>26</v>
      </c>
      <c r="E225" s="92" t="s">
        <v>605</v>
      </c>
      <c r="F225" s="79"/>
      <c r="G225" s="92" t="s">
        <v>685</v>
      </c>
      <c r="H225" s="92" t="s">
        <v>157</v>
      </c>
      <c r="I225" s="86">
        <v>113</v>
      </c>
      <c r="J225" s="88">
        <v>16160</v>
      </c>
      <c r="K225" s="79"/>
      <c r="L225" s="86">
        <v>79.047350000000009</v>
      </c>
      <c r="M225" s="87">
        <v>5.4799716855197493E-7</v>
      </c>
      <c r="N225" s="87">
        <f t="shared" si="4"/>
        <v>4.4367028479383967E-4</v>
      </c>
      <c r="O225" s="87">
        <f>L225/'סכום נכסי הקרן'!$C$42</f>
        <v>1.2885443231150715E-4</v>
      </c>
    </row>
    <row r="226" spans="2:15" s="121" customFormat="1">
      <c r="B226" s="85" t="s">
        <v>830</v>
      </c>
      <c r="C226" s="79" t="s">
        <v>831</v>
      </c>
      <c r="D226" s="92" t="s">
        <v>604</v>
      </c>
      <c r="E226" s="92" t="s">
        <v>605</v>
      </c>
      <c r="F226" s="79"/>
      <c r="G226" s="92" t="s">
        <v>719</v>
      </c>
      <c r="H226" s="92" t="s">
        <v>155</v>
      </c>
      <c r="I226" s="86">
        <v>797</v>
      </c>
      <c r="J226" s="88">
        <v>8897</v>
      </c>
      <c r="K226" s="86">
        <v>1.45634</v>
      </c>
      <c r="L226" s="86">
        <v>250.63087999999999</v>
      </c>
      <c r="M226" s="87">
        <v>2.7010568999773123E-7</v>
      </c>
      <c r="N226" s="87">
        <f t="shared" si="4"/>
        <v>1.4067198192947725E-3</v>
      </c>
      <c r="O226" s="87">
        <f>L226/'סכום נכסי הקרן'!$C$42</f>
        <v>4.0855132730108559E-4</v>
      </c>
    </row>
    <row r="227" spans="2:15" s="121" customFormat="1">
      <c r="B227" s="85" t="s">
        <v>832</v>
      </c>
      <c r="C227" s="79" t="s">
        <v>833</v>
      </c>
      <c r="D227" s="92" t="s">
        <v>604</v>
      </c>
      <c r="E227" s="92" t="s">
        <v>605</v>
      </c>
      <c r="F227" s="79"/>
      <c r="G227" s="92" t="s">
        <v>698</v>
      </c>
      <c r="H227" s="92" t="s">
        <v>155</v>
      </c>
      <c r="I227" s="86">
        <v>4560</v>
      </c>
      <c r="J227" s="88">
        <v>5241</v>
      </c>
      <c r="K227" s="79"/>
      <c r="L227" s="86">
        <v>839.80944999999997</v>
      </c>
      <c r="M227" s="87">
        <v>9.3517496124364254E-7</v>
      </c>
      <c r="N227" s="87">
        <f t="shared" si="4"/>
        <v>4.7136114980964932E-3</v>
      </c>
      <c r="O227" s="87">
        <f>L227/'סכום נכסי הקרן'!$C$42</f>
        <v>1.368966447699879E-3</v>
      </c>
    </row>
    <row r="228" spans="2:15" s="121" customFormat="1">
      <c r="B228" s="85" t="s">
        <v>834</v>
      </c>
      <c r="C228" s="79" t="s">
        <v>835</v>
      </c>
      <c r="D228" s="92" t="s">
        <v>115</v>
      </c>
      <c r="E228" s="92" t="s">
        <v>605</v>
      </c>
      <c r="F228" s="79"/>
      <c r="G228" s="92" t="s">
        <v>695</v>
      </c>
      <c r="H228" s="92" t="s">
        <v>158</v>
      </c>
      <c r="I228" s="86">
        <v>2124</v>
      </c>
      <c r="J228" s="88">
        <v>1132.5</v>
      </c>
      <c r="K228" s="79"/>
      <c r="L228" s="86">
        <v>118.92927</v>
      </c>
      <c r="M228" s="87">
        <v>1.6778144243308041E-6</v>
      </c>
      <c r="N228" s="87">
        <f t="shared" si="4"/>
        <v>6.6751615444696688E-4</v>
      </c>
      <c r="O228" s="87">
        <f>L228/'סכום נכסי הקרן'!$C$42</f>
        <v>1.9386562068269154E-4</v>
      </c>
    </row>
    <row r="229" spans="2:15" s="121" customFormat="1">
      <c r="B229" s="85" t="s">
        <v>836</v>
      </c>
      <c r="C229" s="79" t="s">
        <v>837</v>
      </c>
      <c r="D229" s="92" t="s">
        <v>26</v>
      </c>
      <c r="E229" s="92" t="s">
        <v>605</v>
      </c>
      <c r="F229" s="79"/>
      <c r="G229" s="92" t="s">
        <v>677</v>
      </c>
      <c r="H229" s="92" t="s">
        <v>157</v>
      </c>
      <c r="I229" s="86">
        <v>1159</v>
      </c>
      <c r="J229" s="88">
        <v>4422</v>
      </c>
      <c r="K229" s="79"/>
      <c r="L229" s="86">
        <v>221.85523999999998</v>
      </c>
      <c r="M229" s="87">
        <v>4.6737723437671427E-6</v>
      </c>
      <c r="N229" s="87">
        <f t="shared" si="4"/>
        <v>1.2452103392941779E-3</v>
      </c>
      <c r="O229" s="87">
        <f>L229/'סכום נכסי הקרן'!$C$42</f>
        <v>3.6164439422109874E-4</v>
      </c>
    </row>
    <row r="230" spans="2:15" s="121" customFormat="1">
      <c r="B230" s="126"/>
      <c r="C230" s="126"/>
      <c r="D230" s="126"/>
    </row>
    <row r="231" spans="2:15" s="121" customFormat="1">
      <c r="B231" s="126"/>
      <c r="C231" s="126"/>
      <c r="D231" s="126"/>
    </row>
    <row r="232" spans="2:15" s="121" customFormat="1">
      <c r="B232" s="126"/>
      <c r="C232" s="126"/>
      <c r="D232" s="126"/>
    </row>
    <row r="233" spans="2:15" s="121" customFormat="1">
      <c r="B233" s="127" t="s">
        <v>242</v>
      </c>
      <c r="C233" s="126"/>
      <c r="D233" s="126"/>
    </row>
    <row r="234" spans="2:15" s="121" customFormat="1">
      <c r="B234" s="127" t="s">
        <v>104</v>
      </c>
      <c r="C234" s="126"/>
      <c r="D234" s="126"/>
    </row>
    <row r="235" spans="2:15" s="121" customFormat="1">
      <c r="B235" s="127" t="s">
        <v>225</v>
      </c>
      <c r="C235" s="126"/>
      <c r="D235" s="126"/>
    </row>
    <row r="236" spans="2:15" s="121" customFormat="1">
      <c r="B236" s="127" t="s">
        <v>233</v>
      </c>
      <c r="C236" s="126"/>
      <c r="D236" s="126"/>
    </row>
    <row r="237" spans="2:15" s="121" customFormat="1">
      <c r="B237" s="127" t="s">
        <v>239</v>
      </c>
      <c r="C237" s="126"/>
      <c r="D237" s="126"/>
    </row>
    <row r="238" spans="2:15" s="121" customFormat="1">
      <c r="B238" s="126"/>
      <c r="C238" s="126"/>
      <c r="D238" s="126"/>
    </row>
    <row r="239" spans="2:15" s="121" customFormat="1">
      <c r="B239" s="126"/>
      <c r="C239" s="126"/>
      <c r="D239" s="126"/>
    </row>
    <row r="240" spans="2:15" s="121" customFormat="1">
      <c r="B240" s="126"/>
      <c r="C240" s="126"/>
      <c r="D240" s="126"/>
    </row>
    <row r="241" spans="2:4" s="121" customFormat="1">
      <c r="B241" s="126"/>
      <c r="C241" s="126"/>
      <c r="D241" s="126"/>
    </row>
    <row r="242" spans="2:4" s="121" customFormat="1">
      <c r="B242" s="126"/>
      <c r="C242" s="126"/>
      <c r="D242" s="126"/>
    </row>
    <row r="243" spans="2:4" s="121" customFormat="1">
      <c r="B243" s="126"/>
      <c r="C243" s="126"/>
      <c r="D243" s="126"/>
    </row>
    <row r="244" spans="2:4" s="121" customFormat="1">
      <c r="B244" s="126"/>
      <c r="C244" s="126"/>
      <c r="D244" s="126"/>
    </row>
    <row r="245" spans="2:4" s="121" customFormat="1">
      <c r="B245" s="126"/>
      <c r="C245" s="126"/>
      <c r="D245" s="126"/>
    </row>
    <row r="246" spans="2:4" s="121" customFormat="1">
      <c r="B246" s="126"/>
      <c r="C246" s="126"/>
      <c r="D246" s="126"/>
    </row>
    <row r="247" spans="2:4" s="121" customFormat="1">
      <c r="B247" s="126"/>
      <c r="C247" s="126"/>
      <c r="D247" s="126"/>
    </row>
    <row r="248" spans="2:4" s="121" customFormat="1">
      <c r="B248" s="126"/>
      <c r="C248" s="126"/>
      <c r="D248" s="126"/>
    </row>
    <row r="249" spans="2:4" s="121" customFormat="1">
      <c r="B249" s="126"/>
      <c r="C249" s="126"/>
      <c r="D249" s="126"/>
    </row>
    <row r="250" spans="2:4" s="121" customFormat="1">
      <c r="B250" s="126"/>
      <c r="C250" s="126"/>
      <c r="D250" s="126"/>
    </row>
    <row r="251" spans="2:4" s="121" customFormat="1">
      <c r="B251" s="126"/>
      <c r="C251" s="126"/>
      <c r="D251" s="126"/>
    </row>
    <row r="252" spans="2:4" s="121" customFormat="1">
      <c r="B252" s="126"/>
      <c r="C252" s="126"/>
      <c r="D252" s="126"/>
    </row>
    <row r="253" spans="2:4" s="121" customFormat="1">
      <c r="B253" s="126"/>
      <c r="C253" s="126"/>
      <c r="D253" s="126"/>
    </row>
    <row r="254" spans="2:4" s="121" customFormat="1">
      <c r="B254" s="126"/>
      <c r="C254" s="126"/>
      <c r="D254" s="126"/>
    </row>
    <row r="255" spans="2:4" s="121" customFormat="1">
      <c r="B255" s="126"/>
      <c r="C255" s="126"/>
      <c r="D255" s="126"/>
    </row>
    <row r="256" spans="2:4" s="121" customFormat="1">
      <c r="B256" s="126"/>
      <c r="C256" s="126"/>
      <c r="D256" s="126"/>
    </row>
    <row r="257" spans="2:4" s="121" customFormat="1">
      <c r="B257" s="126"/>
      <c r="C257" s="126"/>
      <c r="D257" s="126"/>
    </row>
    <row r="258" spans="2:4" s="121" customFormat="1">
      <c r="B258" s="126"/>
      <c r="C258" s="126"/>
      <c r="D258" s="126"/>
    </row>
    <row r="259" spans="2:4" s="121" customFormat="1">
      <c r="B259" s="126"/>
      <c r="C259" s="126"/>
      <c r="D259" s="126"/>
    </row>
    <row r="260" spans="2:4" s="121" customFormat="1">
      <c r="B260" s="126"/>
      <c r="C260" s="126"/>
      <c r="D260" s="126"/>
    </row>
    <row r="261" spans="2:4" s="121" customFormat="1">
      <c r="B261" s="126"/>
      <c r="C261" s="126"/>
      <c r="D261" s="126"/>
    </row>
    <row r="262" spans="2:4" s="121" customFormat="1">
      <c r="B262" s="126"/>
      <c r="C262" s="126"/>
      <c r="D262" s="126"/>
    </row>
    <row r="263" spans="2:4" s="121" customFormat="1">
      <c r="B263" s="126"/>
      <c r="C263" s="126"/>
      <c r="D263" s="126"/>
    </row>
    <row r="264" spans="2:4" s="121" customFormat="1">
      <c r="B264" s="126"/>
      <c r="C264" s="126"/>
      <c r="D264" s="126"/>
    </row>
    <row r="265" spans="2:4" s="121" customFormat="1">
      <c r="B265" s="126"/>
      <c r="C265" s="126"/>
      <c r="D265" s="126"/>
    </row>
    <row r="266" spans="2:4" s="121" customFormat="1">
      <c r="B266" s="126"/>
      <c r="C266" s="126"/>
      <c r="D266" s="126"/>
    </row>
    <row r="267" spans="2:4" s="121" customFormat="1">
      <c r="B267" s="126"/>
      <c r="C267" s="126"/>
      <c r="D267" s="126"/>
    </row>
    <row r="268" spans="2:4" s="121" customFormat="1">
      <c r="B268" s="126"/>
      <c r="C268" s="126"/>
      <c r="D268" s="126"/>
    </row>
    <row r="269" spans="2:4" s="121" customFormat="1">
      <c r="B269" s="126"/>
      <c r="C269" s="126"/>
      <c r="D269" s="126"/>
    </row>
    <row r="270" spans="2:4" s="121" customFormat="1">
      <c r="B270" s="126"/>
      <c r="C270" s="126"/>
      <c r="D270" s="126"/>
    </row>
    <row r="271" spans="2:4" s="121" customFormat="1">
      <c r="B271" s="126"/>
      <c r="C271" s="126"/>
      <c r="D271" s="126"/>
    </row>
    <row r="272" spans="2:4" s="121" customFormat="1">
      <c r="B272" s="126"/>
      <c r="C272" s="126"/>
      <c r="D272" s="126"/>
    </row>
    <row r="273" spans="2:4" s="121" customFormat="1">
      <c r="B273" s="128"/>
      <c r="C273" s="126"/>
      <c r="D273" s="126"/>
    </row>
    <row r="274" spans="2:4" s="121" customFormat="1">
      <c r="B274" s="128"/>
      <c r="C274" s="126"/>
      <c r="D274" s="126"/>
    </row>
    <row r="275" spans="2:4" s="121" customFormat="1">
      <c r="B275" s="122"/>
      <c r="C275" s="126"/>
      <c r="D275" s="126"/>
    </row>
    <row r="276" spans="2:4" s="121" customFormat="1">
      <c r="B276" s="126"/>
      <c r="C276" s="126"/>
      <c r="D276" s="126"/>
    </row>
    <row r="277" spans="2:4" s="121" customFormat="1">
      <c r="B277" s="126"/>
      <c r="C277" s="126"/>
      <c r="D277" s="126"/>
    </row>
    <row r="278" spans="2:4" s="121" customFormat="1">
      <c r="B278" s="126"/>
      <c r="C278" s="126"/>
      <c r="D278" s="126"/>
    </row>
    <row r="279" spans="2:4" s="121" customFormat="1">
      <c r="B279" s="126"/>
      <c r="C279" s="126"/>
      <c r="D279" s="126"/>
    </row>
    <row r="280" spans="2:4" s="121" customFormat="1">
      <c r="B280" s="126"/>
      <c r="C280" s="126"/>
      <c r="D280" s="126"/>
    </row>
    <row r="281" spans="2:4" s="121" customFormat="1">
      <c r="B281" s="126"/>
      <c r="C281" s="126"/>
      <c r="D281" s="126"/>
    </row>
    <row r="282" spans="2:4" s="121" customFormat="1">
      <c r="B282" s="126"/>
      <c r="C282" s="126"/>
      <c r="D282" s="126"/>
    </row>
    <row r="283" spans="2:4" s="121" customFormat="1">
      <c r="B283" s="126"/>
      <c r="C283" s="126"/>
      <c r="D283" s="126"/>
    </row>
    <row r="284" spans="2:4" s="121" customFormat="1">
      <c r="B284" s="126"/>
      <c r="C284" s="126"/>
      <c r="D284" s="126"/>
    </row>
    <row r="285" spans="2:4" s="121" customFormat="1">
      <c r="B285" s="126"/>
      <c r="C285" s="126"/>
      <c r="D285" s="126"/>
    </row>
    <row r="286" spans="2:4" s="121" customFormat="1">
      <c r="B286" s="126"/>
      <c r="C286" s="126"/>
      <c r="D286" s="126"/>
    </row>
    <row r="287" spans="2:4" s="121" customFormat="1">
      <c r="B287" s="126"/>
      <c r="C287" s="126"/>
      <c r="D287" s="126"/>
    </row>
    <row r="288" spans="2:4" s="121" customFormat="1">
      <c r="B288" s="126"/>
      <c r="C288" s="126"/>
      <c r="D288" s="126"/>
    </row>
    <row r="289" spans="2:4" s="121" customFormat="1">
      <c r="B289" s="126"/>
      <c r="C289" s="126"/>
      <c r="D289" s="126"/>
    </row>
    <row r="290" spans="2:4" s="121" customFormat="1">
      <c r="B290" s="126"/>
      <c r="C290" s="126"/>
      <c r="D290" s="126"/>
    </row>
    <row r="291" spans="2:4" s="121" customFormat="1">
      <c r="B291" s="126"/>
      <c r="C291" s="126"/>
      <c r="D291" s="126"/>
    </row>
    <row r="292" spans="2:4" s="121" customFormat="1">
      <c r="B292" s="126"/>
      <c r="C292" s="126"/>
      <c r="D292" s="126"/>
    </row>
    <row r="293" spans="2:4" s="121" customFormat="1">
      <c r="B293" s="126"/>
      <c r="C293" s="126"/>
      <c r="D293" s="126"/>
    </row>
    <row r="294" spans="2:4" s="121" customFormat="1">
      <c r="B294" s="128"/>
      <c r="C294" s="126"/>
      <c r="D294" s="126"/>
    </row>
    <row r="295" spans="2:4" s="121" customFormat="1">
      <c r="B295" s="128"/>
      <c r="C295" s="126"/>
      <c r="D295" s="126"/>
    </row>
    <row r="296" spans="2:4" s="121" customFormat="1">
      <c r="B296" s="122"/>
      <c r="C296" s="126"/>
      <c r="D296" s="126"/>
    </row>
    <row r="297" spans="2:4" s="121" customFormat="1">
      <c r="B297" s="126"/>
      <c r="C297" s="126"/>
      <c r="D297" s="126"/>
    </row>
    <row r="298" spans="2:4" s="121" customFormat="1">
      <c r="B298" s="126"/>
      <c r="C298" s="126"/>
      <c r="D298" s="126"/>
    </row>
    <row r="299" spans="2:4" s="121" customFormat="1">
      <c r="B299" s="126"/>
      <c r="C299" s="126"/>
      <c r="D299" s="126"/>
    </row>
    <row r="300" spans="2:4" s="121" customFormat="1">
      <c r="B300" s="126"/>
      <c r="C300" s="126"/>
      <c r="D300" s="126"/>
    </row>
    <row r="301" spans="2:4" s="121" customFormat="1">
      <c r="B301" s="126"/>
      <c r="C301" s="126"/>
      <c r="D301" s="126"/>
    </row>
    <row r="302" spans="2:4" s="121" customFormat="1">
      <c r="B302" s="126"/>
      <c r="C302" s="126"/>
      <c r="D302" s="126"/>
    </row>
    <row r="303" spans="2:4" s="121" customFormat="1">
      <c r="B303" s="126"/>
      <c r="C303" s="126"/>
      <c r="D303" s="126"/>
    </row>
    <row r="304" spans="2:4" s="121" customFormat="1">
      <c r="B304" s="126"/>
      <c r="C304" s="126"/>
      <c r="D304" s="126"/>
    </row>
    <row r="305" spans="2:4" s="121" customFormat="1">
      <c r="B305" s="126"/>
      <c r="C305" s="126"/>
      <c r="D305" s="126"/>
    </row>
    <row r="306" spans="2:4" s="121" customFormat="1">
      <c r="B306" s="126"/>
      <c r="C306" s="126"/>
      <c r="D306" s="126"/>
    </row>
    <row r="307" spans="2:4" s="121" customFormat="1">
      <c r="B307" s="126"/>
      <c r="C307" s="126"/>
      <c r="D307" s="126"/>
    </row>
    <row r="308" spans="2:4" s="121" customFormat="1">
      <c r="B308" s="126"/>
      <c r="C308" s="126"/>
      <c r="D308" s="126"/>
    </row>
    <row r="309" spans="2:4" s="121" customFormat="1">
      <c r="B309" s="126"/>
      <c r="C309" s="126"/>
      <c r="D309" s="126"/>
    </row>
    <row r="310" spans="2:4" s="121" customFormat="1">
      <c r="B310" s="126"/>
      <c r="C310" s="126"/>
      <c r="D310" s="126"/>
    </row>
    <row r="311" spans="2:4" s="121" customFormat="1">
      <c r="B311" s="126"/>
      <c r="C311" s="126"/>
      <c r="D311" s="126"/>
    </row>
    <row r="312" spans="2:4" s="121" customFormat="1">
      <c r="B312" s="126"/>
      <c r="C312" s="126"/>
      <c r="D312" s="126"/>
    </row>
    <row r="313" spans="2:4" s="121" customFormat="1">
      <c r="B313" s="126"/>
      <c r="C313" s="126"/>
      <c r="D313" s="126"/>
    </row>
    <row r="314" spans="2:4" s="121" customFormat="1">
      <c r="B314" s="126"/>
      <c r="C314" s="126"/>
      <c r="D314" s="126"/>
    </row>
    <row r="315" spans="2:4" s="121" customFormat="1">
      <c r="B315" s="126"/>
      <c r="C315" s="126"/>
      <c r="D315" s="126"/>
    </row>
    <row r="316" spans="2:4" s="121" customFormat="1">
      <c r="B316" s="126"/>
      <c r="C316" s="126"/>
      <c r="D316" s="126"/>
    </row>
    <row r="317" spans="2:4" s="121" customFormat="1">
      <c r="B317" s="126"/>
      <c r="C317" s="126"/>
      <c r="D317" s="126"/>
    </row>
    <row r="318" spans="2:4" s="121" customFormat="1">
      <c r="B318" s="126"/>
      <c r="C318" s="126"/>
      <c r="D318" s="126"/>
    </row>
    <row r="319" spans="2:4" s="121" customFormat="1">
      <c r="B319" s="126"/>
      <c r="C319" s="126"/>
      <c r="D319" s="126"/>
    </row>
    <row r="320" spans="2:4" s="121" customFormat="1">
      <c r="B320" s="126"/>
      <c r="C320" s="126"/>
      <c r="D320" s="126"/>
    </row>
    <row r="321" spans="2:4" s="121" customFormat="1">
      <c r="B321" s="126"/>
      <c r="C321" s="126"/>
      <c r="D321" s="126"/>
    </row>
    <row r="322" spans="2:4" s="121" customFormat="1">
      <c r="B322" s="126"/>
      <c r="C322" s="126"/>
      <c r="D322" s="126"/>
    </row>
    <row r="323" spans="2:4" s="121" customFormat="1">
      <c r="B323" s="126"/>
      <c r="C323" s="126"/>
      <c r="D323" s="126"/>
    </row>
    <row r="324" spans="2:4" s="121" customFormat="1">
      <c r="B324" s="126"/>
      <c r="C324" s="126"/>
      <c r="D324" s="126"/>
    </row>
    <row r="325" spans="2:4" s="121" customFormat="1">
      <c r="B325" s="126"/>
      <c r="C325" s="126"/>
      <c r="D325" s="126"/>
    </row>
    <row r="326" spans="2:4" s="121" customFormat="1">
      <c r="B326" s="126"/>
      <c r="C326" s="126"/>
      <c r="D326" s="126"/>
    </row>
    <row r="327" spans="2:4" s="121" customFormat="1">
      <c r="B327" s="126"/>
      <c r="C327" s="126"/>
      <c r="D327" s="126"/>
    </row>
    <row r="328" spans="2:4" s="121" customFormat="1">
      <c r="B328" s="126"/>
      <c r="C328" s="126"/>
      <c r="D328" s="126"/>
    </row>
    <row r="329" spans="2:4" s="121" customFormat="1">
      <c r="B329" s="126"/>
      <c r="C329" s="126"/>
      <c r="D329" s="126"/>
    </row>
    <row r="330" spans="2:4" s="121" customFormat="1">
      <c r="B330" s="126"/>
      <c r="C330" s="126"/>
      <c r="D330" s="126"/>
    </row>
    <row r="331" spans="2:4" s="121" customFormat="1">
      <c r="B331" s="126"/>
      <c r="C331" s="126"/>
      <c r="D331" s="126"/>
    </row>
    <row r="332" spans="2:4" s="121" customFormat="1">
      <c r="B332" s="126"/>
      <c r="C332" s="126"/>
      <c r="D332" s="126"/>
    </row>
    <row r="333" spans="2:4" s="121" customFormat="1">
      <c r="B333" s="126"/>
      <c r="C333" s="126"/>
      <c r="D333" s="126"/>
    </row>
    <row r="334" spans="2:4" s="121" customFormat="1">
      <c r="B334" s="126"/>
      <c r="C334" s="126"/>
      <c r="D334" s="126"/>
    </row>
    <row r="335" spans="2:4" s="121" customFormat="1">
      <c r="B335" s="126"/>
      <c r="C335" s="126"/>
      <c r="D335" s="126"/>
    </row>
    <row r="336" spans="2:4" s="121" customFormat="1">
      <c r="B336" s="126"/>
      <c r="C336" s="126"/>
      <c r="D336" s="126"/>
    </row>
    <row r="337" spans="2:4" s="121" customFormat="1">
      <c r="B337" s="126"/>
      <c r="C337" s="126"/>
      <c r="D337" s="126"/>
    </row>
    <row r="338" spans="2:4" s="121" customFormat="1">
      <c r="B338" s="126"/>
      <c r="C338" s="126"/>
      <c r="D338" s="126"/>
    </row>
    <row r="339" spans="2:4" s="121" customFormat="1">
      <c r="B339" s="126"/>
      <c r="C339" s="126"/>
      <c r="D339" s="126"/>
    </row>
    <row r="340" spans="2:4" s="121" customFormat="1">
      <c r="B340" s="126"/>
      <c r="C340" s="126"/>
      <c r="D340" s="126"/>
    </row>
    <row r="341" spans="2:4" s="121" customFormat="1">
      <c r="B341" s="126"/>
      <c r="C341" s="126"/>
      <c r="D341" s="126"/>
    </row>
    <row r="342" spans="2:4" s="121" customFormat="1">
      <c r="B342" s="126"/>
      <c r="C342" s="126"/>
      <c r="D342" s="126"/>
    </row>
    <row r="343" spans="2:4" s="121" customFormat="1">
      <c r="B343" s="126"/>
      <c r="C343" s="126"/>
      <c r="D343" s="126"/>
    </row>
    <row r="344" spans="2:4" s="121" customFormat="1">
      <c r="B344" s="126"/>
      <c r="C344" s="126"/>
      <c r="D344" s="126"/>
    </row>
    <row r="345" spans="2:4" s="121" customFormat="1">
      <c r="B345" s="126"/>
      <c r="C345" s="126"/>
      <c r="D345" s="126"/>
    </row>
    <row r="346" spans="2:4" s="121" customFormat="1">
      <c r="B346" s="126"/>
      <c r="C346" s="126"/>
      <c r="D346" s="126"/>
    </row>
    <row r="347" spans="2:4" s="121" customFormat="1">
      <c r="B347" s="126"/>
      <c r="C347" s="126"/>
      <c r="D347" s="126"/>
    </row>
    <row r="348" spans="2:4" s="121" customFormat="1">
      <c r="B348" s="126"/>
      <c r="C348" s="126"/>
      <c r="D348" s="126"/>
    </row>
    <row r="349" spans="2:4" s="121" customFormat="1">
      <c r="B349" s="126"/>
      <c r="C349" s="126"/>
      <c r="D349" s="126"/>
    </row>
    <row r="350" spans="2:4" s="121" customFormat="1">
      <c r="B350" s="126"/>
      <c r="C350" s="126"/>
      <c r="D350" s="126"/>
    </row>
    <row r="351" spans="2:4" s="121" customFormat="1">
      <c r="B351" s="126"/>
      <c r="C351" s="126"/>
      <c r="D351" s="126"/>
    </row>
    <row r="352" spans="2:4" s="121" customFormat="1">
      <c r="B352" s="126"/>
      <c r="C352" s="126"/>
      <c r="D352" s="126"/>
    </row>
    <row r="353" spans="2:7" s="121" customFormat="1">
      <c r="B353" s="126"/>
      <c r="C353" s="126"/>
      <c r="D353" s="126"/>
    </row>
    <row r="354" spans="2:7" s="121" customFormat="1">
      <c r="B354" s="126"/>
      <c r="C354" s="126"/>
      <c r="D354" s="126"/>
    </row>
    <row r="355" spans="2:7" s="121" customFormat="1">
      <c r="B355" s="126"/>
      <c r="C355" s="126"/>
      <c r="D355" s="126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35 B237"/>
    <dataValidation type="list" allowBlank="1" showInputMessage="1" showErrorMessage="1" sqref="E12:E35 E37:E137 E138 E139:E357">
      <formula1>$BF$6:$BF$23</formula1>
    </dataValidation>
    <dataValidation type="list" allowBlank="1" showInputMessage="1" showErrorMessage="1" sqref="H12:H35 H37:H137 H138 H139:H357">
      <formula1>$BJ$6:$BJ$19</formula1>
    </dataValidation>
    <dataValidation type="list" allowBlank="1" showInputMessage="1" showErrorMessage="1" sqref="G12:G35 G37:G137 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171</v>
      </c>
      <c r="C1" s="77" t="s" vm="1">
        <v>243</v>
      </c>
    </row>
    <row r="2" spans="2:63">
      <c r="B2" s="56" t="s">
        <v>170</v>
      </c>
      <c r="C2" s="77" t="s">
        <v>244</v>
      </c>
    </row>
    <row r="3" spans="2:63">
      <c r="B3" s="56" t="s">
        <v>172</v>
      </c>
      <c r="C3" s="77" t="s">
        <v>245</v>
      </c>
    </row>
    <row r="4" spans="2:63">
      <c r="B4" s="56" t="s">
        <v>173</v>
      </c>
      <c r="C4" s="77">
        <v>2142</v>
      </c>
    </row>
    <row r="6" spans="2:63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5"/>
      <c r="BK6" s="3"/>
    </row>
    <row r="7" spans="2:63" ht="26.25" customHeight="1">
      <c r="B7" s="193" t="s">
        <v>82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5"/>
      <c r="BH7" s="3"/>
      <c r="BK7" s="3"/>
    </row>
    <row r="8" spans="2:63" s="3" customFormat="1" ht="74.25" customHeight="1">
      <c r="B8" s="22" t="s">
        <v>107</v>
      </c>
      <c r="C8" s="30" t="s">
        <v>37</v>
      </c>
      <c r="D8" s="30" t="s">
        <v>111</v>
      </c>
      <c r="E8" s="30" t="s">
        <v>109</v>
      </c>
      <c r="F8" s="30" t="s">
        <v>54</v>
      </c>
      <c r="G8" s="30" t="s">
        <v>93</v>
      </c>
      <c r="H8" s="30" t="s">
        <v>227</v>
      </c>
      <c r="I8" s="30" t="s">
        <v>226</v>
      </c>
      <c r="J8" s="30" t="s">
        <v>241</v>
      </c>
      <c r="K8" s="30" t="s">
        <v>51</v>
      </c>
      <c r="L8" s="30" t="s">
        <v>49</v>
      </c>
      <c r="M8" s="30" t="s">
        <v>174</v>
      </c>
      <c r="N8" s="14" t="s">
        <v>176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234</v>
      </c>
      <c r="I9" s="32"/>
      <c r="J9" s="16" t="s">
        <v>230</v>
      </c>
      <c r="K9" s="32" t="s">
        <v>230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20" customFormat="1" ht="18" customHeight="1">
      <c r="B11" s="96" t="s">
        <v>29</v>
      </c>
      <c r="C11" s="98"/>
      <c r="D11" s="98"/>
      <c r="E11" s="98"/>
      <c r="F11" s="98"/>
      <c r="G11" s="98"/>
      <c r="H11" s="99"/>
      <c r="I11" s="100"/>
      <c r="J11" s="99">
        <f>J19</f>
        <v>56.494440000000004</v>
      </c>
      <c r="K11" s="99">
        <v>145376.76206000062</v>
      </c>
      <c r="L11" s="98"/>
      <c r="M11" s="101">
        <v>1</v>
      </c>
      <c r="N11" s="101">
        <f>K11/'סכום נכסי הקרן'!$C$42</f>
        <v>0.23697745903596298</v>
      </c>
      <c r="O11" s="129"/>
      <c r="BH11" s="121"/>
      <c r="BI11" s="122"/>
      <c r="BK11" s="121"/>
    </row>
    <row r="12" spans="2:63" s="121" customFormat="1" ht="20.25">
      <c r="B12" s="80" t="s">
        <v>222</v>
      </c>
      <c r="C12" s="81"/>
      <c r="D12" s="81"/>
      <c r="E12" s="81"/>
      <c r="F12" s="81"/>
      <c r="G12" s="81"/>
      <c r="H12" s="89"/>
      <c r="I12" s="91"/>
      <c r="J12" s="81"/>
      <c r="K12" s="89">
        <v>9977.091269999999</v>
      </c>
      <c r="L12" s="81"/>
      <c r="M12" s="90">
        <v>6.8629202691157784E-2</v>
      </c>
      <c r="N12" s="90">
        <f>K12/'סכום נכסי הקרן'!$C$42</f>
        <v>1.6263574069414644E-2</v>
      </c>
      <c r="BI12" s="120"/>
    </row>
    <row r="13" spans="2:63" s="121" customFormat="1">
      <c r="B13" s="97" t="s">
        <v>56</v>
      </c>
      <c r="C13" s="81"/>
      <c r="D13" s="81"/>
      <c r="E13" s="81"/>
      <c r="F13" s="81"/>
      <c r="G13" s="81"/>
      <c r="H13" s="89"/>
      <c r="I13" s="91"/>
      <c r="J13" s="81"/>
      <c r="K13" s="89">
        <v>9977.091269999999</v>
      </c>
      <c r="L13" s="81"/>
      <c r="M13" s="90">
        <v>6.8629202691157784E-2</v>
      </c>
      <c r="N13" s="90">
        <f>K13/'סכום נכסי הקרן'!$C$42</f>
        <v>1.6263574069414644E-2</v>
      </c>
    </row>
    <row r="14" spans="2:63" s="121" customFormat="1">
      <c r="B14" s="85" t="s">
        <v>838</v>
      </c>
      <c r="C14" s="79" t="s">
        <v>839</v>
      </c>
      <c r="D14" s="92" t="s">
        <v>112</v>
      </c>
      <c r="E14" s="79" t="s">
        <v>840</v>
      </c>
      <c r="F14" s="92" t="s">
        <v>841</v>
      </c>
      <c r="G14" s="92" t="s">
        <v>156</v>
      </c>
      <c r="H14" s="86">
        <v>223753</v>
      </c>
      <c r="I14" s="88">
        <v>1303</v>
      </c>
      <c r="J14" s="79"/>
      <c r="K14" s="86">
        <v>2915.5015899999999</v>
      </c>
      <c r="L14" s="87">
        <v>1.083698211041418E-3</v>
      </c>
      <c r="M14" s="87">
        <v>2.0054797951798511E-2</v>
      </c>
      <c r="N14" s="87">
        <f>K14/'סכום נכסי הקרן'!$C$42</f>
        <v>4.7525350600968463E-3</v>
      </c>
    </row>
    <row r="15" spans="2:63" s="121" customFormat="1">
      <c r="B15" s="85" t="s">
        <v>842</v>
      </c>
      <c r="C15" s="79" t="s">
        <v>843</v>
      </c>
      <c r="D15" s="92" t="s">
        <v>112</v>
      </c>
      <c r="E15" s="79" t="s">
        <v>844</v>
      </c>
      <c r="F15" s="92" t="s">
        <v>841</v>
      </c>
      <c r="G15" s="92" t="s">
        <v>156</v>
      </c>
      <c r="H15" s="86">
        <v>166762</v>
      </c>
      <c r="I15" s="88">
        <v>1299</v>
      </c>
      <c r="J15" s="79"/>
      <c r="K15" s="86">
        <v>2166.2383799999998</v>
      </c>
      <c r="L15" s="87">
        <v>6.5396862745098038E-4</v>
      </c>
      <c r="M15" s="87">
        <v>1.4900857257406374E-2</v>
      </c>
      <c r="N15" s="87">
        <f>K15/'סכום נכסי הקרן'!$C$42</f>
        <v>3.5311672903177507E-3</v>
      </c>
    </row>
    <row r="16" spans="2:63" s="121" customFormat="1" ht="20.25">
      <c r="B16" s="85" t="s">
        <v>845</v>
      </c>
      <c r="C16" s="79" t="s">
        <v>846</v>
      </c>
      <c r="D16" s="92" t="s">
        <v>112</v>
      </c>
      <c r="E16" s="79" t="s">
        <v>847</v>
      </c>
      <c r="F16" s="92" t="s">
        <v>841</v>
      </c>
      <c r="G16" s="92" t="s">
        <v>156</v>
      </c>
      <c r="H16" s="86">
        <v>13405</v>
      </c>
      <c r="I16" s="88">
        <v>13010</v>
      </c>
      <c r="J16" s="79"/>
      <c r="K16" s="86">
        <v>1743.9905000000001</v>
      </c>
      <c r="L16" s="87">
        <v>1.3057989415635052E-4</v>
      </c>
      <c r="M16" s="87">
        <v>1.1996349865601021E-2</v>
      </c>
      <c r="N16" s="87">
        <f>K16/'סכום נכסי הקרן'!$C$42</f>
        <v>2.8428645088565464E-3</v>
      </c>
      <c r="BH16" s="120"/>
    </row>
    <row r="17" spans="2:14" s="121" customFormat="1">
      <c r="B17" s="85" t="s">
        <v>848</v>
      </c>
      <c r="C17" s="79" t="s">
        <v>849</v>
      </c>
      <c r="D17" s="92" t="s">
        <v>112</v>
      </c>
      <c r="E17" s="79" t="s">
        <v>850</v>
      </c>
      <c r="F17" s="92" t="s">
        <v>841</v>
      </c>
      <c r="G17" s="92" t="s">
        <v>156</v>
      </c>
      <c r="H17" s="86">
        <v>24204</v>
      </c>
      <c r="I17" s="88">
        <v>13020</v>
      </c>
      <c r="J17" s="79"/>
      <c r="K17" s="86">
        <v>3151.3607999999999</v>
      </c>
      <c r="L17" s="87">
        <v>5.8539346088125853E-4</v>
      </c>
      <c r="M17" s="87">
        <v>2.1677197616351881E-2</v>
      </c>
      <c r="N17" s="87">
        <f>K17/'סכום נכסי הקרן'!$C$42</f>
        <v>5.1370072101435023E-3</v>
      </c>
    </row>
    <row r="18" spans="2:14" s="121" customFormat="1">
      <c r="B18" s="82"/>
      <c r="C18" s="79"/>
      <c r="D18" s="79"/>
      <c r="E18" s="79"/>
      <c r="F18" s="79"/>
      <c r="G18" s="79"/>
      <c r="H18" s="86"/>
      <c r="I18" s="88"/>
      <c r="J18" s="79"/>
      <c r="K18" s="79"/>
      <c r="L18" s="79"/>
      <c r="M18" s="87"/>
      <c r="N18" s="79"/>
    </row>
    <row r="19" spans="2:14" s="121" customFormat="1">
      <c r="B19" s="80" t="s">
        <v>221</v>
      </c>
      <c r="C19" s="81"/>
      <c r="D19" s="81"/>
      <c r="E19" s="81"/>
      <c r="F19" s="81"/>
      <c r="G19" s="81"/>
      <c r="H19" s="89"/>
      <c r="I19" s="91"/>
      <c r="J19" s="89">
        <f>J20</f>
        <v>56.494440000000004</v>
      </c>
      <c r="K19" s="89">
        <v>135399.67079000056</v>
      </c>
      <c r="L19" s="81"/>
      <c r="M19" s="90">
        <v>0.93137079730884176</v>
      </c>
      <c r="N19" s="90">
        <f>K19/'סכום נכסי הקרן'!$C$42</f>
        <v>0.22071388496654826</v>
      </c>
    </row>
    <row r="20" spans="2:14" s="121" customFormat="1">
      <c r="B20" s="97" t="s">
        <v>57</v>
      </c>
      <c r="C20" s="81"/>
      <c r="D20" s="81"/>
      <c r="E20" s="81"/>
      <c r="F20" s="81"/>
      <c r="G20" s="81"/>
      <c r="H20" s="89"/>
      <c r="I20" s="91"/>
      <c r="J20" s="89">
        <f>J70</f>
        <v>56.494440000000004</v>
      </c>
      <c r="K20" s="89">
        <v>135399.67079000056</v>
      </c>
      <c r="L20" s="81"/>
      <c r="M20" s="90">
        <v>0.93137079730884176</v>
      </c>
      <c r="N20" s="90">
        <f>K20/'סכום נכסי הקרן'!$C$42</f>
        <v>0.22071388496654826</v>
      </c>
    </row>
    <row r="21" spans="2:14" s="121" customFormat="1">
      <c r="B21" s="85" t="s">
        <v>851</v>
      </c>
      <c r="C21" s="79" t="s">
        <v>852</v>
      </c>
      <c r="D21" s="92" t="s">
        <v>26</v>
      </c>
      <c r="E21" s="79"/>
      <c r="F21" s="92" t="s">
        <v>841</v>
      </c>
      <c r="G21" s="92" t="s">
        <v>155</v>
      </c>
      <c r="H21" s="86">
        <v>17742.999999999996</v>
      </c>
      <c r="I21" s="88">
        <v>3558</v>
      </c>
      <c r="J21" s="79"/>
      <c r="K21" s="86">
        <v>2218.3739399998999</v>
      </c>
      <c r="L21" s="87">
        <v>8.5829797040562657E-4</v>
      </c>
      <c r="M21" s="87">
        <v>1.5259481010344154E-2</v>
      </c>
      <c r="N21" s="87">
        <f>K21/'סכום נכסי הקרן'!$C$42</f>
        <v>3.6161530360388871E-3</v>
      </c>
    </row>
    <row r="22" spans="2:14" s="121" customFormat="1">
      <c r="B22" s="85" t="s">
        <v>853</v>
      </c>
      <c r="C22" s="79" t="s">
        <v>854</v>
      </c>
      <c r="D22" s="92" t="s">
        <v>26</v>
      </c>
      <c r="E22" s="79"/>
      <c r="F22" s="92" t="s">
        <v>841</v>
      </c>
      <c r="G22" s="92" t="s">
        <v>157</v>
      </c>
      <c r="H22" s="86">
        <v>694</v>
      </c>
      <c r="I22" s="88">
        <v>10230</v>
      </c>
      <c r="J22" s="79"/>
      <c r="K22" s="86">
        <v>307.32835000040001</v>
      </c>
      <c r="L22" s="87">
        <v>1.3232330358283458E-3</v>
      </c>
      <c r="M22" s="87">
        <v>2.1140128975603262E-3</v>
      </c>
      <c r="N22" s="87">
        <f>K22/'סכום נכסי הקרן'!$C$42</f>
        <v>5.009734048330996E-4</v>
      </c>
    </row>
    <row r="23" spans="2:14" s="121" customFormat="1">
      <c r="B23" s="85" t="s">
        <v>855</v>
      </c>
      <c r="C23" s="79" t="s">
        <v>856</v>
      </c>
      <c r="D23" s="92" t="s">
        <v>604</v>
      </c>
      <c r="E23" s="79"/>
      <c r="F23" s="92" t="s">
        <v>841</v>
      </c>
      <c r="G23" s="92" t="s">
        <v>155</v>
      </c>
      <c r="H23" s="86">
        <v>5581</v>
      </c>
      <c r="I23" s="88">
        <v>10129</v>
      </c>
      <c r="J23" s="79"/>
      <c r="K23" s="86">
        <v>1986.4624099999999</v>
      </c>
      <c r="L23" s="87">
        <v>4.4065193051655715E-5</v>
      </c>
      <c r="M23" s="87">
        <v>1.366423616712647E-2</v>
      </c>
      <c r="N23" s="87">
        <f>K23/'סכום נכסי הקרן'!$C$42</f>
        <v>3.2381159665529373E-3</v>
      </c>
    </row>
    <row r="24" spans="2:14" s="121" customFormat="1">
      <c r="B24" s="85" t="s">
        <v>857</v>
      </c>
      <c r="C24" s="79" t="s">
        <v>858</v>
      </c>
      <c r="D24" s="92" t="s">
        <v>604</v>
      </c>
      <c r="E24" s="79"/>
      <c r="F24" s="92" t="s">
        <v>841</v>
      </c>
      <c r="G24" s="92" t="s">
        <v>155</v>
      </c>
      <c r="H24" s="86">
        <v>6786</v>
      </c>
      <c r="I24" s="88">
        <v>5263</v>
      </c>
      <c r="J24" s="79"/>
      <c r="K24" s="86">
        <v>1255.0151899999998</v>
      </c>
      <c r="L24" s="87">
        <v>4.072696149877955E-5</v>
      </c>
      <c r="M24" s="87">
        <v>8.6328459391744033E-3</v>
      </c>
      <c r="N24" s="87">
        <f>K24/'סכום נכסי הקרן'!$C$42</f>
        <v>2.0457898949144816E-3</v>
      </c>
    </row>
    <row r="25" spans="2:14" s="121" customFormat="1">
      <c r="B25" s="85" t="s">
        <v>859</v>
      </c>
      <c r="C25" s="79" t="s">
        <v>860</v>
      </c>
      <c r="D25" s="92" t="s">
        <v>116</v>
      </c>
      <c r="E25" s="79"/>
      <c r="F25" s="92" t="s">
        <v>841</v>
      </c>
      <c r="G25" s="92" t="s">
        <v>165</v>
      </c>
      <c r="H25" s="86">
        <v>275545</v>
      </c>
      <c r="I25" s="88">
        <v>1808</v>
      </c>
      <c r="J25" s="79"/>
      <c r="K25" s="86">
        <v>16435.135019999998</v>
      </c>
      <c r="L25" s="87">
        <v>1.4091220045968505E-4</v>
      </c>
      <c r="M25" s="87">
        <v>0.11305200904953989</v>
      </c>
      <c r="N25" s="87">
        <f>K25/'סכום נכסי הקרן'!$C$42</f>
        <v>2.679077784347066E-2</v>
      </c>
    </row>
    <row r="26" spans="2:14" s="121" customFormat="1">
      <c r="B26" s="85" t="s">
        <v>861</v>
      </c>
      <c r="C26" s="79" t="s">
        <v>862</v>
      </c>
      <c r="D26" s="92" t="s">
        <v>26</v>
      </c>
      <c r="E26" s="79"/>
      <c r="F26" s="92" t="s">
        <v>841</v>
      </c>
      <c r="G26" s="92" t="s">
        <v>157</v>
      </c>
      <c r="H26" s="86">
        <v>6928.9999999999991</v>
      </c>
      <c r="I26" s="88">
        <v>2507</v>
      </c>
      <c r="J26" s="79"/>
      <c r="K26" s="86">
        <v>751.95596999989982</v>
      </c>
      <c r="L26" s="87">
        <v>4.4598623332089363E-4</v>
      </c>
      <c r="M26" s="87">
        <v>5.1724633245686736E-3</v>
      </c>
      <c r="N26" s="87">
        <f>K26/'סכום נכסי הקרן'!$C$42</f>
        <v>1.2257572156129939E-3</v>
      </c>
    </row>
    <row r="27" spans="2:14" s="121" customFormat="1">
      <c r="B27" s="85" t="s">
        <v>863</v>
      </c>
      <c r="C27" s="79" t="s">
        <v>864</v>
      </c>
      <c r="D27" s="92" t="s">
        <v>26</v>
      </c>
      <c r="E27" s="79"/>
      <c r="F27" s="92" t="s">
        <v>841</v>
      </c>
      <c r="G27" s="92" t="s">
        <v>157</v>
      </c>
      <c r="H27" s="86">
        <v>11538</v>
      </c>
      <c r="I27" s="88">
        <v>1005</v>
      </c>
      <c r="J27" s="79"/>
      <c r="K27" s="86">
        <v>501.95423</v>
      </c>
      <c r="L27" s="87">
        <v>4.8993630573248409E-4</v>
      </c>
      <c r="M27" s="87">
        <v>3.4527817437069548E-3</v>
      </c>
      <c r="N27" s="87">
        <f>K27/'סכום נכסי הקרן'!$C$42</f>
        <v>8.1823144422943578E-4</v>
      </c>
    </row>
    <row r="28" spans="2:14" s="121" customFormat="1">
      <c r="B28" s="85" t="s">
        <v>865</v>
      </c>
      <c r="C28" s="79" t="s">
        <v>866</v>
      </c>
      <c r="D28" s="92" t="s">
        <v>26</v>
      </c>
      <c r="E28" s="79"/>
      <c r="F28" s="92" t="s">
        <v>841</v>
      </c>
      <c r="G28" s="92" t="s">
        <v>157</v>
      </c>
      <c r="H28" s="86">
        <v>30640</v>
      </c>
      <c r="I28" s="88">
        <v>3948.5</v>
      </c>
      <c r="J28" s="79"/>
      <c r="K28" s="86">
        <v>5237.0705499999995</v>
      </c>
      <c r="L28" s="87">
        <v>5.0721208740701147E-4</v>
      </c>
      <c r="M28" s="87">
        <v>3.6024124322142553E-2</v>
      </c>
      <c r="N28" s="87">
        <f>K28/'סכום נכסי הקרן'!$C$42</f>
        <v>8.5369054458569755E-3</v>
      </c>
    </row>
    <row r="29" spans="2:14" s="121" customFormat="1">
      <c r="B29" s="85" t="s">
        <v>867</v>
      </c>
      <c r="C29" s="79" t="s">
        <v>868</v>
      </c>
      <c r="D29" s="92" t="s">
        <v>26</v>
      </c>
      <c r="E29" s="79"/>
      <c r="F29" s="92" t="s">
        <v>841</v>
      </c>
      <c r="G29" s="92" t="s">
        <v>157</v>
      </c>
      <c r="H29" s="86">
        <v>22400</v>
      </c>
      <c r="I29" s="88">
        <v>3399</v>
      </c>
      <c r="J29" s="79"/>
      <c r="K29" s="86">
        <v>3295.8444300001001</v>
      </c>
      <c r="L29" s="87">
        <v>2.3755538540179738E-3</v>
      </c>
      <c r="M29" s="87">
        <v>2.2671054048100363E-2</v>
      </c>
      <c r="N29" s="87">
        <f>K29/'סכום נכסי הקרן'!$C$42</f>
        <v>5.3725287819858065E-3</v>
      </c>
    </row>
    <row r="30" spans="2:14" s="121" customFormat="1">
      <c r="B30" s="85" t="s">
        <v>869</v>
      </c>
      <c r="C30" s="79" t="s">
        <v>870</v>
      </c>
      <c r="D30" s="92" t="s">
        <v>115</v>
      </c>
      <c r="E30" s="79"/>
      <c r="F30" s="92" t="s">
        <v>841</v>
      </c>
      <c r="G30" s="92" t="s">
        <v>155</v>
      </c>
      <c r="H30" s="86">
        <v>14226.000000000005</v>
      </c>
      <c r="I30" s="88">
        <v>4225</v>
      </c>
      <c r="J30" s="79"/>
      <c r="K30" s="86">
        <v>2112.0844300000999</v>
      </c>
      <c r="L30" s="87">
        <v>1.7356497779378497E-3</v>
      </c>
      <c r="M30" s="87">
        <v>1.4528349648676244E-2</v>
      </c>
      <c r="N30" s="87">
        <f>K30/'סכום נכסי הקרן'!$C$42</f>
        <v>3.4428913837293222E-3</v>
      </c>
    </row>
    <row r="31" spans="2:14" s="121" customFormat="1">
      <c r="B31" s="85" t="s">
        <v>871</v>
      </c>
      <c r="C31" s="79" t="s">
        <v>872</v>
      </c>
      <c r="D31" s="92" t="s">
        <v>604</v>
      </c>
      <c r="E31" s="79"/>
      <c r="F31" s="92" t="s">
        <v>841</v>
      </c>
      <c r="G31" s="92" t="s">
        <v>155</v>
      </c>
      <c r="H31" s="86">
        <v>7383</v>
      </c>
      <c r="I31" s="88">
        <v>6741</v>
      </c>
      <c r="J31" s="79"/>
      <c r="K31" s="86">
        <v>1748.87574</v>
      </c>
      <c r="L31" s="87">
        <v>2.8680287245721265E-5</v>
      </c>
      <c r="M31" s="87">
        <v>1.2029953860701584E-2</v>
      </c>
      <c r="N31" s="87">
        <f>K31/'סכום נכסי הקרן'!$C$42</f>
        <v>2.8508278982289346E-3</v>
      </c>
    </row>
    <row r="32" spans="2:14" s="121" customFormat="1">
      <c r="B32" s="85" t="s">
        <v>873</v>
      </c>
      <c r="C32" s="79" t="s">
        <v>874</v>
      </c>
      <c r="D32" s="92" t="s">
        <v>604</v>
      </c>
      <c r="E32" s="79"/>
      <c r="F32" s="92" t="s">
        <v>841</v>
      </c>
      <c r="G32" s="92" t="s">
        <v>155</v>
      </c>
      <c r="H32" s="86">
        <v>3904</v>
      </c>
      <c r="I32" s="88">
        <v>2814.5</v>
      </c>
      <c r="J32" s="79"/>
      <c r="K32" s="86">
        <v>386.11157000000003</v>
      </c>
      <c r="L32" s="87">
        <v>2.4399999999999999E-3</v>
      </c>
      <c r="M32" s="87">
        <v>2.6559373350236136E-3</v>
      </c>
      <c r="N32" s="87">
        <f>K32/'סכום נכסי הקרן'!$C$42</f>
        <v>6.2939728101264313E-4</v>
      </c>
    </row>
    <row r="33" spans="2:14" s="121" customFormat="1">
      <c r="B33" s="85" t="s">
        <v>875</v>
      </c>
      <c r="C33" s="79" t="s">
        <v>876</v>
      </c>
      <c r="D33" s="92" t="s">
        <v>604</v>
      </c>
      <c r="E33" s="79"/>
      <c r="F33" s="92" t="s">
        <v>841</v>
      </c>
      <c r="G33" s="92" t="s">
        <v>155</v>
      </c>
      <c r="H33" s="86">
        <v>8646</v>
      </c>
      <c r="I33" s="88">
        <v>8140</v>
      </c>
      <c r="J33" s="79"/>
      <c r="K33" s="86">
        <v>2473.0983799999999</v>
      </c>
      <c r="L33" s="87">
        <v>4.6120529469225996E-5</v>
      </c>
      <c r="M33" s="87">
        <v>1.7011648525912901E-2</v>
      </c>
      <c r="N33" s="87">
        <f>K33/'סכום נכסי הקרן'!$C$42</f>
        <v>4.0313772416837243E-3</v>
      </c>
    </row>
    <row r="34" spans="2:14" s="121" customFormat="1">
      <c r="B34" s="85" t="s">
        <v>877</v>
      </c>
      <c r="C34" s="79" t="s">
        <v>878</v>
      </c>
      <c r="D34" s="92" t="s">
        <v>26</v>
      </c>
      <c r="E34" s="79"/>
      <c r="F34" s="92" t="s">
        <v>841</v>
      </c>
      <c r="G34" s="92" t="s">
        <v>164</v>
      </c>
      <c r="H34" s="86">
        <v>48737</v>
      </c>
      <c r="I34" s="88">
        <v>3194</v>
      </c>
      <c r="J34" s="79"/>
      <c r="K34" s="86">
        <v>4240.0299100000002</v>
      </c>
      <c r="L34" s="87">
        <v>9.0794191437085182E-4</v>
      </c>
      <c r="M34" s="87">
        <v>2.9165802360146348E-2</v>
      </c>
      <c r="N34" s="87">
        <f>K34/'סכום נכסי הקרן'!$C$42</f>
        <v>6.9116377340525739E-3</v>
      </c>
    </row>
    <row r="35" spans="2:14" s="121" customFormat="1">
      <c r="B35" s="85" t="s">
        <v>879</v>
      </c>
      <c r="C35" s="79" t="s">
        <v>880</v>
      </c>
      <c r="D35" s="92" t="s">
        <v>604</v>
      </c>
      <c r="E35" s="79"/>
      <c r="F35" s="92" t="s">
        <v>841</v>
      </c>
      <c r="G35" s="92" t="s">
        <v>155</v>
      </c>
      <c r="H35" s="86">
        <v>6728</v>
      </c>
      <c r="I35" s="88">
        <v>7429</v>
      </c>
      <c r="J35" s="79"/>
      <c r="K35" s="86">
        <v>1756.3784499999999</v>
      </c>
      <c r="L35" s="87">
        <v>3.9327550328508965E-5</v>
      </c>
      <c r="M35" s="87">
        <v>1.2081562590279035E-2</v>
      </c>
      <c r="N35" s="87">
        <f>K35/'סכום נכסי הקרן'!$C$42</f>
        <v>2.8630580038282727E-3</v>
      </c>
    </row>
    <row r="36" spans="2:14" s="121" customFormat="1">
      <c r="B36" s="85" t="s">
        <v>881</v>
      </c>
      <c r="C36" s="79" t="s">
        <v>882</v>
      </c>
      <c r="D36" s="92" t="s">
        <v>26</v>
      </c>
      <c r="E36" s="79"/>
      <c r="F36" s="92" t="s">
        <v>841</v>
      </c>
      <c r="G36" s="92" t="s">
        <v>157</v>
      </c>
      <c r="H36" s="86">
        <v>2567</v>
      </c>
      <c r="I36" s="88">
        <v>5913</v>
      </c>
      <c r="J36" s="79"/>
      <c r="K36" s="86">
        <v>657.0543100000998</v>
      </c>
      <c r="L36" s="87">
        <v>8.975524475524476E-4</v>
      </c>
      <c r="M36" s="87">
        <v>4.5196653212630855E-3</v>
      </c>
      <c r="N36" s="87">
        <f>K36/'סכום נכסי הקרן'!$C$42</f>
        <v>1.0710588035258853E-3</v>
      </c>
    </row>
    <row r="37" spans="2:14" s="121" customFormat="1">
      <c r="B37" s="85" t="s">
        <v>883</v>
      </c>
      <c r="C37" s="79" t="s">
        <v>884</v>
      </c>
      <c r="D37" s="92" t="s">
        <v>131</v>
      </c>
      <c r="E37" s="79"/>
      <c r="F37" s="92" t="s">
        <v>841</v>
      </c>
      <c r="G37" s="92" t="s">
        <v>155</v>
      </c>
      <c r="H37" s="86">
        <v>1857</v>
      </c>
      <c r="I37" s="88">
        <v>13460</v>
      </c>
      <c r="J37" s="79"/>
      <c r="K37" s="86">
        <v>878.33203000000003</v>
      </c>
      <c r="L37" s="87">
        <v>3.7139999999999997E-4</v>
      </c>
      <c r="M37" s="87">
        <v>6.0417636048152625E-3</v>
      </c>
      <c r="N37" s="87">
        <f>K37/'סכום נכסי הקרן'!$C$42</f>
        <v>1.4317617871650811E-3</v>
      </c>
    </row>
    <row r="38" spans="2:14" s="121" customFormat="1">
      <c r="B38" s="85" t="s">
        <v>885</v>
      </c>
      <c r="C38" s="79" t="s">
        <v>886</v>
      </c>
      <c r="D38" s="92" t="s">
        <v>131</v>
      </c>
      <c r="E38" s="79"/>
      <c r="F38" s="92" t="s">
        <v>841</v>
      </c>
      <c r="G38" s="92" t="s">
        <v>157</v>
      </c>
      <c r="H38" s="86">
        <v>25365</v>
      </c>
      <c r="I38" s="88">
        <v>10252</v>
      </c>
      <c r="J38" s="79"/>
      <c r="K38" s="86">
        <v>11256.69723</v>
      </c>
      <c r="L38" s="87">
        <v>6.6619151221323526E-4</v>
      </c>
      <c r="M38" s="87">
        <v>7.7431200629947169E-2</v>
      </c>
      <c r="N38" s="87">
        <f>K38/'סכום נכסי הקרן'!$C$42</f>
        <v>1.8349449175388739E-2</v>
      </c>
    </row>
    <row r="39" spans="2:14" s="121" customFormat="1">
      <c r="B39" s="85" t="s">
        <v>887</v>
      </c>
      <c r="C39" s="79" t="s">
        <v>888</v>
      </c>
      <c r="D39" s="92" t="s">
        <v>604</v>
      </c>
      <c r="E39" s="79"/>
      <c r="F39" s="92" t="s">
        <v>841</v>
      </c>
      <c r="G39" s="92" t="s">
        <v>155</v>
      </c>
      <c r="H39" s="86">
        <v>12266</v>
      </c>
      <c r="I39" s="88">
        <v>5840</v>
      </c>
      <c r="J39" s="79"/>
      <c r="K39" s="86">
        <v>2517.1990800000012</v>
      </c>
      <c r="L39" s="87">
        <v>1.4256159925615992E-5</v>
      </c>
      <c r="M39" s="87">
        <v>1.7315003060537904E-2</v>
      </c>
      <c r="N39" s="87">
        <f>K39/'סכום נכסי הקרן'!$C$42</f>
        <v>4.1032654284861945E-3</v>
      </c>
    </row>
    <row r="40" spans="2:14" s="121" customFormat="1">
      <c r="B40" s="85" t="s">
        <v>889</v>
      </c>
      <c r="C40" s="79" t="s">
        <v>890</v>
      </c>
      <c r="D40" s="92" t="s">
        <v>604</v>
      </c>
      <c r="E40" s="79"/>
      <c r="F40" s="92" t="s">
        <v>841</v>
      </c>
      <c r="G40" s="92" t="s">
        <v>155</v>
      </c>
      <c r="H40" s="86">
        <v>88947</v>
      </c>
      <c r="I40" s="88">
        <v>2694</v>
      </c>
      <c r="J40" s="79"/>
      <c r="K40" s="86">
        <v>8420.35988</v>
      </c>
      <c r="L40" s="87">
        <v>5.9100996677740863E-3</v>
      </c>
      <c r="M40" s="87">
        <v>5.79209480296769E-2</v>
      </c>
      <c r="N40" s="87">
        <f>K40/'סכום נכסי הקרן'!$C$42</f>
        <v>1.3725959089026898E-2</v>
      </c>
    </row>
    <row r="41" spans="2:14" s="121" customFormat="1">
      <c r="B41" s="85" t="s">
        <v>891</v>
      </c>
      <c r="C41" s="79" t="s">
        <v>892</v>
      </c>
      <c r="D41" s="92" t="s">
        <v>604</v>
      </c>
      <c r="E41" s="79"/>
      <c r="F41" s="92" t="s">
        <v>841</v>
      </c>
      <c r="G41" s="92" t="s">
        <v>155</v>
      </c>
      <c r="H41" s="86">
        <v>4437</v>
      </c>
      <c r="I41" s="88">
        <v>3949</v>
      </c>
      <c r="J41" s="79"/>
      <c r="K41" s="86">
        <v>615.71298999999999</v>
      </c>
      <c r="L41" s="87">
        <v>1.0756363636363636E-4</v>
      </c>
      <c r="M41" s="87">
        <v>4.2352916743728262E-3</v>
      </c>
      <c r="N41" s="87">
        <f>K41/'סכום נכסי הקרן'!$C$42</f>
        <v>1.0036686592690416E-3</v>
      </c>
    </row>
    <row r="42" spans="2:14" s="121" customFormat="1">
      <c r="B42" s="85" t="s">
        <v>893</v>
      </c>
      <c r="C42" s="79" t="s">
        <v>894</v>
      </c>
      <c r="D42" s="92" t="s">
        <v>26</v>
      </c>
      <c r="E42" s="79"/>
      <c r="F42" s="92" t="s">
        <v>841</v>
      </c>
      <c r="G42" s="92" t="s">
        <v>157</v>
      </c>
      <c r="H42" s="86">
        <v>22836</v>
      </c>
      <c r="I42" s="88">
        <v>3370</v>
      </c>
      <c r="J42" s="79"/>
      <c r="K42" s="86">
        <v>3331.3284700000004</v>
      </c>
      <c r="L42" s="87">
        <v>9.1839935652523625E-5</v>
      </c>
      <c r="M42" s="87">
        <v>2.2915137349290238E-2</v>
      </c>
      <c r="N42" s="87">
        <f>K42/'סכום נכסי הקרן'!$C$42</f>
        <v>5.4303710224948929E-3</v>
      </c>
    </row>
    <row r="43" spans="2:14" s="121" customFormat="1">
      <c r="B43" s="85" t="s">
        <v>895</v>
      </c>
      <c r="C43" s="79" t="s">
        <v>896</v>
      </c>
      <c r="D43" s="92" t="s">
        <v>604</v>
      </c>
      <c r="E43" s="79"/>
      <c r="F43" s="92" t="s">
        <v>841</v>
      </c>
      <c r="G43" s="92" t="s">
        <v>155</v>
      </c>
      <c r="H43" s="86">
        <v>598</v>
      </c>
      <c r="I43" s="88">
        <v>18501</v>
      </c>
      <c r="J43" s="79"/>
      <c r="K43" s="86">
        <v>388.77483000000001</v>
      </c>
      <c r="L43" s="87">
        <v>6.43010752688172E-5</v>
      </c>
      <c r="M43" s="87">
        <v>2.6742570441866281E-3</v>
      </c>
      <c r="N43" s="87">
        <f>K43/'סכום נכסי הקרן'!$C$42</f>
        <v>6.3373863914037215E-4</v>
      </c>
    </row>
    <row r="44" spans="2:14" s="121" customFormat="1">
      <c r="B44" s="85" t="s">
        <v>897</v>
      </c>
      <c r="C44" s="79" t="s">
        <v>898</v>
      </c>
      <c r="D44" s="92" t="s">
        <v>604</v>
      </c>
      <c r="E44" s="79"/>
      <c r="F44" s="92" t="s">
        <v>841</v>
      </c>
      <c r="G44" s="92" t="s">
        <v>155</v>
      </c>
      <c r="H44" s="86">
        <v>192</v>
      </c>
      <c r="I44" s="88">
        <v>18702.5</v>
      </c>
      <c r="J44" s="79"/>
      <c r="K44" s="86">
        <v>126.18352</v>
      </c>
      <c r="L44" s="87">
        <v>4.413793103448276E-5</v>
      </c>
      <c r="M44" s="87">
        <v>8.6797585949755104E-4</v>
      </c>
      <c r="N44" s="87">
        <f>K44/'סכום נכסי הקרן'!$C$42</f>
        <v>2.0569071368828568E-4</v>
      </c>
    </row>
    <row r="45" spans="2:14" s="121" customFormat="1">
      <c r="B45" s="85" t="s">
        <v>899</v>
      </c>
      <c r="C45" s="79" t="s">
        <v>900</v>
      </c>
      <c r="D45" s="92" t="s">
        <v>26</v>
      </c>
      <c r="E45" s="79"/>
      <c r="F45" s="92" t="s">
        <v>841</v>
      </c>
      <c r="G45" s="92" t="s">
        <v>157</v>
      </c>
      <c r="H45" s="86">
        <v>5323</v>
      </c>
      <c r="I45" s="88">
        <v>2838.5</v>
      </c>
      <c r="J45" s="79"/>
      <c r="K45" s="86">
        <v>654.0529300001001</v>
      </c>
      <c r="L45" s="87">
        <v>5.1931707317073167E-4</v>
      </c>
      <c r="M45" s="87">
        <v>4.499019793343286E-3</v>
      </c>
      <c r="N45" s="87">
        <f>K45/'סכום נכסי הקרן'!$C$42</f>
        <v>1.0661662787789954E-3</v>
      </c>
    </row>
    <row r="46" spans="2:14" s="121" customFormat="1">
      <c r="B46" s="85" t="s">
        <v>901</v>
      </c>
      <c r="C46" s="79" t="s">
        <v>902</v>
      </c>
      <c r="D46" s="92" t="s">
        <v>115</v>
      </c>
      <c r="E46" s="79"/>
      <c r="F46" s="92" t="s">
        <v>841</v>
      </c>
      <c r="G46" s="92" t="s">
        <v>158</v>
      </c>
      <c r="H46" s="86">
        <v>275587</v>
      </c>
      <c r="I46" s="88">
        <v>699.1</v>
      </c>
      <c r="J46" s="79"/>
      <c r="K46" s="86">
        <v>9525.6377200000006</v>
      </c>
      <c r="L46" s="87">
        <v>3.6073799910152105E-4</v>
      </c>
      <c r="M46" s="87">
        <v>6.5523798886568493E-2</v>
      </c>
      <c r="N46" s="87">
        <f>K46/'סכום נכסי הקרן'!$C$42</f>
        <v>1.5527663366522462E-2</v>
      </c>
    </row>
    <row r="47" spans="2:14" s="121" customFormat="1">
      <c r="B47" s="85" t="s">
        <v>903</v>
      </c>
      <c r="C47" s="79" t="s">
        <v>904</v>
      </c>
      <c r="D47" s="92" t="s">
        <v>604</v>
      </c>
      <c r="E47" s="79"/>
      <c r="F47" s="92" t="s">
        <v>841</v>
      </c>
      <c r="G47" s="92" t="s">
        <v>155</v>
      </c>
      <c r="H47" s="86">
        <v>2739</v>
      </c>
      <c r="I47" s="88">
        <v>4724</v>
      </c>
      <c r="J47" s="79"/>
      <c r="K47" s="86">
        <v>454.67771999999997</v>
      </c>
      <c r="L47" s="87">
        <v>2.8710691823899371E-5</v>
      </c>
      <c r="M47" s="87">
        <v>3.1275818332805014E-3</v>
      </c>
      <c r="N47" s="87">
        <f>K47/'סכום נכסי הקרן'!$C$42</f>
        <v>7.4116639577785203E-4</v>
      </c>
    </row>
    <row r="48" spans="2:14" s="121" customFormat="1">
      <c r="B48" s="85" t="s">
        <v>905</v>
      </c>
      <c r="C48" s="79" t="s">
        <v>906</v>
      </c>
      <c r="D48" s="92" t="s">
        <v>115</v>
      </c>
      <c r="E48" s="79"/>
      <c r="F48" s="92" t="s">
        <v>841</v>
      </c>
      <c r="G48" s="92" t="s">
        <v>157</v>
      </c>
      <c r="H48" s="86">
        <v>2741</v>
      </c>
      <c r="I48" s="88">
        <v>20045</v>
      </c>
      <c r="J48" s="79"/>
      <c r="K48" s="86">
        <v>2378.3875200000002</v>
      </c>
      <c r="L48" s="87">
        <v>4.7874651900104939E-4</v>
      </c>
      <c r="M48" s="87">
        <v>1.6360162974453786E-2</v>
      </c>
      <c r="N48" s="87">
        <f>K48/'סכום נכסי הקרן'!$C$42</f>
        <v>3.8769898511003009E-3</v>
      </c>
    </row>
    <row r="49" spans="2:14" s="121" customFormat="1">
      <c r="B49" s="85" t="s">
        <v>907</v>
      </c>
      <c r="C49" s="79" t="s">
        <v>908</v>
      </c>
      <c r="D49" s="92" t="s">
        <v>610</v>
      </c>
      <c r="E49" s="79"/>
      <c r="F49" s="92" t="s">
        <v>841</v>
      </c>
      <c r="G49" s="92" t="s">
        <v>155</v>
      </c>
      <c r="H49" s="86">
        <v>1524</v>
      </c>
      <c r="I49" s="88">
        <v>10674</v>
      </c>
      <c r="J49" s="79"/>
      <c r="K49" s="86">
        <v>571.62856000000011</v>
      </c>
      <c r="L49" s="87">
        <v>1.7992916174734358E-5</v>
      </c>
      <c r="M49" s="87">
        <v>3.9320490558461792E-3</v>
      </c>
      <c r="N49" s="87">
        <f>K49/'סכום נכסי הקרן'!$C$42</f>
        <v>9.3180699405918499E-4</v>
      </c>
    </row>
    <row r="50" spans="2:14" s="121" customFormat="1">
      <c r="B50" s="85" t="s">
        <v>909</v>
      </c>
      <c r="C50" s="79" t="s">
        <v>910</v>
      </c>
      <c r="D50" s="92" t="s">
        <v>604</v>
      </c>
      <c r="E50" s="79"/>
      <c r="F50" s="92" t="s">
        <v>841</v>
      </c>
      <c r="G50" s="92" t="s">
        <v>155</v>
      </c>
      <c r="H50" s="86">
        <v>3548.0000000000005</v>
      </c>
      <c r="I50" s="88">
        <v>3757</v>
      </c>
      <c r="J50" s="79"/>
      <c r="K50" s="86">
        <v>468.41044000000005</v>
      </c>
      <c r="L50" s="87">
        <v>7.4694736842105276E-5</v>
      </c>
      <c r="M50" s="87">
        <v>3.2220447983748279E-3</v>
      </c>
      <c r="N50" s="87">
        <f>K50/'סכום נכסי הקרן'!$C$42</f>
        <v>7.6355198921890851E-4</v>
      </c>
    </row>
    <row r="51" spans="2:14" s="121" customFormat="1">
      <c r="B51" s="85" t="s">
        <v>911</v>
      </c>
      <c r="C51" s="79" t="s">
        <v>912</v>
      </c>
      <c r="D51" s="92" t="s">
        <v>26</v>
      </c>
      <c r="E51" s="79"/>
      <c r="F51" s="92" t="s">
        <v>841</v>
      </c>
      <c r="G51" s="92" t="s">
        <v>157</v>
      </c>
      <c r="H51" s="86">
        <v>1719</v>
      </c>
      <c r="I51" s="88">
        <v>5170</v>
      </c>
      <c r="J51" s="79"/>
      <c r="K51" s="86">
        <v>384.71041000009996</v>
      </c>
      <c r="L51" s="87">
        <v>5.8271186440677963E-4</v>
      </c>
      <c r="M51" s="87">
        <v>2.6462992059303149E-3</v>
      </c>
      <c r="N51" s="87">
        <f>K51/'סכום נכסי הקרן'!$C$42</f>
        <v>6.2711326167025263E-4</v>
      </c>
    </row>
    <row r="52" spans="2:14" s="121" customFormat="1">
      <c r="B52" s="85" t="s">
        <v>913</v>
      </c>
      <c r="C52" s="79" t="s">
        <v>914</v>
      </c>
      <c r="D52" s="92" t="s">
        <v>115</v>
      </c>
      <c r="E52" s="79"/>
      <c r="F52" s="92" t="s">
        <v>841</v>
      </c>
      <c r="G52" s="92" t="s">
        <v>155</v>
      </c>
      <c r="H52" s="86">
        <v>16000</v>
      </c>
      <c r="I52" s="88">
        <v>2691.75</v>
      </c>
      <c r="J52" s="79"/>
      <c r="K52" s="86">
        <v>1513.4095199999999</v>
      </c>
      <c r="L52" s="87">
        <v>1.928667694919776E-4</v>
      </c>
      <c r="M52" s="87">
        <v>1.0410257447991433E-2</v>
      </c>
      <c r="N52" s="87">
        <f>K52/'סכום נכסי הקרן'!$C$42</f>
        <v>2.4669963579352187E-3</v>
      </c>
    </row>
    <row r="53" spans="2:14" s="121" customFormat="1">
      <c r="B53" s="85" t="s">
        <v>915</v>
      </c>
      <c r="C53" s="79" t="s">
        <v>916</v>
      </c>
      <c r="D53" s="92" t="s">
        <v>26</v>
      </c>
      <c r="E53" s="79"/>
      <c r="F53" s="92" t="s">
        <v>841</v>
      </c>
      <c r="G53" s="92" t="s">
        <v>157</v>
      </c>
      <c r="H53" s="86">
        <v>3173.9999999999995</v>
      </c>
      <c r="I53" s="88">
        <v>3966.5</v>
      </c>
      <c r="J53" s="79"/>
      <c r="K53" s="86">
        <v>544.98167999999998</v>
      </c>
      <c r="L53" s="87">
        <v>3.786310376530315E-4</v>
      </c>
      <c r="M53" s="87">
        <v>3.7487537366877963E-3</v>
      </c>
      <c r="N53" s="87">
        <f>K53/'סכום נכסי הקרן'!$C$42</f>
        <v>8.8837013507184551E-4</v>
      </c>
    </row>
    <row r="54" spans="2:14" s="121" customFormat="1">
      <c r="B54" s="85" t="s">
        <v>917</v>
      </c>
      <c r="C54" s="79" t="s">
        <v>918</v>
      </c>
      <c r="D54" s="92" t="s">
        <v>26</v>
      </c>
      <c r="E54" s="79"/>
      <c r="F54" s="92" t="s">
        <v>841</v>
      </c>
      <c r="G54" s="92" t="s">
        <v>157</v>
      </c>
      <c r="H54" s="86">
        <v>3889.9999999999995</v>
      </c>
      <c r="I54" s="88">
        <v>5424</v>
      </c>
      <c r="J54" s="79"/>
      <c r="K54" s="86">
        <v>913.3490899999</v>
      </c>
      <c r="L54" s="87">
        <v>9.5160745825403263E-4</v>
      </c>
      <c r="M54" s="87">
        <v>6.2826347007435617E-3</v>
      </c>
      <c r="N54" s="87">
        <f>K54/'סכום נכסי הקרן'!$C$42</f>
        <v>1.4888428074333771E-3</v>
      </c>
    </row>
    <row r="55" spans="2:14" s="121" customFormat="1">
      <c r="B55" s="85" t="s">
        <v>919</v>
      </c>
      <c r="C55" s="79" t="s">
        <v>920</v>
      </c>
      <c r="D55" s="92" t="s">
        <v>26</v>
      </c>
      <c r="E55" s="79"/>
      <c r="F55" s="92" t="s">
        <v>841</v>
      </c>
      <c r="G55" s="92" t="s">
        <v>157</v>
      </c>
      <c r="H55" s="86">
        <v>11513.000000000002</v>
      </c>
      <c r="I55" s="88">
        <v>2132</v>
      </c>
      <c r="J55" s="79"/>
      <c r="K55" s="86">
        <v>1062.5349599998999</v>
      </c>
      <c r="L55" s="87">
        <v>2.7412347928196273E-4</v>
      </c>
      <c r="M55" s="87">
        <v>7.3088363294359603E-3</v>
      </c>
      <c r="N55" s="87">
        <f>K55/'סכום נכסי הקרן'!$C$42</f>
        <v>1.7320294618594684E-3</v>
      </c>
    </row>
    <row r="56" spans="2:14" s="121" customFormat="1">
      <c r="B56" s="85" t="s">
        <v>921</v>
      </c>
      <c r="C56" s="79" t="s">
        <v>922</v>
      </c>
      <c r="D56" s="92" t="s">
        <v>26</v>
      </c>
      <c r="E56" s="79"/>
      <c r="F56" s="92" t="s">
        <v>841</v>
      </c>
      <c r="G56" s="92" t="s">
        <v>157</v>
      </c>
      <c r="H56" s="86">
        <v>941</v>
      </c>
      <c r="I56" s="88">
        <v>10740</v>
      </c>
      <c r="J56" s="79"/>
      <c r="K56" s="86">
        <v>437.48325</v>
      </c>
      <c r="L56" s="87">
        <v>9.0449868424758348E-5</v>
      </c>
      <c r="M56" s="87">
        <v>3.0093066030693386E-3</v>
      </c>
      <c r="N56" s="87">
        <f>K56/'סכום נכסי הקרן'!$C$42</f>
        <v>7.1313783225551719E-4</v>
      </c>
    </row>
    <row r="57" spans="2:14" s="121" customFormat="1">
      <c r="B57" s="85" t="s">
        <v>923</v>
      </c>
      <c r="C57" s="79" t="s">
        <v>924</v>
      </c>
      <c r="D57" s="92" t="s">
        <v>604</v>
      </c>
      <c r="E57" s="79"/>
      <c r="F57" s="92" t="s">
        <v>841</v>
      </c>
      <c r="G57" s="92" t="s">
        <v>155</v>
      </c>
      <c r="H57" s="86">
        <v>2356</v>
      </c>
      <c r="I57" s="88">
        <v>2387</v>
      </c>
      <c r="J57" s="79"/>
      <c r="K57" s="86">
        <v>197.61935</v>
      </c>
      <c r="L57" s="87">
        <v>3.4769332852209986E-5</v>
      </c>
      <c r="M57" s="87">
        <v>1.3593599637226584E-3</v>
      </c>
      <c r="N57" s="87">
        <f>K57/'סכום נכסי הקרן'!$C$42</f>
        <v>3.2213767011821445E-4</v>
      </c>
    </row>
    <row r="58" spans="2:14" s="121" customFormat="1">
      <c r="B58" s="85" t="s">
        <v>925</v>
      </c>
      <c r="C58" s="79" t="s">
        <v>926</v>
      </c>
      <c r="D58" s="92" t="s">
        <v>604</v>
      </c>
      <c r="E58" s="79"/>
      <c r="F58" s="92" t="s">
        <v>841</v>
      </c>
      <c r="G58" s="92" t="s">
        <v>155</v>
      </c>
      <c r="H58" s="86">
        <v>4186</v>
      </c>
      <c r="I58" s="88">
        <v>10428</v>
      </c>
      <c r="J58" s="79"/>
      <c r="K58" s="86">
        <v>1533.91751</v>
      </c>
      <c r="L58" s="87">
        <v>4.075577525205344E-4</v>
      </c>
      <c r="M58" s="87">
        <v>1.0551325316813109E-2</v>
      </c>
      <c r="N58" s="87">
        <f>K58/'סכום נכסי הקרן'!$C$42</f>
        <v>2.5004262630401977E-3</v>
      </c>
    </row>
    <row r="59" spans="2:14" s="121" customFormat="1">
      <c r="B59" s="85" t="s">
        <v>927</v>
      </c>
      <c r="C59" s="79" t="s">
        <v>928</v>
      </c>
      <c r="D59" s="92" t="s">
        <v>26</v>
      </c>
      <c r="E59" s="79"/>
      <c r="F59" s="92" t="s">
        <v>841</v>
      </c>
      <c r="G59" s="92" t="s">
        <v>157</v>
      </c>
      <c r="H59" s="86">
        <v>3211</v>
      </c>
      <c r="I59" s="88">
        <v>7061</v>
      </c>
      <c r="J59" s="79"/>
      <c r="K59" s="86">
        <v>981.46324000000004</v>
      </c>
      <c r="L59" s="87">
        <v>3.3408720581259716E-4</v>
      </c>
      <c r="M59" s="87">
        <v>6.7511700363427109E-3</v>
      </c>
      <c r="N59" s="87">
        <f>K59/'סכום נכסי הקרן'!$C$42</f>
        <v>1.5998751207322256E-3</v>
      </c>
    </row>
    <row r="60" spans="2:14" s="121" customFormat="1">
      <c r="B60" s="85" t="s">
        <v>929</v>
      </c>
      <c r="C60" s="79" t="s">
        <v>930</v>
      </c>
      <c r="D60" s="92" t="s">
        <v>115</v>
      </c>
      <c r="E60" s="79"/>
      <c r="F60" s="92" t="s">
        <v>841</v>
      </c>
      <c r="G60" s="92" t="s">
        <v>155</v>
      </c>
      <c r="H60" s="86">
        <v>771.00000000000034</v>
      </c>
      <c r="I60" s="88">
        <v>7012</v>
      </c>
      <c r="J60" s="79"/>
      <c r="K60" s="86">
        <v>189.97570000000007</v>
      </c>
      <c r="L60" s="87">
        <v>5.9792332156874634E-4</v>
      </c>
      <c r="M60" s="87">
        <v>1.3067817532047684E-3</v>
      </c>
      <c r="N60" s="87">
        <f>K60/'סכום נכסי הקרן'!$C$42</f>
        <v>3.0967781938902691E-4</v>
      </c>
    </row>
    <row r="61" spans="2:14" s="121" customFormat="1">
      <c r="B61" s="85" t="s">
        <v>931</v>
      </c>
      <c r="C61" s="79" t="s">
        <v>932</v>
      </c>
      <c r="D61" s="92" t="s">
        <v>115</v>
      </c>
      <c r="E61" s="79"/>
      <c r="F61" s="92" t="s">
        <v>841</v>
      </c>
      <c r="G61" s="92" t="s">
        <v>155</v>
      </c>
      <c r="H61" s="86">
        <v>5091</v>
      </c>
      <c r="I61" s="88">
        <v>46543.5</v>
      </c>
      <c r="J61" s="79"/>
      <c r="K61" s="86">
        <v>8326.5269800000005</v>
      </c>
      <c r="L61" s="87">
        <v>1.0131379575091016E-3</v>
      </c>
      <c r="M61" s="87">
        <v>5.7275501682747858E-2</v>
      </c>
      <c r="N61" s="87">
        <f>K61/'סכום נכסי הקרן'!$C$42</f>
        <v>1.3573002853787611E-2</v>
      </c>
    </row>
    <row r="62" spans="2:14" s="121" customFormat="1">
      <c r="B62" s="85" t="s">
        <v>933</v>
      </c>
      <c r="C62" s="79" t="s">
        <v>934</v>
      </c>
      <c r="D62" s="92" t="s">
        <v>604</v>
      </c>
      <c r="E62" s="79"/>
      <c r="F62" s="92" t="s">
        <v>841</v>
      </c>
      <c r="G62" s="92" t="s">
        <v>155</v>
      </c>
      <c r="H62" s="86">
        <v>3539</v>
      </c>
      <c r="I62" s="88">
        <v>6039</v>
      </c>
      <c r="J62" s="79"/>
      <c r="K62" s="86">
        <v>751.01281999999992</v>
      </c>
      <c r="L62" s="87">
        <v>4.1030654327635516E-5</v>
      </c>
      <c r="M62" s="87">
        <v>5.1659756989912743E-3</v>
      </c>
      <c r="N62" s="87">
        <f>K62/'סכום נכסי הקרן'!$C$42</f>
        <v>1.2242197945884852E-3</v>
      </c>
    </row>
    <row r="63" spans="2:14" s="121" customFormat="1">
      <c r="B63" s="85" t="s">
        <v>935</v>
      </c>
      <c r="C63" s="79" t="s">
        <v>936</v>
      </c>
      <c r="D63" s="92" t="s">
        <v>26</v>
      </c>
      <c r="E63" s="79"/>
      <c r="F63" s="92" t="s">
        <v>841</v>
      </c>
      <c r="G63" s="92" t="s">
        <v>157</v>
      </c>
      <c r="H63" s="86">
        <v>1894.0000000000002</v>
      </c>
      <c r="I63" s="88">
        <v>16528</v>
      </c>
      <c r="J63" s="79"/>
      <c r="K63" s="86">
        <v>1355.0889400000999</v>
      </c>
      <c r="L63" s="87">
        <v>1.4854901960784316E-3</v>
      </c>
      <c r="M63" s="87">
        <v>9.3212210864953848E-3</v>
      </c>
      <c r="N63" s="87">
        <f>K63/'סכום נכסי הקרן'!$C$42</f>
        <v>2.2089192881901143E-3</v>
      </c>
    </row>
    <row r="64" spans="2:14" s="121" customFormat="1">
      <c r="B64" s="85" t="s">
        <v>937</v>
      </c>
      <c r="C64" s="79" t="s">
        <v>938</v>
      </c>
      <c r="D64" s="92" t="s">
        <v>604</v>
      </c>
      <c r="E64" s="79"/>
      <c r="F64" s="92" t="s">
        <v>841</v>
      </c>
      <c r="G64" s="92" t="s">
        <v>155</v>
      </c>
      <c r="H64" s="86">
        <v>2294</v>
      </c>
      <c r="I64" s="88">
        <v>4079</v>
      </c>
      <c r="J64" s="79"/>
      <c r="K64" s="86">
        <v>328.81291999999996</v>
      </c>
      <c r="L64" s="87">
        <v>1.1002389638453995E-4</v>
      </c>
      <c r="M64" s="87">
        <v>2.2617983461778483E-3</v>
      </c>
      <c r="N64" s="87">
        <f>K64/'סכום נכסי הקרן'!$C$42</f>
        <v>5.3599522492896992E-4</v>
      </c>
    </row>
    <row r="65" spans="2:14" s="121" customFormat="1">
      <c r="B65" s="85" t="s">
        <v>939</v>
      </c>
      <c r="C65" s="79" t="s">
        <v>940</v>
      </c>
      <c r="D65" s="92" t="s">
        <v>26</v>
      </c>
      <c r="E65" s="79"/>
      <c r="F65" s="92" t="s">
        <v>841</v>
      </c>
      <c r="G65" s="92" t="s">
        <v>157</v>
      </c>
      <c r="H65" s="86">
        <v>4875</v>
      </c>
      <c r="I65" s="88">
        <v>10008</v>
      </c>
      <c r="J65" s="79"/>
      <c r="K65" s="86">
        <v>2111.9782300000002</v>
      </c>
      <c r="L65" s="87">
        <v>2.5316350519543444E-3</v>
      </c>
      <c r="M65" s="87">
        <v>1.4527619133024396E-2</v>
      </c>
      <c r="N65" s="87">
        <f>K65/'סכום נכסי הקרן'!$C$42</f>
        <v>3.442718267986361E-3</v>
      </c>
    </row>
    <row r="66" spans="2:14" s="121" customFormat="1">
      <c r="B66" s="85" t="s">
        <v>941</v>
      </c>
      <c r="C66" s="79" t="s">
        <v>942</v>
      </c>
      <c r="D66" s="92" t="s">
        <v>127</v>
      </c>
      <c r="E66" s="79"/>
      <c r="F66" s="92" t="s">
        <v>841</v>
      </c>
      <c r="G66" s="92" t="s">
        <v>159</v>
      </c>
      <c r="H66" s="86">
        <v>8040</v>
      </c>
      <c r="I66" s="88">
        <v>7428</v>
      </c>
      <c r="J66" s="79"/>
      <c r="K66" s="86">
        <v>1612.4105099999999</v>
      </c>
      <c r="L66" s="87">
        <v>2.4007308971468657E-4</v>
      </c>
      <c r="M66" s="87">
        <v>1.1091253424220012E-2</v>
      </c>
      <c r="N66" s="87">
        <f>K66/'סכום נכסי הקרן'!$C$42</f>
        <v>2.6283770539955826E-3</v>
      </c>
    </row>
    <row r="67" spans="2:14" s="121" customFormat="1">
      <c r="B67" s="85" t="s">
        <v>943</v>
      </c>
      <c r="C67" s="79" t="s">
        <v>944</v>
      </c>
      <c r="D67" s="92" t="s">
        <v>604</v>
      </c>
      <c r="E67" s="79"/>
      <c r="F67" s="92" t="s">
        <v>841</v>
      </c>
      <c r="G67" s="92" t="s">
        <v>155</v>
      </c>
      <c r="H67" s="86">
        <v>7281</v>
      </c>
      <c r="I67" s="88">
        <v>17100</v>
      </c>
      <c r="J67" s="79"/>
      <c r="K67" s="86">
        <v>4375.1092099999996</v>
      </c>
      <c r="L67" s="87">
        <v>6.8732137408616988E-5</v>
      </c>
      <c r="M67" s="87">
        <v>3.0094969429806689E-2</v>
      </c>
      <c r="N67" s="87">
        <f>K67/'סכום נכסי הקרן'!$C$42</f>
        <v>7.1318293852405731E-3</v>
      </c>
    </row>
    <row r="68" spans="2:14" s="121" customFormat="1">
      <c r="B68" s="85" t="s">
        <v>945</v>
      </c>
      <c r="C68" s="79" t="s">
        <v>946</v>
      </c>
      <c r="D68" s="92" t="s">
        <v>604</v>
      </c>
      <c r="E68" s="79"/>
      <c r="F68" s="92" t="s">
        <v>841</v>
      </c>
      <c r="G68" s="92" t="s">
        <v>155</v>
      </c>
      <c r="H68" s="86">
        <v>845</v>
      </c>
      <c r="I68" s="88">
        <v>7547</v>
      </c>
      <c r="J68" s="79"/>
      <c r="K68" s="86">
        <v>224.09532999999999</v>
      </c>
      <c r="L68" s="87">
        <v>2.1691773503999246E-6</v>
      </c>
      <c r="M68" s="87">
        <v>1.5414797167343035E-3</v>
      </c>
      <c r="N68" s="87">
        <f>K68/'סכום נכסי הקרן'!$C$42</f>
        <v>3.6529594642717124E-4</v>
      </c>
    </row>
    <row r="69" spans="2:14" s="121" customFormat="1">
      <c r="B69" s="85" t="s">
        <v>947</v>
      </c>
      <c r="C69" s="79" t="s">
        <v>948</v>
      </c>
      <c r="D69" s="92" t="s">
        <v>604</v>
      </c>
      <c r="E69" s="79"/>
      <c r="F69" s="92" t="s">
        <v>841</v>
      </c>
      <c r="G69" s="92" t="s">
        <v>155</v>
      </c>
      <c r="H69" s="86">
        <v>480</v>
      </c>
      <c r="I69" s="88">
        <v>24208</v>
      </c>
      <c r="J69" s="79"/>
      <c r="K69" s="86">
        <v>408.32117999999997</v>
      </c>
      <c r="L69" s="87">
        <v>1.3441227372236268E-6</v>
      </c>
      <c r="M69" s="87">
        <v>2.8087101006657143E-3</v>
      </c>
      <c r="N69" s="87">
        <f>K69/'סכום נכסי הקרן'!$C$42</f>
        <v>6.6560098282440489E-4</v>
      </c>
    </row>
    <row r="70" spans="2:14" s="121" customFormat="1">
      <c r="B70" s="85" t="s">
        <v>949</v>
      </c>
      <c r="C70" s="79" t="s">
        <v>950</v>
      </c>
      <c r="D70" s="92" t="s">
        <v>115</v>
      </c>
      <c r="E70" s="79"/>
      <c r="F70" s="92" t="s">
        <v>841</v>
      </c>
      <c r="G70" s="92" t="s">
        <v>155</v>
      </c>
      <c r="H70" s="86">
        <v>77464</v>
      </c>
      <c r="I70" s="88">
        <v>4994</v>
      </c>
      <c r="J70" s="86">
        <v>56.494440000000004</v>
      </c>
      <c r="K70" s="86">
        <v>13650.586730000001</v>
      </c>
      <c r="L70" s="87">
        <v>1.7492889352974258E-4</v>
      </c>
      <c r="M70" s="87">
        <v>9.389799674012593E-2</v>
      </c>
      <c r="N70" s="87">
        <f>K70/'סכום נכסי הקרן'!$C$42</f>
        <v>2.2251708676042179E-2</v>
      </c>
    </row>
    <row r="71" spans="2:14" s="121" customFormat="1">
      <c r="B71" s="85" t="s">
        <v>951</v>
      </c>
      <c r="C71" s="79" t="s">
        <v>952</v>
      </c>
      <c r="D71" s="92" t="s">
        <v>604</v>
      </c>
      <c r="E71" s="79"/>
      <c r="F71" s="92" t="s">
        <v>841</v>
      </c>
      <c r="G71" s="92" t="s">
        <v>155</v>
      </c>
      <c r="H71" s="86">
        <v>4443</v>
      </c>
      <c r="I71" s="88">
        <v>2622</v>
      </c>
      <c r="J71" s="79"/>
      <c r="K71" s="86">
        <v>409.36505</v>
      </c>
      <c r="L71" s="87">
        <v>6.877708978328173E-5</v>
      </c>
      <c r="M71" s="87">
        <v>2.8158905467370694E-3</v>
      </c>
      <c r="N71" s="87">
        <f>K71/'סכום נכסי הקרן'!$C$42</f>
        <v>6.6730258668913937E-4</v>
      </c>
    </row>
    <row r="72" spans="2:14" s="121" customFormat="1">
      <c r="B72" s="85" t="s">
        <v>953</v>
      </c>
      <c r="C72" s="79" t="s">
        <v>954</v>
      </c>
      <c r="D72" s="92" t="s">
        <v>604</v>
      </c>
      <c r="E72" s="79"/>
      <c r="F72" s="92" t="s">
        <v>841</v>
      </c>
      <c r="G72" s="92" t="s">
        <v>155</v>
      </c>
      <c r="H72" s="86">
        <v>11620</v>
      </c>
      <c r="I72" s="88">
        <v>8133</v>
      </c>
      <c r="J72" s="79"/>
      <c r="K72" s="86">
        <v>3320.9218700000001</v>
      </c>
      <c r="L72" s="87">
        <v>8.544117647058824E-4</v>
      </c>
      <c r="M72" s="87">
        <v>2.2843553694154865E-2</v>
      </c>
      <c r="N72" s="87">
        <f>K72/'סכום נכסי הקרן'!$C$42</f>
        <v>5.4134073097924056E-3</v>
      </c>
    </row>
    <row r="73" spans="2:14" s="121" customFormat="1">
      <c r="B73" s="85" t="s">
        <v>955</v>
      </c>
      <c r="C73" s="79" t="s">
        <v>956</v>
      </c>
      <c r="D73" s="92" t="s">
        <v>604</v>
      </c>
      <c r="E73" s="79"/>
      <c r="F73" s="92" t="s">
        <v>841</v>
      </c>
      <c r="G73" s="92" t="s">
        <v>155</v>
      </c>
      <c r="H73" s="86">
        <v>44632</v>
      </c>
      <c r="I73" s="88">
        <v>2433</v>
      </c>
      <c r="J73" s="79"/>
      <c r="K73" s="86">
        <v>3815.84051</v>
      </c>
      <c r="L73" s="87">
        <v>4.6008576612238169E-3</v>
      </c>
      <c r="M73" s="87">
        <v>2.6247939876560926E-2</v>
      </c>
      <c r="N73" s="87">
        <f>K73/'סכום נכסי הקרן'!$C$42</f>
        <v>6.220170096876137E-3</v>
      </c>
    </row>
    <row r="74" spans="2:14" s="121" customFormat="1">
      <c r="B74" s="126"/>
      <c r="C74" s="126"/>
    </row>
    <row r="75" spans="2:14" s="121" customFormat="1">
      <c r="B75" s="126"/>
      <c r="C75" s="126"/>
    </row>
    <row r="76" spans="2:14" s="121" customFormat="1">
      <c r="B76" s="126"/>
      <c r="C76" s="126"/>
    </row>
    <row r="77" spans="2:14" s="121" customFormat="1">
      <c r="B77" s="127" t="s">
        <v>242</v>
      </c>
      <c r="C77" s="126"/>
    </row>
    <row r="78" spans="2:14" s="121" customFormat="1">
      <c r="B78" s="127" t="s">
        <v>104</v>
      </c>
      <c r="C78" s="126"/>
    </row>
    <row r="79" spans="2:14" s="121" customFormat="1">
      <c r="B79" s="127" t="s">
        <v>225</v>
      </c>
      <c r="C79" s="126"/>
    </row>
    <row r="80" spans="2:14" s="121" customFormat="1">
      <c r="B80" s="127" t="s">
        <v>233</v>
      </c>
      <c r="C80" s="126"/>
    </row>
    <row r="81" spans="2:3" s="121" customFormat="1">
      <c r="B81" s="127" t="s">
        <v>240</v>
      </c>
      <c r="C81" s="126"/>
    </row>
    <row r="82" spans="2:3" s="121" customFormat="1">
      <c r="B82" s="126"/>
      <c r="C82" s="126"/>
    </row>
    <row r="83" spans="2:3" s="121" customFormat="1">
      <c r="B83" s="126"/>
      <c r="C83" s="126"/>
    </row>
    <row r="84" spans="2:3" s="121" customFormat="1">
      <c r="B84" s="126"/>
      <c r="C84" s="126"/>
    </row>
    <row r="85" spans="2:3" s="121" customFormat="1">
      <c r="B85" s="126"/>
      <c r="C85" s="126"/>
    </row>
    <row r="86" spans="2:3" s="121" customFormat="1">
      <c r="B86" s="126"/>
      <c r="C86" s="126"/>
    </row>
    <row r="87" spans="2:3" s="121" customFormat="1">
      <c r="B87" s="126"/>
      <c r="C87" s="126"/>
    </row>
    <row r="88" spans="2:3" s="121" customFormat="1">
      <c r="B88" s="126"/>
      <c r="C88" s="126"/>
    </row>
    <row r="89" spans="2:3" s="121" customFormat="1">
      <c r="B89" s="126"/>
      <c r="C89" s="126"/>
    </row>
    <row r="90" spans="2:3" s="121" customFormat="1">
      <c r="B90" s="126"/>
      <c r="C90" s="126"/>
    </row>
    <row r="91" spans="2:3" s="121" customFormat="1">
      <c r="B91" s="126"/>
      <c r="C91" s="126"/>
    </row>
    <row r="92" spans="2:3" s="121" customFormat="1">
      <c r="B92" s="126"/>
      <c r="C92" s="126"/>
    </row>
    <row r="93" spans="2:3" s="121" customFormat="1">
      <c r="B93" s="126"/>
      <c r="C93" s="126"/>
    </row>
    <row r="94" spans="2:3" s="121" customFormat="1">
      <c r="B94" s="126"/>
      <c r="C94" s="126"/>
    </row>
    <row r="95" spans="2:3" s="121" customFormat="1">
      <c r="B95" s="126"/>
      <c r="C95" s="126"/>
    </row>
    <row r="96" spans="2:3" s="121" customFormat="1">
      <c r="B96" s="126"/>
      <c r="C96" s="126"/>
    </row>
    <row r="97" spans="2:3" s="121" customFormat="1">
      <c r="B97" s="126"/>
      <c r="C97" s="126"/>
    </row>
    <row r="98" spans="2:3" s="121" customFormat="1">
      <c r="B98" s="126"/>
      <c r="C98" s="126"/>
    </row>
    <row r="99" spans="2:3" s="121" customFormat="1">
      <c r="B99" s="126"/>
      <c r="C99" s="126"/>
    </row>
    <row r="100" spans="2:3" s="121" customFormat="1">
      <c r="B100" s="126"/>
      <c r="C100" s="126"/>
    </row>
    <row r="101" spans="2:3" s="121" customFormat="1">
      <c r="B101" s="126"/>
      <c r="C101" s="126"/>
    </row>
    <row r="102" spans="2:3" s="121" customFormat="1">
      <c r="B102" s="126"/>
      <c r="C102" s="126"/>
    </row>
    <row r="103" spans="2:3" s="121" customFormat="1">
      <c r="B103" s="126"/>
      <c r="C103" s="126"/>
    </row>
    <row r="104" spans="2:3" s="121" customFormat="1">
      <c r="B104" s="126"/>
      <c r="C104" s="126"/>
    </row>
    <row r="105" spans="2:3" s="121" customFormat="1">
      <c r="B105" s="126"/>
      <c r="C105" s="126"/>
    </row>
    <row r="106" spans="2:3" s="121" customFormat="1">
      <c r="B106" s="126"/>
      <c r="C106" s="126"/>
    </row>
    <row r="107" spans="2:3" s="121" customFormat="1">
      <c r="B107" s="126"/>
      <c r="C107" s="126"/>
    </row>
    <row r="108" spans="2:3" s="121" customFormat="1">
      <c r="B108" s="126"/>
      <c r="C108" s="126"/>
    </row>
    <row r="109" spans="2:3" s="121" customFormat="1">
      <c r="B109" s="126"/>
      <c r="C109" s="126"/>
    </row>
    <row r="110" spans="2:3" s="121" customFormat="1">
      <c r="B110" s="126"/>
      <c r="C110" s="126"/>
    </row>
    <row r="111" spans="2:3" s="121" customFormat="1">
      <c r="B111" s="126"/>
      <c r="C111" s="126"/>
    </row>
    <row r="112" spans="2:3" s="121" customFormat="1">
      <c r="B112" s="126"/>
      <c r="C112" s="126"/>
    </row>
    <row r="113" spans="2:3" s="121" customFormat="1">
      <c r="B113" s="126"/>
      <c r="C113" s="126"/>
    </row>
    <row r="114" spans="2:3" s="121" customFormat="1">
      <c r="B114" s="126"/>
      <c r="C114" s="126"/>
    </row>
    <row r="115" spans="2:3" s="121" customFormat="1">
      <c r="B115" s="126"/>
      <c r="C115" s="126"/>
    </row>
    <row r="116" spans="2:3" s="121" customFormat="1">
      <c r="B116" s="126"/>
      <c r="C116" s="126"/>
    </row>
    <row r="117" spans="2:3" s="121" customFormat="1">
      <c r="B117" s="126"/>
      <c r="C117" s="126"/>
    </row>
    <row r="118" spans="2:3" s="121" customFormat="1">
      <c r="B118" s="126"/>
      <c r="C118" s="126"/>
    </row>
    <row r="119" spans="2:3" s="121" customFormat="1">
      <c r="B119" s="126"/>
      <c r="C119" s="126"/>
    </row>
    <row r="120" spans="2:3" s="121" customFormat="1">
      <c r="B120" s="126"/>
      <c r="C120" s="126"/>
    </row>
    <row r="121" spans="2:3" s="121" customFormat="1">
      <c r="B121" s="126"/>
      <c r="C121" s="126"/>
    </row>
    <row r="122" spans="2:3" s="121" customFormat="1">
      <c r="B122" s="126"/>
      <c r="C122" s="126"/>
    </row>
    <row r="123" spans="2:3" s="121" customFormat="1">
      <c r="B123" s="126"/>
      <c r="C123" s="126"/>
    </row>
    <row r="124" spans="2:3" s="121" customFormat="1">
      <c r="B124" s="126"/>
      <c r="C124" s="126"/>
    </row>
    <row r="125" spans="2:3" s="121" customFormat="1">
      <c r="B125" s="126"/>
      <c r="C125" s="126"/>
    </row>
    <row r="126" spans="2:3" s="121" customFormat="1">
      <c r="B126" s="126"/>
      <c r="C126" s="126"/>
    </row>
    <row r="127" spans="2:3" s="121" customFormat="1">
      <c r="B127" s="126"/>
      <c r="C127" s="126"/>
    </row>
    <row r="128" spans="2:3" s="121" customFormat="1">
      <c r="B128" s="126"/>
      <c r="C128" s="126"/>
    </row>
    <row r="129" spans="2:3" s="121" customFormat="1">
      <c r="B129" s="126"/>
      <c r="C129" s="126"/>
    </row>
    <row r="130" spans="2:3" s="121" customFormat="1">
      <c r="B130" s="126"/>
      <c r="C130" s="126"/>
    </row>
    <row r="131" spans="2:3" s="121" customFormat="1">
      <c r="B131" s="126"/>
      <c r="C131" s="126"/>
    </row>
    <row r="132" spans="2:3" s="121" customFormat="1">
      <c r="B132" s="126"/>
      <c r="C132" s="126"/>
    </row>
    <row r="133" spans="2:3" s="121" customFormat="1">
      <c r="B133" s="126"/>
      <c r="C133" s="126"/>
    </row>
    <row r="134" spans="2:3" s="121" customFormat="1">
      <c r="B134" s="126"/>
      <c r="C134" s="126"/>
    </row>
    <row r="135" spans="2:3" s="121" customFormat="1">
      <c r="B135" s="126"/>
      <c r="C135" s="126"/>
    </row>
    <row r="136" spans="2:3" s="121" customFormat="1">
      <c r="B136" s="126"/>
      <c r="C136" s="126"/>
    </row>
    <row r="137" spans="2:3" s="121" customFormat="1">
      <c r="B137" s="126"/>
      <c r="C137" s="126"/>
    </row>
    <row r="138" spans="2:3" s="121" customFormat="1">
      <c r="B138" s="126"/>
      <c r="C138" s="126"/>
    </row>
    <row r="139" spans="2:3" s="121" customFormat="1">
      <c r="B139" s="126"/>
      <c r="C139" s="126"/>
    </row>
    <row r="140" spans="2:3" s="121" customFormat="1">
      <c r="B140" s="126"/>
      <c r="C140" s="126"/>
    </row>
    <row r="141" spans="2:3" s="121" customFormat="1">
      <c r="B141" s="126"/>
      <c r="C141" s="126"/>
    </row>
    <row r="142" spans="2:3" s="121" customFormat="1">
      <c r="B142" s="126"/>
      <c r="C142" s="126"/>
    </row>
    <row r="143" spans="2:3" s="121" customFormat="1">
      <c r="B143" s="126"/>
      <c r="C143" s="126"/>
    </row>
    <row r="144" spans="2:3" s="121" customFormat="1">
      <c r="B144" s="126"/>
      <c r="C144" s="126"/>
    </row>
    <row r="145" spans="2:3" s="121" customFormat="1">
      <c r="B145" s="126"/>
      <c r="C145" s="126"/>
    </row>
    <row r="146" spans="2:3" s="121" customFormat="1">
      <c r="B146" s="126"/>
      <c r="C146" s="126"/>
    </row>
    <row r="147" spans="2:3" s="121" customFormat="1">
      <c r="B147" s="126"/>
      <c r="C147" s="126"/>
    </row>
    <row r="148" spans="2:3" s="121" customFormat="1">
      <c r="B148" s="126"/>
      <c r="C148" s="126"/>
    </row>
    <row r="149" spans="2:3" s="121" customFormat="1">
      <c r="B149" s="126"/>
      <c r="C149" s="126"/>
    </row>
    <row r="150" spans="2:3" s="121" customFormat="1">
      <c r="B150" s="126"/>
      <c r="C150" s="126"/>
    </row>
    <row r="151" spans="2:3" s="121" customFormat="1">
      <c r="B151" s="126"/>
      <c r="C151" s="126"/>
    </row>
    <row r="152" spans="2:3" s="121" customFormat="1">
      <c r="B152" s="126"/>
      <c r="C152" s="126"/>
    </row>
    <row r="153" spans="2:3" s="121" customFormat="1">
      <c r="B153" s="126"/>
      <c r="C153" s="126"/>
    </row>
    <row r="154" spans="2:3" s="121" customFormat="1">
      <c r="B154" s="126"/>
      <c r="C154" s="126"/>
    </row>
    <row r="155" spans="2:3" s="121" customFormat="1">
      <c r="B155" s="126"/>
      <c r="C155" s="126"/>
    </row>
    <row r="156" spans="2:3" s="121" customFormat="1">
      <c r="B156" s="126"/>
      <c r="C156" s="126"/>
    </row>
    <row r="157" spans="2:3" s="121" customFormat="1">
      <c r="B157" s="126"/>
      <c r="C157" s="126"/>
    </row>
    <row r="158" spans="2:3" s="121" customFormat="1">
      <c r="B158" s="126"/>
      <c r="C158" s="126"/>
    </row>
    <row r="159" spans="2:3" s="121" customFormat="1">
      <c r="B159" s="126"/>
      <c r="C159" s="126"/>
    </row>
    <row r="160" spans="2:3" s="121" customFormat="1">
      <c r="B160" s="126"/>
      <c r="C160" s="126"/>
    </row>
    <row r="161" spans="2:3" s="121" customFormat="1">
      <c r="B161" s="126"/>
      <c r="C161" s="126"/>
    </row>
    <row r="162" spans="2:3" s="121" customFormat="1">
      <c r="B162" s="126"/>
      <c r="C162" s="126"/>
    </row>
    <row r="163" spans="2:3" s="121" customFormat="1">
      <c r="B163" s="126"/>
      <c r="C163" s="126"/>
    </row>
    <row r="164" spans="2:3" s="121" customFormat="1">
      <c r="B164" s="126"/>
      <c r="C164" s="126"/>
    </row>
    <row r="165" spans="2:3" s="121" customFormat="1">
      <c r="B165" s="126"/>
      <c r="C165" s="126"/>
    </row>
    <row r="166" spans="2:3" s="121" customFormat="1">
      <c r="B166" s="126"/>
      <c r="C166" s="126"/>
    </row>
    <row r="167" spans="2:3" s="121" customFormat="1">
      <c r="B167" s="126"/>
      <c r="C167" s="126"/>
    </row>
    <row r="168" spans="2:3" s="121" customFormat="1">
      <c r="B168" s="126"/>
      <c r="C168" s="126"/>
    </row>
    <row r="169" spans="2:3" s="121" customFormat="1">
      <c r="B169" s="126"/>
      <c r="C169" s="126"/>
    </row>
    <row r="170" spans="2:3" s="121" customFormat="1">
      <c r="B170" s="126"/>
      <c r="C170" s="126"/>
    </row>
    <row r="171" spans="2:3" s="121" customFormat="1">
      <c r="B171" s="126"/>
      <c r="C171" s="126"/>
    </row>
    <row r="172" spans="2:3" s="121" customFormat="1">
      <c r="B172" s="126"/>
      <c r="C172" s="126"/>
    </row>
    <row r="173" spans="2:3" s="121" customFormat="1">
      <c r="B173" s="126"/>
      <c r="C173" s="126"/>
    </row>
    <row r="174" spans="2:3" s="121" customFormat="1">
      <c r="B174" s="126"/>
      <c r="C174" s="126"/>
    </row>
    <row r="175" spans="2:3" s="121" customFormat="1">
      <c r="B175" s="126"/>
      <c r="C175" s="126"/>
    </row>
    <row r="176" spans="2:3" s="121" customFormat="1">
      <c r="B176" s="126"/>
      <c r="C176" s="126"/>
    </row>
    <row r="177" spans="2:3" s="121" customFormat="1">
      <c r="B177" s="126"/>
      <c r="C177" s="126"/>
    </row>
    <row r="178" spans="2:3" s="121" customFormat="1">
      <c r="B178" s="126"/>
      <c r="C178" s="126"/>
    </row>
    <row r="179" spans="2:3" s="121" customFormat="1">
      <c r="B179" s="126"/>
      <c r="C179" s="126"/>
    </row>
    <row r="180" spans="2:3" s="121" customFormat="1">
      <c r="B180" s="126"/>
      <c r="C180" s="126"/>
    </row>
    <row r="181" spans="2:3" s="121" customFormat="1">
      <c r="B181" s="126"/>
      <c r="C181" s="126"/>
    </row>
    <row r="182" spans="2:3" s="121" customFormat="1">
      <c r="B182" s="126"/>
      <c r="C182" s="126"/>
    </row>
    <row r="183" spans="2:3" s="121" customFormat="1">
      <c r="B183" s="126"/>
      <c r="C183" s="126"/>
    </row>
    <row r="184" spans="2:3" s="121" customFormat="1">
      <c r="B184" s="126"/>
      <c r="C184" s="126"/>
    </row>
    <row r="185" spans="2:3" s="121" customFormat="1">
      <c r="B185" s="126"/>
      <c r="C185" s="126"/>
    </row>
    <row r="186" spans="2:3" s="121" customFormat="1">
      <c r="B186" s="126"/>
      <c r="C186" s="126"/>
    </row>
    <row r="187" spans="2:3" s="121" customFormat="1">
      <c r="B187" s="126"/>
      <c r="C187" s="126"/>
    </row>
    <row r="188" spans="2:3" s="121" customFormat="1">
      <c r="B188" s="126"/>
      <c r="C188" s="126"/>
    </row>
    <row r="189" spans="2:3" s="121" customFormat="1">
      <c r="B189" s="126"/>
      <c r="C189" s="126"/>
    </row>
    <row r="190" spans="2:3" s="121" customFormat="1">
      <c r="B190" s="126"/>
      <c r="C190" s="126"/>
    </row>
    <row r="191" spans="2:3" s="121" customFormat="1">
      <c r="B191" s="126"/>
      <c r="C191" s="126"/>
    </row>
    <row r="192" spans="2:3" s="121" customFormat="1">
      <c r="B192" s="126"/>
      <c r="C192" s="126"/>
    </row>
    <row r="193" spans="2:3" s="121" customFormat="1">
      <c r="B193" s="126"/>
      <c r="C193" s="126"/>
    </row>
    <row r="194" spans="2:3" s="121" customFormat="1">
      <c r="B194" s="126"/>
      <c r="C194" s="126"/>
    </row>
    <row r="195" spans="2:3" s="121" customFormat="1">
      <c r="B195" s="126"/>
      <c r="C195" s="126"/>
    </row>
    <row r="196" spans="2:3" s="121" customFormat="1">
      <c r="B196" s="126"/>
      <c r="C196" s="126"/>
    </row>
    <row r="197" spans="2:3" s="121" customFormat="1">
      <c r="B197" s="126"/>
      <c r="C197" s="126"/>
    </row>
    <row r="198" spans="2:3" s="121" customFormat="1">
      <c r="B198" s="126"/>
      <c r="C198" s="126"/>
    </row>
    <row r="199" spans="2:3" s="121" customFormat="1">
      <c r="B199" s="126"/>
      <c r="C199" s="126"/>
    </row>
    <row r="200" spans="2:3" s="121" customFormat="1">
      <c r="B200" s="126"/>
      <c r="C200" s="126"/>
    </row>
    <row r="201" spans="2:3" s="121" customFormat="1">
      <c r="B201" s="126"/>
      <c r="C201" s="126"/>
    </row>
    <row r="202" spans="2:3" s="121" customFormat="1">
      <c r="B202" s="126"/>
      <c r="C202" s="126"/>
    </row>
    <row r="203" spans="2:3" s="121" customFormat="1">
      <c r="B203" s="126"/>
      <c r="C203" s="126"/>
    </row>
    <row r="204" spans="2:3" s="121" customFormat="1">
      <c r="B204" s="126"/>
      <c r="C204" s="126"/>
    </row>
    <row r="205" spans="2:3" s="121" customFormat="1">
      <c r="B205" s="126"/>
      <c r="C205" s="126"/>
    </row>
    <row r="206" spans="2:3" s="121" customFormat="1">
      <c r="B206" s="126"/>
      <c r="C206" s="126"/>
    </row>
    <row r="207" spans="2:3" s="121" customFormat="1">
      <c r="B207" s="126"/>
      <c r="C207" s="126"/>
    </row>
    <row r="208" spans="2:3" s="121" customFormat="1">
      <c r="B208" s="126"/>
      <c r="C208" s="126"/>
    </row>
    <row r="209" spans="2:3" s="121" customFormat="1">
      <c r="B209" s="126"/>
      <c r="C209" s="126"/>
    </row>
    <row r="210" spans="2:3" s="121" customFormat="1">
      <c r="B210" s="126"/>
      <c r="C210" s="126"/>
    </row>
    <row r="211" spans="2:3" s="121" customFormat="1">
      <c r="B211" s="126"/>
      <c r="C211" s="126"/>
    </row>
    <row r="212" spans="2:3" s="121" customFormat="1">
      <c r="B212" s="126"/>
      <c r="C212" s="126"/>
    </row>
    <row r="213" spans="2:3" s="121" customFormat="1">
      <c r="B213" s="126"/>
      <c r="C213" s="126"/>
    </row>
    <row r="214" spans="2:3" s="121" customFormat="1">
      <c r="B214" s="126"/>
      <c r="C214" s="126"/>
    </row>
    <row r="215" spans="2:3" s="121" customFormat="1">
      <c r="B215" s="126"/>
      <c r="C215" s="126"/>
    </row>
    <row r="216" spans="2:3" s="121" customFormat="1">
      <c r="B216" s="126"/>
      <c r="C216" s="126"/>
    </row>
    <row r="217" spans="2:3" s="121" customFormat="1">
      <c r="B217" s="126"/>
      <c r="C217" s="126"/>
    </row>
    <row r="218" spans="2:3" s="121" customFormat="1">
      <c r="B218" s="126"/>
      <c r="C218" s="126"/>
    </row>
    <row r="219" spans="2:3" s="121" customFormat="1">
      <c r="B219" s="126"/>
      <c r="C219" s="126"/>
    </row>
    <row r="220" spans="2:3" s="121" customFormat="1">
      <c r="B220" s="126"/>
      <c r="C220" s="126"/>
    </row>
    <row r="221" spans="2:3" s="121" customFormat="1">
      <c r="B221" s="126"/>
      <c r="C221" s="126"/>
    </row>
    <row r="222" spans="2:3" s="121" customFormat="1">
      <c r="B222" s="126"/>
      <c r="C222" s="126"/>
    </row>
    <row r="223" spans="2:3" s="121" customFormat="1">
      <c r="B223" s="126"/>
      <c r="C223" s="126"/>
    </row>
    <row r="224" spans="2:3" s="121" customFormat="1">
      <c r="B224" s="126"/>
      <c r="C224" s="126"/>
    </row>
    <row r="225" spans="2:7" s="121" customFormat="1">
      <c r="B225" s="126"/>
      <c r="C225" s="126"/>
    </row>
    <row r="226" spans="2:7" s="121" customFormat="1">
      <c r="B226" s="126"/>
      <c r="C226" s="126"/>
    </row>
    <row r="227" spans="2:7" s="121" customFormat="1">
      <c r="B227" s="126"/>
      <c r="C227" s="126"/>
    </row>
    <row r="228" spans="2:7" s="121" customFormat="1">
      <c r="B228" s="126"/>
      <c r="C228" s="126"/>
    </row>
    <row r="229" spans="2:7" s="121" customFormat="1">
      <c r="B229" s="126"/>
      <c r="C229" s="126"/>
    </row>
    <row r="230" spans="2:7" s="121" customFormat="1">
      <c r="B230" s="126"/>
      <c r="C230" s="126"/>
    </row>
    <row r="231" spans="2:7" s="121" customFormat="1">
      <c r="B231" s="126"/>
      <c r="C231" s="126"/>
    </row>
    <row r="232" spans="2:7" s="121" customFormat="1">
      <c r="B232" s="126"/>
      <c r="C232" s="126"/>
    </row>
    <row r="233" spans="2:7" s="121" customFormat="1">
      <c r="B233" s="126"/>
      <c r="C233" s="126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D239" s="1"/>
      <c r="E239" s="1"/>
      <c r="F239" s="1"/>
      <c r="G239" s="1"/>
    </row>
    <row r="240" spans="2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AG49:AG1048576 K1:AF1048576 AH1:XFD1048576 AG1:AG43 B45:B76 B78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171</v>
      </c>
      <c r="C1" s="77" t="s" vm="1">
        <v>243</v>
      </c>
    </row>
    <row r="2" spans="2:65">
      <c r="B2" s="56" t="s">
        <v>170</v>
      </c>
      <c r="C2" s="77" t="s">
        <v>244</v>
      </c>
    </row>
    <row r="3" spans="2:65">
      <c r="B3" s="56" t="s">
        <v>172</v>
      </c>
      <c r="C3" s="77" t="s">
        <v>245</v>
      </c>
    </row>
    <row r="4" spans="2:65">
      <c r="B4" s="56" t="s">
        <v>173</v>
      </c>
      <c r="C4" s="77">
        <v>2142</v>
      </c>
    </row>
    <row r="6" spans="2:65" ht="26.25" customHeight="1">
      <c r="B6" s="193" t="s">
        <v>201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5" ht="26.25" customHeight="1">
      <c r="B7" s="193" t="s">
        <v>83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  <c r="BM7" s="3"/>
    </row>
    <row r="8" spans="2:65" s="3" customFormat="1" ht="78.75">
      <c r="B8" s="22" t="s">
        <v>107</v>
      </c>
      <c r="C8" s="30" t="s">
        <v>37</v>
      </c>
      <c r="D8" s="30" t="s">
        <v>111</v>
      </c>
      <c r="E8" s="30" t="s">
        <v>109</v>
      </c>
      <c r="F8" s="30" t="s">
        <v>54</v>
      </c>
      <c r="G8" s="30" t="s">
        <v>15</v>
      </c>
      <c r="H8" s="30" t="s">
        <v>55</v>
      </c>
      <c r="I8" s="30" t="s">
        <v>93</v>
      </c>
      <c r="J8" s="30" t="s">
        <v>227</v>
      </c>
      <c r="K8" s="30" t="s">
        <v>226</v>
      </c>
      <c r="L8" s="30" t="s">
        <v>51</v>
      </c>
      <c r="M8" s="30" t="s">
        <v>49</v>
      </c>
      <c r="N8" s="30" t="s">
        <v>174</v>
      </c>
      <c r="O8" s="20" t="s">
        <v>176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234</v>
      </c>
      <c r="K9" s="32"/>
      <c r="L9" s="32" t="s">
        <v>230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20" customFormat="1" ht="18" customHeight="1">
      <c r="B11" s="103" t="s">
        <v>30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21635.680549999997</v>
      </c>
      <c r="M11" s="81"/>
      <c r="N11" s="90">
        <v>1</v>
      </c>
      <c r="O11" s="90">
        <f>L11/'סכום נכסי הקרן'!$C$42</f>
        <v>3.5268144155918779E-2</v>
      </c>
      <c r="P11" s="129"/>
      <c r="BG11" s="130"/>
      <c r="BH11" s="122"/>
      <c r="BI11" s="130"/>
      <c r="BM11" s="130"/>
    </row>
    <row r="12" spans="2:65" s="120" customFormat="1" ht="18" customHeight="1">
      <c r="B12" s="80" t="s">
        <v>221</v>
      </c>
      <c r="C12" s="81"/>
      <c r="D12" s="81"/>
      <c r="E12" s="81"/>
      <c r="F12" s="81"/>
      <c r="G12" s="81"/>
      <c r="H12" s="81"/>
      <c r="I12" s="81"/>
      <c r="J12" s="89"/>
      <c r="K12" s="91"/>
      <c r="L12" s="89">
        <v>21635.680549999997</v>
      </c>
      <c r="M12" s="81"/>
      <c r="N12" s="90">
        <v>1</v>
      </c>
      <c r="O12" s="90">
        <f>L12/'סכום נכסי הקרן'!$C$42</f>
        <v>3.5268144155918779E-2</v>
      </c>
      <c r="P12" s="129"/>
      <c r="BG12" s="130"/>
      <c r="BH12" s="122"/>
      <c r="BI12" s="130"/>
      <c r="BM12" s="130"/>
    </row>
    <row r="13" spans="2:65" s="121" customFormat="1">
      <c r="B13" s="97" t="s">
        <v>28</v>
      </c>
      <c r="C13" s="81"/>
      <c r="D13" s="81"/>
      <c r="E13" s="81"/>
      <c r="F13" s="81"/>
      <c r="G13" s="81"/>
      <c r="H13" s="81"/>
      <c r="I13" s="81"/>
      <c r="J13" s="89"/>
      <c r="K13" s="91"/>
      <c r="L13" s="89">
        <v>21635.680549999997</v>
      </c>
      <c r="M13" s="81"/>
      <c r="N13" s="90">
        <v>1</v>
      </c>
      <c r="O13" s="90">
        <f>L13/'סכום נכסי הקרן'!$C$42</f>
        <v>3.5268144155918779E-2</v>
      </c>
      <c r="BH13" s="122"/>
    </row>
    <row r="14" spans="2:65" s="121" customFormat="1" ht="20.25">
      <c r="B14" s="85" t="s">
        <v>957</v>
      </c>
      <c r="C14" s="79" t="s">
        <v>958</v>
      </c>
      <c r="D14" s="92" t="s">
        <v>26</v>
      </c>
      <c r="E14" s="79"/>
      <c r="F14" s="92" t="s">
        <v>841</v>
      </c>
      <c r="G14" s="79" t="s">
        <v>959</v>
      </c>
      <c r="H14" s="79"/>
      <c r="I14" s="92" t="s">
        <v>155</v>
      </c>
      <c r="J14" s="86">
        <v>42</v>
      </c>
      <c r="K14" s="88">
        <v>497943.7</v>
      </c>
      <c r="L14" s="86">
        <v>734.90513999999996</v>
      </c>
      <c r="M14" s="87">
        <v>7.2275462904496332E-5</v>
      </c>
      <c r="N14" s="87">
        <v>3.3967276337882518E-2</v>
      </c>
      <c r="O14" s="87">
        <f>L14/'סכום נכסי הקרן'!$C$42</f>
        <v>1.1979627984683697E-3</v>
      </c>
      <c r="BH14" s="120"/>
    </row>
    <row r="15" spans="2:65" s="121" customFormat="1">
      <c r="B15" s="85" t="s">
        <v>960</v>
      </c>
      <c r="C15" s="79" t="s">
        <v>961</v>
      </c>
      <c r="D15" s="92" t="s">
        <v>26</v>
      </c>
      <c r="E15" s="79"/>
      <c r="F15" s="92" t="s">
        <v>841</v>
      </c>
      <c r="G15" s="79" t="s">
        <v>959</v>
      </c>
      <c r="H15" s="79"/>
      <c r="I15" s="92" t="s">
        <v>155</v>
      </c>
      <c r="J15" s="86">
        <v>4833</v>
      </c>
      <c r="K15" s="88">
        <v>2199.66</v>
      </c>
      <c r="L15" s="86">
        <v>373.57183000000003</v>
      </c>
      <c r="M15" s="87">
        <v>2.4932507771128343E-4</v>
      </c>
      <c r="N15" s="87">
        <v>1.7266470039464511E-2</v>
      </c>
      <c r="O15" s="87">
        <f>L15/'סכום נכסי הקרן'!$C$42</f>
        <v>6.0895635441568703E-4</v>
      </c>
    </row>
    <row r="16" spans="2:65" s="121" customFormat="1">
      <c r="B16" s="85" t="s">
        <v>962</v>
      </c>
      <c r="C16" s="79" t="s">
        <v>963</v>
      </c>
      <c r="D16" s="92" t="s">
        <v>26</v>
      </c>
      <c r="E16" s="79"/>
      <c r="F16" s="92" t="s">
        <v>841</v>
      </c>
      <c r="G16" s="79" t="s">
        <v>959</v>
      </c>
      <c r="H16" s="79"/>
      <c r="I16" s="92" t="s">
        <v>157</v>
      </c>
      <c r="J16" s="86">
        <v>485</v>
      </c>
      <c r="K16" s="88">
        <v>164086</v>
      </c>
      <c r="L16" s="86">
        <v>3444.9330599999998</v>
      </c>
      <c r="M16" s="87">
        <v>3.853658545621838E-4</v>
      </c>
      <c r="N16" s="87">
        <v>0.15922462212541774</v>
      </c>
      <c r="O16" s="87">
        <f>L16/'סכום נכסי הקרן'!$C$42</f>
        <v>5.6155569262909275E-3</v>
      </c>
    </row>
    <row r="17" spans="2:15" s="121" customFormat="1">
      <c r="B17" s="85" t="s">
        <v>964</v>
      </c>
      <c r="C17" s="79" t="s">
        <v>965</v>
      </c>
      <c r="D17" s="92" t="s">
        <v>129</v>
      </c>
      <c r="E17" s="79"/>
      <c r="F17" s="92" t="s">
        <v>841</v>
      </c>
      <c r="G17" s="79" t="s">
        <v>959</v>
      </c>
      <c r="H17" s="79"/>
      <c r="I17" s="92" t="s">
        <v>157</v>
      </c>
      <c r="J17" s="86">
        <v>3177</v>
      </c>
      <c r="K17" s="88">
        <v>3685</v>
      </c>
      <c r="L17" s="86">
        <v>506.78321999999997</v>
      </c>
      <c r="M17" s="87">
        <v>1.5330284927506828E-4</v>
      </c>
      <c r="N17" s="87">
        <v>2.3423493373773262E-2</v>
      </c>
      <c r="O17" s="87">
        <f>L17/'סכום נכסי הקרן'!$C$42</f>
        <v>8.2610314094144364E-4</v>
      </c>
    </row>
    <row r="18" spans="2:15" s="121" customFormat="1">
      <c r="B18" s="85" t="s">
        <v>966</v>
      </c>
      <c r="C18" s="79" t="s">
        <v>967</v>
      </c>
      <c r="D18" s="92" t="s">
        <v>129</v>
      </c>
      <c r="E18" s="79"/>
      <c r="F18" s="92" t="s">
        <v>841</v>
      </c>
      <c r="G18" s="79" t="s">
        <v>959</v>
      </c>
      <c r="H18" s="79"/>
      <c r="I18" s="92" t="s">
        <v>157</v>
      </c>
      <c r="J18" s="86">
        <v>5285.0000000000009</v>
      </c>
      <c r="K18" s="88">
        <v>2283</v>
      </c>
      <c r="L18" s="86">
        <v>522.29808000000003</v>
      </c>
      <c r="M18" s="87">
        <v>4.4268373760068295E-5</v>
      </c>
      <c r="N18" s="87">
        <v>2.4140589374712324E-2</v>
      </c>
      <c r="O18" s="87">
        <f>L18/'סכום נכסי הקרן'!$C$42</f>
        <v>8.5139378607619544E-4</v>
      </c>
    </row>
    <row r="19" spans="2:15" s="121" customFormat="1">
      <c r="B19" s="85" t="s">
        <v>968</v>
      </c>
      <c r="C19" s="79" t="s">
        <v>969</v>
      </c>
      <c r="D19" s="92" t="s">
        <v>26</v>
      </c>
      <c r="E19" s="79"/>
      <c r="F19" s="92" t="s">
        <v>841</v>
      </c>
      <c r="G19" s="79" t="s">
        <v>959</v>
      </c>
      <c r="H19" s="79"/>
      <c r="I19" s="92" t="s">
        <v>155</v>
      </c>
      <c r="J19" s="86">
        <v>15.37</v>
      </c>
      <c r="K19" s="88">
        <v>14075.81</v>
      </c>
      <c r="L19" s="86">
        <v>7.60236</v>
      </c>
      <c r="M19" s="87">
        <v>2.9768065205627183E-6</v>
      </c>
      <c r="N19" s="87">
        <v>3.5138067334794331E-4</v>
      </c>
      <c r="O19" s="87">
        <f>L19/'סכום נכסי הקרן'!$C$42</f>
        <v>1.2392544241239074E-5</v>
      </c>
    </row>
    <row r="20" spans="2:15" s="121" customFormat="1">
      <c r="B20" s="85" t="s">
        <v>970</v>
      </c>
      <c r="C20" s="79" t="s">
        <v>971</v>
      </c>
      <c r="D20" s="92" t="s">
        <v>26</v>
      </c>
      <c r="E20" s="79"/>
      <c r="F20" s="92" t="s">
        <v>841</v>
      </c>
      <c r="G20" s="79" t="s">
        <v>959</v>
      </c>
      <c r="H20" s="79"/>
      <c r="I20" s="92" t="s">
        <v>157</v>
      </c>
      <c r="J20" s="86">
        <v>833</v>
      </c>
      <c r="K20" s="88">
        <v>119750</v>
      </c>
      <c r="L20" s="86">
        <v>4318.05375</v>
      </c>
      <c r="M20" s="87">
        <v>5.4473968129653766E-4</v>
      </c>
      <c r="N20" s="87">
        <v>0.1995802138056619</v>
      </c>
      <c r="O20" s="87">
        <f>L20/'סכום נכסי הקרן'!$C$42</f>
        <v>7.0388237511671749E-3</v>
      </c>
    </row>
    <row r="21" spans="2:15" s="121" customFormat="1">
      <c r="B21" s="85" t="s">
        <v>972</v>
      </c>
      <c r="C21" s="79" t="s">
        <v>973</v>
      </c>
      <c r="D21" s="92" t="s">
        <v>26</v>
      </c>
      <c r="E21" s="79"/>
      <c r="F21" s="92" t="s">
        <v>841</v>
      </c>
      <c r="G21" s="79" t="s">
        <v>959</v>
      </c>
      <c r="H21" s="79"/>
      <c r="I21" s="92" t="s">
        <v>155</v>
      </c>
      <c r="J21" s="86">
        <v>4187.09</v>
      </c>
      <c r="K21" s="88">
        <v>1747.97</v>
      </c>
      <c r="L21" s="86">
        <v>257.18642999999997</v>
      </c>
      <c r="M21" s="87">
        <v>3.5087598240554098E-5</v>
      </c>
      <c r="N21" s="87">
        <v>1.188714306470013E-2</v>
      </c>
      <c r="O21" s="87">
        <f>L21/'סכום נכסי הקרן'!$C$42</f>
        <v>4.1923747520787434E-4</v>
      </c>
    </row>
    <row r="22" spans="2:15" s="121" customFormat="1">
      <c r="B22" s="85" t="s">
        <v>974</v>
      </c>
      <c r="C22" s="79" t="s">
        <v>975</v>
      </c>
      <c r="D22" s="92" t="s">
        <v>26</v>
      </c>
      <c r="E22" s="79"/>
      <c r="F22" s="92" t="s">
        <v>841</v>
      </c>
      <c r="G22" s="79" t="s">
        <v>959</v>
      </c>
      <c r="H22" s="79"/>
      <c r="I22" s="92" t="s">
        <v>155</v>
      </c>
      <c r="J22" s="86">
        <v>128</v>
      </c>
      <c r="K22" s="88">
        <v>98537</v>
      </c>
      <c r="L22" s="86">
        <v>443.21153999999996</v>
      </c>
      <c r="M22" s="87">
        <v>2.5623970507762873E-4</v>
      </c>
      <c r="N22" s="87">
        <v>2.0485213717947967E-2</v>
      </c>
      <c r="O22" s="87">
        <f>L22/'סכום נכסי הקרן'!$C$42</f>
        <v>7.2247547046939379E-4</v>
      </c>
    </row>
    <row r="23" spans="2:15" s="121" customFormat="1">
      <c r="B23" s="85" t="s">
        <v>976</v>
      </c>
      <c r="C23" s="79" t="s">
        <v>977</v>
      </c>
      <c r="D23" s="92" t="s">
        <v>26</v>
      </c>
      <c r="E23" s="79"/>
      <c r="F23" s="92" t="s">
        <v>841</v>
      </c>
      <c r="G23" s="79" t="s">
        <v>959</v>
      </c>
      <c r="H23" s="79"/>
      <c r="I23" s="92" t="s">
        <v>155</v>
      </c>
      <c r="J23" s="86">
        <v>15012</v>
      </c>
      <c r="K23" s="88">
        <v>1896</v>
      </c>
      <c r="L23" s="86">
        <v>1000.18111</v>
      </c>
      <c r="M23" s="87">
        <v>5.0662188559248407E-4</v>
      </c>
      <c r="N23" s="87">
        <v>4.6228317509522485E-2</v>
      </c>
      <c r="O23" s="87">
        <f>L23/'סכום נכסי הקרן'!$C$42</f>
        <v>1.6303869660114234E-3</v>
      </c>
    </row>
    <row r="24" spans="2:15" s="121" customFormat="1">
      <c r="B24" s="85" t="s">
        <v>978</v>
      </c>
      <c r="C24" s="79" t="s">
        <v>979</v>
      </c>
      <c r="D24" s="92" t="s">
        <v>26</v>
      </c>
      <c r="E24" s="79"/>
      <c r="F24" s="92" t="s">
        <v>841</v>
      </c>
      <c r="G24" s="79" t="s">
        <v>959</v>
      </c>
      <c r="H24" s="79"/>
      <c r="I24" s="92" t="s">
        <v>155</v>
      </c>
      <c r="J24" s="86">
        <v>222</v>
      </c>
      <c r="K24" s="88">
        <v>48044.800000000003</v>
      </c>
      <c r="L24" s="86">
        <v>374.80134000000004</v>
      </c>
      <c r="M24" s="87">
        <v>7.9175915512823362E-5</v>
      </c>
      <c r="N24" s="87">
        <v>1.7323297926027111E-2</v>
      </c>
      <c r="O24" s="87">
        <f>L24/'סכום נכסי הקרן'!$C$42</f>
        <v>6.1096056851105292E-4</v>
      </c>
    </row>
    <row r="25" spans="2:15" s="121" customFormat="1">
      <c r="B25" s="85" t="s">
        <v>980</v>
      </c>
      <c r="C25" s="79" t="s">
        <v>981</v>
      </c>
      <c r="D25" s="92" t="s">
        <v>26</v>
      </c>
      <c r="E25" s="79"/>
      <c r="F25" s="92" t="s">
        <v>841</v>
      </c>
      <c r="G25" s="79" t="s">
        <v>959</v>
      </c>
      <c r="H25" s="79"/>
      <c r="I25" s="92" t="s">
        <v>155</v>
      </c>
      <c r="J25" s="86">
        <v>11463.000000000002</v>
      </c>
      <c r="K25" s="88">
        <v>2477.85</v>
      </c>
      <c r="L25" s="86">
        <v>998.10232999999994</v>
      </c>
      <c r="M25" s="87">
        <v>4.0764944989184185E-5</v>
      </c>
      <c r="N25" s="87">
        <v>4.6132236408898172E-2</v>
      </c>
      <c r="O25" s="87">
        <f>L25/'סכום נכסי הקרן'!$C$42</f>
        <v>1.6269983639039455E-3</v>
      </c>
    </row>
    <row r="26" spans="2:15" s="121" customFormat="1">
      <c r="B26" s="85" t="s">
        <v>982</v>
      </c>
      <c r="C26" s="79" t="s">
        <v>983</v>
      </c>
      <c r="D26" s="92" t="s">
        <v>26</v>
      </c>
      <c r="E26" s="79"/>
      <c r="F26" s="92" t="s">
        <v>841</v>
      </c>
      <c r="G26" s="79" t="s">
        <v>959</v>
      </c>
      <c r="H26" s="79"/>
      <c r="I26" s="92" t="s">
        <v>157</v>
      </c>
      <c r="J26" s="86">
        <v>19227</v>
      </c>
      <c r="K26" s="88">
        <v>1247.5</v>
      </c>
      <c r="L26" s="86">
        <v>1038.29225</v>
      </c>
      <c r="M26" s="87">
        <v>1.0664265966929172E-3</v>
      </c>
      <c r="N26" s="87">
        <v>4.7989812365758937E-2</v>
      </c>
      <c r="O26" s="87">
        <f>L26/'סכום נכסי הקרן'!$C$42</f>
        <v>1.6925116205310797E-3</v>
      </c>
    </row>
    <row r="27" spans="2:15" s="121" customFormat="1">
      <c r="B27" s="85" t="s">
        <v>984</v>
      </c>
      <c r="C27" s="79" t="s">
        <v>985</v>
      </c>
      <c r="D27" s="92" t="s">
        <v>26</v>
      </c>
      <c r="E27" s="79"/>
      <c r="F27" s="92" t="s">
        <v>841</v>
      </c>
      <c r="G27" s="79" t="s">
        <v>959</v>
      </c>
      <c r="H27" s="79"/>
      <c r="I27" s="92" t="s">
        <v>165</v>
      </c>
      <c r="J27" s="86">
        <v>6522</v>
      </c>
      <c r="K27" s="88">
        <v>10858.29</v>
      </c>
      <c r="L27" s="86">
        <v>2336.2781299999997</v>
      </c>
      <c r="M27" s="87">
        <v>7.6465839681278259E-4</v>
      </c>
      <c r="N27" s="87">
        <v>0.10798265044637109</v>
      </c>
      <c r="O27" s="87">
        <f>L27/'סכום נכסי הקרן'!$C$42</f>
        <v>3.8083476822808032E-3</v>
      </c>
    </row>
    <row r="28" spans="2:15" s="121" customFormat="1">
      <c r="B28" s="85" t="s">
        <v>986</v>
      </c>
      <c r="C28" s="79" t="s">
        <v>987</v>
      </c>
      <c r="D28" s="92" t="s">
        <v>129</v>
      </c>
      <c r="E28" s="79"/>
      <c r="F28" s="92" t="s">
        <v>841</v>
      </c>
      <c r="G28" s="79" t="s">
        <v>959</v>
      </c>
      <c r="H28" s="79"/>
      <c r="I28" s="92" t="s">
        <v>155</v>
      </c>
      <c r="J28" s="86">
        <v>7337.119999999999</v>
      </c>
      <c r="K28" s="88">
        <v>20476.87</v>
      </c>
      <c r="L28" s="86">
        <v>5279.4799799999992</v>
      </c>
      <c r="M28" s="87">
        <v>1.4028488100391282E-4</v>
      </c>
      <c r="N28" s="87">
        <v>0.24401728283051397</v>
      </c>
      <c r="O28" s="87">
        <f>L28/'סכום נכסי הקרן'!$C$42</f>
        <v>8.6060367074021708E-3</v>
      </c>
    </row>
    <row r="29" spans="2:15" s="121" customFormat="1">
      <c r="B29" s="82"/>
      <c r="C29" s="79"/>
      <c r="D29" s="79"/>
      <c r="E29" s="79"/>
      <c r="F29" s="79"/>
      <c r="G29" s="79"/>
      <c r="H29" s="79"/>
      <c r="I29" s="79"/>
      <c r="J29" s="86"/>
      <c r="K29" s="88"/>
      <c r="L29" s="79"/>
      <c r="M29" s="79"/>
      <c r="N29" s="87"/>
      <c r="O29" s="79"/>
    </row>
    <row r="30" spans="2:15" s="121" customFormat="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94" t="s">
        <v>242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59">
      <c r="B33" s="94" t="s">
        <v>104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59">
      <c r="B34" s="94" t="s">
        <v>225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59">
      <c r="B35" s="94" t="s">
        <v>233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5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59" ht="20.2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BG37" s="4"/>
    </row>
    <row r="38" spans="2:5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BG38" s="3"/>
    </row>
    <row r="39" spans="2:5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5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5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5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5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5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5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5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5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5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2:1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2:1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2:15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2:15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2:1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2:15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2:15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2:15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2:15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2:15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2:15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2:15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2:15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2:15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2:15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2:15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2:15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AG42:AG1048576 AH1:XFD1048576 AG1:AG37 B1:B31 B33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93882E2-C821-4512-A78D-BFB8967D1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2018-06-06T05:06:52Z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