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'!$B$6:$K$16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הקרן'!$B$6:$D$46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סל'!$B$6:$N$43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37" i="88" l="1"/>
  <c r="I11" i="81"/>
  <c r="I10" i="81" s="1"/>
  <c r="C18" i="88" l="1"/>
  <c r="C17" i="88"/>
  <c r="C15" i="88"/>
  <c r="C13" i="88"/>
  <c r="C31" i="88"/>
  <c r="C23" i="88" s="1"/>
  <c r="C11" i="88"/>
  <c r="C12" i="88" l="1"/>
  <c r="C10" i="88" s="1"/>
  <c r="C42" i="88" l="1"/>
  <c r="D37" i="88" l="1"/>
  <c r="K10" i="81"/>
  <c r="K25" i="76"/>
  <c r="K20" i="76"/>
  <c r="K16" i="76"/>
  <c r="K12" i="76"/>
  <c r="O12" i="64"/>
  <c r="K24" i="76"/>
  <c r="K19" i="76"/>
  <c r="K15" i="76"/>
  <c r="K11" i="76"/>
  <c r="O11" i="64"/>
  <c r="K23" i="76"/>
  <c r="K18" i="76"/>
  <c r="K14" i="76"/>
  <c r="O14" i="64"/>
  <c r="K22" i="76"/>
  <c r="K17" i="76"/>
  <c r="K13" i="76"/>
  <c r="O13" i="64"/>
  <c r="N41" i="63"/>
  <c r="N37" i="63"/>
  <c r="N33" i="63"/>
  <c r="N28" i="63"/>
  <c r="N24" i="63"/>
  <c r="N20" i="63"/>
  <c r="N16" i="63"/>
  <c r="N12" i="63"/>
  <c r="N40" i="63"/>
  <c r="N36" i="63"/>
  <c r="N32" i="63"/>
  <c r="N27" i="63"/>
  <c r="N23" i="63"/>
  <c r="N19" i="63"/>
  <c r="N15" i="63"/>
  <c r="N11" i="63"/>
  <c r="N43" i="63"/>
  <c r="N39" i="63"/>
  <c r="N35" i="63"/>
  <c r="N31" i="63"/>
  <c r="N26" i="63"/>
  <c r="N22" i="63"/>
  <c r="N18" i="63"/>
  <c r="N14" i="63"/>
  <c r="N42" i="63"/>
  <c r="N38" i="63"/>
  <c r="N34" i="63"/>
  <c r="N29" i="63"/>
  <c r="N25" i="63"/>
  <c r="N21" i="63"/>
  <c r="N17" i="63"/>
  <c r="N13" i="63"/>
  <c r="U20" i="61"/>
  <c r="U15" i="61"/>
  <c r="U11" i="61"/>
  <c r="R39" i="59"/>
  <c r="R35" i="59"/>
  <c r="R31" i="59"/>
  <c r="R26" i="59"/>
  <c r="R21" i="59"/>
  <c r="R17" i="59"/>
  <c r="R13" i="59"/>
  <c r="U19" i="61"/>
  <c r="U14" i="61"/>
  <c r="R42" i="59"/>
  <c r="R34" i="59"/>
  <c r="R24" i="59"/>
  <c r="R16" i="59"/>
  <c r="U18" i="61"/>
  <c r="U13" i="61"/>
  <c r="R41" i="59"/>
  <c r="R37" i="59"/>
  <c r="R28" i="59"/>
  <c r="R19" i="59"/>
  <c r="R15" i="59"/>
  <c r="U16" i="61"/>
  <c r="U12" i="61"/>
  <c r="R40" i="59"/>
  <c r="R36" i="59"/>
  <c r="R32" i="59"/>
  <c r="R27" i="59"/>
  <c r="R22" i="59"/>
  <c r="R18" i="59"/>
  <c r="R14" i="59"/>
  <c r="R38" i="59"/>
  <c r="R30" i="59"/>
  <c r="R20" i="59"/>
  <c r="R12" i="59"/>
  <c r="R33" i="59"/>
  <c r="R23" i="59"/>
  <c r="R11" i="59"/>
  <c r="D38" i="88"/>
  <c r="D42" i="88"/>
  <c r="D18" i="88"/>
  <c r="D15" i="88"/>
  <c r="D13" i="88"/>
  <c r="D12" i="88"/>
  <c r="D17" i="88"/>
  <c r="D31" i="88"/>
  <c r="D10" i="88"/>
  <c r="D23" i="88"/>
  <c r="D11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0">
    <s v="Migdal Hashkaot Neches Boded"/>
    <s v="{[Time].[Hie Time].[Yom].&amp;[20180331]}"/>
    <s v="{[Medida].[Medida].&amp;[2]}"/>
    <s v="{[Keren].[Keren].[All]}"/>
    <s v="{[Cheshbon KM].[Hie Peilut].[Peilut 7].&amp;[Kod_Peilut_L7_628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3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</mdxMetadata>
  <valueMetadata count="4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</valueMetadata>
</metadata>
</file>

<file path=xl/sharedStrings.xml><?xml version="1.0" encoding="utf-8"?>
<sst xmlns="http://schemas.openxmlformats.org/spreadsheetml/2006/main" count="2164" uniqueCount="409">
  <si>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</si>
  <si>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</si>
  <si>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</si>
  <si>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</si>
  <si>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</si>
  <si>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</si>
  <si>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</si>
  <si>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</si>
  <si>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</si>
  <si>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</si>
  <si>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</si>
  <si>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</si>
  <si>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</si>
  <si>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</si>
  <si>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</si>
  <si>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</si>
  <si>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</si>
  <si>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</si>
  <si>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</si>
  <si>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</si>
  <si>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</si>
  <si>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</si>
  <si>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</si>
  <si>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</si>
  <si>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</si>
  <si>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</si>
  <si>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</si>
  <si>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</si>
  <si>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</si>
  <si>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</si>
  <si>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</si>
  <si>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</si>
  <si>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</si>
  <si>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</si>
  <si>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</si>
  <si>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</si>
  <si>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</si>
  <si>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</si>
  <si>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</si>
  <si>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</si>
  <si>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</si>
  <si>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</si>
  <si>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</si>
  <si>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</si>
  <si>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</si>
  <si>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</si>
  <si>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</si>
  <si>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</si>
  <si>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</si>
  <si>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</si>
  <si>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</si>
  <si>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</si>
  <si>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</si>
  <si>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</si>
  <si>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</si>
  <si>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</si>
  <si>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</si>
  <si>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</si>
  <si>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</si>
  <si>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</si>
  <si>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</si>
  <si>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</si>
  <si>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</si>
  <si>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</si>
  <si>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</si>
  <si>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</si>
  <si>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</si>
  <si>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</si>
  <si>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</si>
  <si>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</si>
  <si>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</si>
  <si>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</si>
  <si>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</si>
  <si>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</si>
  <si>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</si>
  <si>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</si>
  <si>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</si>
  <si>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</si>
  <si>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</si>
  <si>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</si>
  <si>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</si>
  <si>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</si>
  <si>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</si>
  <si>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</si>
  <si>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</si>
  <si>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</si>
  <si>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</si>
  <si>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</si>
  <si>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</si>
  <si>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</si>
  <si>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</si>
  <si>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</si>
  <si>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</si>
  <si>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</si>
  <si>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</si>
  <si>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</si>
  <si>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</si>
  <si>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</si>
  <si>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</si>
  <si>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</si>
  <si>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</si>
  <si>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</si>
  <si>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</si>
  <si>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</si>
  <si>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</si>
  <si>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</si>
  <si>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</si>
  <si>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</si>
  <si>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</si>
  <si>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</si>
  <si>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</si>
  <si>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</si>
  <si>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</si>
  <si>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</si>
  <si>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</si>
  <si>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</si>
  <si>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</si>
  <si>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</si>
  <si>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</si>
  <si>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</si>
  <si>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</si>
  <si>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</si>
  <si>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</si>
  <si>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</si>
  <si>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</si>
  <si>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</si>
  <si>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</si>
  <si>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</si>
  <si>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</si>
  <si>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</si>
  <si>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</si>
  <si>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</si>
  <si>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</si>
  <si>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</si>
  <si>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</si>
  <si>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</si>
  <si>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</si>
  <si>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</si>
  <si>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</si>
  <si>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</si>
  <si>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</si>
  <si>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</si>
  <si>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</si>
  <si>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</si>
  <si>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</si>
  <si>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</si>
  <si>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</si>
  <si>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</si>
  <si>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</si>
  <si>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</si>
  <si>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</si>
  <si>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</si>
  <si>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</si>
  <si>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</si>
  <si>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</si>
  <si>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</si>
  <si>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</si>
  <si>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</si>
  <si>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</si>
  <si>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</si>
  <si>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</si>
  <si>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</si>
  <si>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</si>
  <si>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</si>
  <si>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</si>
  <si>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</si>
  <si>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</si>
  <si>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</si>
  <si>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</si>
  <si>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</si>
  <si>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</si>
  <si>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</si>
  <si>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</si>
  <si>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</si>
  <si>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</si>
  <si>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</si>
  <si>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</si>
  <si>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</si>
  <si>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</si>
  <si>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</si>
  <si>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</si>
  <si>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</si>
  <si>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</si>
  <si>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</si>
  <si>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</si>
  <si>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</si>
  <si>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</si>
  <si>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</si>
  <si>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</si>
  <si>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</si>
  <si>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</si>
  <si>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</si>
  <si>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</si>
  <si>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</si>
  <si>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</si>
  <si>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</si>
  <si>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</si>
  <si>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</si>
  <si>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</si>
  <si>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</si>
  <si>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</si>
  <si>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</si>
  <si>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</si>
  <si>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</si>
  <si>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</si>
  <si>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</si>
  <si>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</si>
  <si>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</si>
  <si>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</si>
  <si>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</si>
  <si>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</si>
  <si>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</si>
  <si>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</si>
  <si>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</si>
  <si>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</si>
  <si>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</si>
  <si>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</si>
  <si>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</si>
  <si>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</si>
  <si>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</si>
  <si>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</si>
  <si>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</si>
  <si>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</si>
  <si>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</si>
  <si>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</si>
  <si>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</si>
  <si>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</si>
  <si>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</si>
  <si>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</si>
  <si>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</si>
  <si>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</si>
  <si>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</si>
  <si>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</si>
  <si>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</si>
  <si>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</si>
  <si>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</si>
  <si>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</si>
  <si>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</si>
  <si>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משלימה - מסלול אג"ח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</si>
  <si>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</si>
  <si>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</si>
  <si>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</si>
  <si>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</si>
  <si>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</si>
  <si>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</si>
  <si>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</si>
  <si>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</si>
  <si>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</si>
  <si>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</si>
  <si>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</si>
  <si>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</si>
  <si>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</si>
  <si>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</si>
  <si>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</si>
  <si>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</si>
  <si>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</si>
  <si>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</si>
  <si>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</si>
  <si>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</si>
  <si>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</si>
  <si>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319</t>
  </si>
  <si>
    <t>8190316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</si>
  <si>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</si>
  <si>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</si>
  <si>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</si>
  <si>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</si>
  <si>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</si>
  <si>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</si>
  <si>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</si>
  <si>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</si>
  <si>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</si>
  <si>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</si>
  <si>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</si>
  <si>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</si>
  <si>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</si>
  <si>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</si>
  <si>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</si>
  <si>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</si>
  <si>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</si>
  <si>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</si>
  <si>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421</t>
  </si>
  <si>
    <t>1138130</t>
  </si>
  <si>
    <t>ממשלתי שקלי 825</t>
  </si>
  <si>
    <t>1135557</t>
  </si>
  <si>
    <t>ממשק0120</t>
  </si>
  <si>
    <t>1115773</t>
  </si>
  <si>
    <t>בזק סדרה ו</t>
  </si>
  <si>
    <t>2300143</t>
  </si>
  <si>
    <t>מגמה</t>
  </si>
  <si>
    <t>520031931</t>
  </si>
  <si>
    <t>תקשורת מדיה</t>
  </si>
  <si>
    <t>AA.IL</t>
  </si>
  <si>
    <t>הראל הנפקות אגח ד</t>
  </si>
  <si>
    <t>1119213</t>
  </si>
  <si>
    <t>520033986</t>
  </si>
  <si>
    <t>ביטוח</t>
  </si>
  <si>
    <t>AA-.IL</t>
  </si>
  <si>
    <t>מעלות S&amp;P</t>
  </si>
  <si>
    <t>ירושלים הנפקות אגח ט</t>
  </si>
  <si>
    <t>1127422</t>
  </si>
  <si>
    <t>520025636</t>
  </si>
  <si>
    <t>בנקים</t>
  </si>
  <si>
    <t>A+.IL</t>
  </si>
  <si>
    <t>פועלים הנפקות אגח 29</t>
  </si>
  <si>
    <t>1940485</t>
  </si>
  <si>
    <t>520000118</t>
  </si>
  <si>
    <t>AAA.IL</t>
  </si>
  <si>
    <t>רילייטד אגח א</t>
  </si>
  <si>
    <t>1134923</t>
  </si>
  <si>
    <t>1849766</t>
  </si>
  <si>
    <t>נדלן ובינוי</t>
  </si>
  <si>
    <t>הראל סל תל בונד 60</t>
  </si>
  <si>
    <t>1113257</t>
  </si>
  <si>
    <t>514103811</t>
  </si>
  <si>
    <t>אג"ח</t>
  </si>
  <si>
    <t>הראל סל תל בונד שיקלי</t>
  </si>
  <si>
    <t>1116292</t>
  </si>
  <si>
    <t>הראל תל בונד 20</t>
  </si>
  <si>
    <t>1113240</t>
  </si>
  <si>
    <t>פסגות סל בונד 20</t>
  </si>
  <si>
    <t>1104603</t>
  </si>
  <si>
    <t>513464289</t>
  </si>
  <si>
    <t>פסגות סל בונד שקלי</t>
  </si>
  <si>
    <t>1116326</t>
  </si>
  <si>
    <t>פסגות תל בונד 20</t>
  </si>
  <si>
    <t>1101443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</si>
  <si>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</si>
  <si>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</si>
  <si>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</si>
  <si>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</si>
  <si>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</si>
  <si>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</si>
  <si>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520041989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</si>
  <si>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</si>
  <si>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</si>
  <si>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</si>
  <si>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</si>
  <si>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</si>
  <si>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</si>
  <si>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513540310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</si>
  <si>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</si>
  <si>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</si>
  <si>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</si>
  <si>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</si>
  <si>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</si>
  <si>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</si>
  <si>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</si>
  <si>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</si>
  <si>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</si>
  <si>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</si>
  <si>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</si>
  <si>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</si>
  <si>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</si>
  <si>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</si>
  <si>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</si>
  <si>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</si>
  <si>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</si>
  <si>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</si>
  <si>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</si>
  <si>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</si>
  <si>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PIMCO INV GRADE CORP BD ETF</t>
  </si>
  <si>
    <t>US72201R8170</t>
  </si>
  <si>
    <t>NYSE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</si>
  <si>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</si>
  <si>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</si>
  <si>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</si>
  <si>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</si>
  <si>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</si>
  <si>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</si>
  <si>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</si>
  <si>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</si>
  <si>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NEUBER BERMAN H/Y BD I2A</t>
  </si>
  <si>
    <t>IE00B8QBJF01</t>
  </si>
  <si>
    <t>BB-</t>
  </si>
  <si>
    <t>S&amp;P</t>
  </si>
  <si>
    <t>₪ / מט"ח</t>
  </si>
  <si>
    <t>+ILS/-USD 3.373 03-01-19 (26) --650</t>
  </si>
  <si>
    <t>10000057</t>
  </si>
  <si>
    <t>ל.ר.</t>
  </si>
  <si>
    <t>+ILS/-USD 3.3839 07-01-19 (10) --611</t>
  </si>
  <si>
    <t>10000063</t>
  </si>
  <si>
    <t>+ILS/-USD 3.3909 03-01-19 (26) --651</t>
  </si>
  <si>
    <t>10000054</t>
  </si>
  <si>
    <t>+ILS/-USD 3.4208 18-07-18 (10) --242</t>
  </si>
  <si>
    <t>10000062</t>
  </si>
  <si>
    <t>+ILS/-USD 3.446 18-07-18 (10) --235</t>
  </si>
  <si>
    <t>10000066</t>
  </si>
  <si>
    <t>+ILS/-USD 3.4634 18-07-18 (10) --266</t>
  </si>
  <si>
    <t>10000058</t>
  </si>
  <si>
    <t>+USD/-ILS 3.3885 03-01-19 (26) --595</t>
  </si>
  <si>
    <t>10000064</t>
  </si>
  <si>
    <t>+EUR/-USD 1.2338 10-04-18 (10) +23</t>
  </si>
  <si>
    <t>10000065</t>
  </si>
  <si>
    <t>+USD/-EUR 1.2377 10-04-18 (10) +33.4</t>
  </si>
  <si>
    <t>10000060</t>
  </si>
  <si>
    <t>+USD/-EUR 1.2506 10-04-18 (10) +55</t>
  </si>
  <si>
    <t>10000055</t>
  </si>
  <si>
    <t/>
  </si>
  <si>
    <t>פרנק שווצרי</t>
  </si>
  <si>
    <t>דולר ניו-זילנד</t>
  </si>
  <si>
    <t>כתר נורבגי</t>
  </si>
  <si>
    <t>רובל רוסי</t>
  </si>
  <si>
    <t>יו בנק</t>
  </si>
  <si>
    <t>30026000</t>
  </si>
  <si>
    <t>AA+.IL</t>
  </si>
  <si>
    <t>30326000</t>
  </si>
  <si>
    <t>32026000</t>
  </si>
  <si>
    <t>סה"כ השקעות אחרות</t>
  </si>
  <si>
    <t>יתרות מזומנים לקבל 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</si>
</sst>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2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43" fontId="6" fillId="0" borderId="29" xfId="13" applyFont="1" applyFill="1" applyBorder="1" applyAlignment="1">
      <alignment horizontal="right"/>
    </xf>
    <xf numFmtId="10" fontId="6" fillId="0" borderId="29" xfId="14" applyNumberFormat="1" applyFont="1" applyFill="1" applyBorder="1" applyAlignment="1">
      <alignment horizontal="center"/>
    </xf>
    <xf numFmtId="2" fontId="6" fillId="0" borderId="29" xfId="7" applyNumberFormat="1" applyFont="1" applyFill="1" applyBorder="1" applyAlignment="1">
      <alignment horizontal="right"/>
    </xf>
    <xf numFmtId="167" fontId="6" fillId="0" borderId="29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30" fillId="0" borderId="0" xfId="16"/>
    <xf numFmtId="0" fontId="5" fillId="0" borderId="0" xfId="16" applyFont="1" applyAlignment="1">
      <alignment horizontal="center"/>
    </xf>
    <xf numFmtId="0" fontId="5" fillId="0" borderId="0" xfId="16" applyFont="1" applyAlignment="1">
      <alignment horizontal="right"/>
    </xf>
    <xf numFmtId="0" fontId="7" fillId="0" borderId="0" xfId="16" applyFont="1" applyAlignment="1">
      <alignment horizontal="center" vertical="center" wrapText="1"/>
    </xf>
    <xf numFmtId="0" fontId="9" fillId="0" borderId="0" xfId="16" applyFont="1" applyAlignment="1">
      <alignment horizontal="center" wrapText="1"/>
    </xf>
    <xf numFmtId="0" fontId="12" fillId="2" borderId="1" xfId="16" applyFont="1" applyFill="1" applyBorder="1" applyAlignment="1">
      <alignment horizontal="center" vertical="center" wrapText="1"/>
    </xf>
    <xf numFmtId="0" fontId="6" fillId="2" borderId="2" xfId="16" applyFont="1" applyFill="1" applyBorder="1" applyAlignment="1">
      <alignment horizontal="center" vertical="center" wrapText="1"/>
    </xf>
    <xf numFmtId="0" fontId="10" fillId="2" borderId="1" xfId="16" applyFont="1" applyFill="1" applyBorder="1" applyAlignment="1">
      <alignment horizontal="center" vertical="center" wrapText="1"/>
    </xf>
    <xf numFmtId="0" fontId="10" fillId="2" borderId="2" xfId="16" applyFont="1" applyFill="1" applyBorder="1" applyAlignment="1">
      <alignment horizontal="center" vertical="center" wrapText="1"/>
    </xf>
    <xf numFmtId="49" fontId="6" fillId="2" borderId="1" xfId="16" applyNumberFormat="1" applyFont="1" applyFill="1" applyBorder="1" applyAlignment="1">
      <alignment horizontal="center" wrapText="1"/>
    </xf>
    <xf numFmtId="49" fontId="6" fillId="2" borderId="2" xfId="16" applyNumberFormat="1" applyFont="1" applyFill="1" applyBorder="1" applyAlignment="1">
      <alignment horizontal="center" wrapText="1"/>
    </xf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0" fontId="27" fillId="0" borderId="0" xfId="16" applyNumberFormat="1" applyFont="1" applyFill="1" applyBorder="1" applyAlignment="1">
      <alignment horizontal="right"/>
    </xf>
    <xf numFmtId="0" fontId="28" fillId="0" borderId="0" xfId="16" applyFont="1" applyFill="1" applyBorder="1" applyAlignment="1">
      <alignment horizontal="right" indent="2"/>
    </xf>
    <xf numFmtId="0" fontId="28" fillId="0" borderId="0" xfId="16" applyNumberFormat="1" applyFont="1" applyFill="1" applyBorder="1" applyAlignment="1">
      <alignment horizontal="right"/>
    </xf>
    <xf numFmtId="0" fontId="28" fillId="0" borderId="0" xfId="16" applyFont="1" applyFill="1" applyBorder="1" applyAlignment="1">
      <alignment horizontal="right" indent="3"/>
    </xf>
    <xf numFmtId="4" fontId="27" fillId="0" borderId="0" xfId="16" applyNumberFormat="1" applyFont="1" applyFill="1" applyBorder="1" applyAlignment="1">
      <alignment horizontal="right"/>
    </xf>
    <xf numFmtId="10" fontId="27" fillId="0" borderId="0" xfId="16" applyNumberFormat="1" applyFont="1" applyFill="1" applyBorder="1" applyAlignment="1">
      <alignment horizontal="right"/>
    </xf>
    <xf numFmtId="4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49" fontId="28" fillId="0" borderId="0" xfId="16" applyNumberFormat="1" applyFont="1" applyFill="1" applyBorder="1" applyAlignment="1">
      <alignment horizontal="right"/>
    </xf>
    <xf numFmtId="166" fontId="28" fillId="0" borderId="0" xfId="16" applyNumberFormat="1" applyFont="1" applyFill="1" applyBorder="1" applyAlignment="1">
      <alignment horizontal="right"/>
    </xf>
    <xf numFmtId="0" fontId="6" fillId="0" borderId="0" xfId="16" applyFont="1" applyAlignment="1">
      <alignment horizontal="right" readingOrder="2"/>
    </xf>
    <xf numFmtId="0" fontId="27" fillId="0" borderId="0" xfId="16" applyFont="1" applyFill="1" applyBorder="1" applyAlignment="1">
      <alignment horizontal="right" indent="2"/>
    </xf>
    <xf numFmtId="0" fontId="7" fillId="0" borderId="0" xfId="16" applyFont="1" applyAlignment="1">
      <alignment horizontal="right"/>
    </xf>
    <xf numFmtId="0" fontId="28" fillId="0" borderId="0" xfId="16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/>
    </xf>
    <xf numFmtId="0" fontId="29" fillId="0" borderId="0" xfId="16" applyNumberFormat="1" applyFont="1" applyFill="1" applyBorder="1" applyAlignment="1">
      <alignment horizontal="right"/>
    </xf>
    <xf numFmtId="4" fontId="29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 indent="1"/>
    </xf>
    <xf numFmtId="0" fontId="7" fillId="0" borderId="0" xfId="16" applyFont="1" applyAlignment="1">
      <alignment horizontal="center"/>
    </xf>
    <xf numFmtId="4" fontId="31" fillId="0" borderId="0" xfId="16" applyNumberFormat="1" applyFont="1" applyFill="1" applyBorder="1" applyAlignment="1">
      <alignment horizontal="right"/>
    </xf>
    <xf numFmtId="0" fontId="30" fillId="0" borderId="0" xfId="16"/>
    <xf numFmtId="0" fontId="7" fillId="0" borderId="0" xfId="16" applyFont="1" applyAlignment="1">
      <alignment horizontal="center" vertical="center" wrapText="1"/>
    </xf>
    <xf numFmtId="0" fontId="9" fillId="0" borderId="0" xfId="16" applyFont="1" applyAlignment="1">
      <alignment horizontal="center" wrapText="1"/>
    </xf>
    <xf numFmtId="0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/>
    </xf>
    <xf numFmtId="0" fontId="29" fillId="0" borderId="0" xfId="16" applyNumberFormat="1" applyFont="1" applyFill="1" applyBorder="1" applyAlignment="1">
      <alignment horizontal="right"/>
    </xf>
    <xf numFmtId="4" fontId="29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 indent="1"/>
    </xf>
    <xf numFmtId="0" fontId="7" fillId="0" borderId="0" xfId="16" applyFont="1" applyAlignment="1">
      <alignment horizontal="center"/>
    </xf>
    <xf numFmtId="10" fontId="31" fillId="0" borderId="0" xfId="16" applyNumberFormat="1" applyFont="1" applyFill="1" applyBorder="1" applyAlignment="1">
      <alignment horizontal="right"/>
    </xf>
    <xf numFmtId="0" fontId="7" fillId="0" borderId="0" xfId="16" applyFont="1" applyFill="1" applyAlignment="1">
      <alignment horizontal="center" vertical="center" wrapText="1"/>
    </xf>
    <xf numFmtId="0" fontId="28" fillId="0" borderId="0" xfId="16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16" applyFont="1" applyFill="1" applyBorder="1" applyAlignment="1">
      <alignment horizontal="center" vertical="center" wrapText="1" readingOrder="2"/>
    </xf>
    <xf numFmtId="0" fontId="8" fillId="2" borderId="25" xfId="16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32">
    <cellStyle name="Comma" xfId="13" builtinId="3"/>
    <cellStyle name="Comma 2" xfId="1"/>
    <cellStyle name="Comma 2 2" xfId="26"/>
    <cellStyle name="Comma 2 3" xfId="17"/>
    <cellStyle name="Comma 3" xfId="24"/>
    <cellStyle name="Comma 4" xfId="22"/>
    <cellStyle name="Currency [0] _1" xfId="2"/>
    <cellStyle name="Hyperlink 2" xfId="3"/>
    <cellStyle name="Normal" xfId="0" builtinId="0"/>
    <cellStyle name="Normal 11" xfId="4"/>
    <cellStyle name="Normal 11 2" xfId="27"/>
    <cellStyle name="Normal 11 3" xfId="18"/>
    <cellStyle name="Normal 2" xfId="5"/>
    <cellStyle name="Normal 2 2" xfId="28"/>
    <cellStyle name="Normal 2 3" xfId="19"/>
    <cellStyle name="Normal 3" xfId="6"/>
    <cellStyle name="Normal 3 2" xfId="29"/>
    <cellStyle name="Normal 3 3" xfId="20"/>
    <cellStyle name="Normal 4" xfId="12"/>
    <cellStyle name="Normal 5" xfId="16"/>
    <cellStyle name="Normal 5 2" xfId="30"/>
    <cellStyle name="Normal 6" xfId="25"/>
    <cellStyle name="Normal 7" xfId="15"/>
    <cellStyle name="Normal_2007-16618" xfId="7"/>
    <cellStyle name="Percent" xfId="14" builtinId="5"/>
    <cellStyle name="Percent 2" xfId="8"/>
    <cellStyle name="Percent 2 2" xfId="31"/>
    <cellStyle name="Percent 2 3" xfId="21"/>
    <cellStyle name="Percent 3" xfId="23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S63"/>
  <sheetViews>
    <sheetView rightToLeft="1" tabSelected="1" workbookViewId="0">
      <pane xSplit="2" ySplit="9" topLeftCell="C16" activePane="bottomRight" state="frozen"/>
      <selection pane="topRight" activeCell="C1" sqref="C1"/>
      <selection pane="bottomLeft" activeCell="A10" sqref="A10"/>
      <selection pane="bottomRight" activeCell="F12" sqref="F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9" width="6.7109375" style="9" customWidth="1"/>
    <col min="20" max="22" width="7.7109375" style="9" customWidth="1"/>
    <col min="23" max="23" width="7.140625" style="9" customWidth="1"/>
    <col min="24" max="24" width="6" style="9" customWidth="1"/>
    <col min="25" max="25" width="8.140625" style="9" customWidth="1"/>
    <col min="26" max="26" width="6.28515625" style="9" customWidth="1"/>
    <col min="27" max="27" width="8" style="9" customWidth="1"/>
    <col min="28" max="28" width="8.7109375" style="9" customWidth="1"/>
    <col min="29" max="29" width="10" style="9" customWidth="1"/>
    <col min="30" max="30" width="9.5703125" style="9" customWidth="1"/>
    <col min="31" max="31" width="6.140625" style="9" customWidth="1"/>
    <col min="32" max="33" width="5.7109375" style="9" customWidth="1"/>
    <col min="34" max="34" width="6.85546875" style="9" customWidth="1"/>
    <col min="35" max="35" width="6.42578125" style="9" customWidth="1"/>
    <col min="36" max="36" width="6.7109375" style="9" customWidth="1"/>
    <col min="37" max="37" width="7.28515625" style="9" customWidth="1"/>
    <col min="38" max="49" width="5.7109375" style="9" customWidth="1"/>
    <col min="50" max="16384" width="9.140625" style="9"/>
  </cols>
  <sheetData>
    <row r="1" spans="1:19">
      <c r="B1" s="55" t="s">
        <v>167</v>
      </c>
      <c r="C1" s="76" t="s" vm="1">
        <v>236</v>
      </c>
    </row>
    <row r="2" spans="1:19">
      <c r="B2" s="55" t="s">
        <v>166</v>
      </c>
      <c r="C2" s="76" t="s">
        <v>237</v>
      </c>
    </row>
    <row r="3" spans="1:19">
      <c r="B3" s="55" t="s">
        <v>168</v>
      </c>
      <c r="C3" s="76" t="s">
        <v>238</v>
      </c>
    </row>
    <row r="4" spans="1:19">
      <c r="B4" s="55" t="s">
        <v>169</v>
      </c>
      <c r="C4" s="76">
        <v>2148</v>
      </c>
    </row>
    <row r="6" spans="1:19" ht="26.25" customHeight="1">
      <c r="B6" s="171" t="s">
        <v>183</v>
      </c>
      <c r="C6" s="172"/>
      <c r="D6" s="173"/>
    </row>
    <row r="7" spans="1:19" s="10" customFormat="1">
      <c r="B7" s="21"/>
      <c r="C7" s="22" t="s">
        <v>98</v>
      </c>
      <c r="D7" s="23" t="s">
        <v>96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s="10" customFormat="1">
      <c r="B8" s="21"/>
      <c r="C8" s="24" t="s">
        <v>223</v>
      </c>
      <c r="D8" s="25" t="s">
        <v>20</v>
      </c>
    </row>
    <row r="9" spans="1:19" s="11" customFormat="1" ht="18" customHeight="1">
      <c r="B9" s="35"/>
      <c r="C9" s="18" t="s">
        <v>1</v>
      </c>
      <c r="D9" s="26" t="s">
        <v>2</v>
      </c>
    </row>
    <row r="10" spans="1:19" s="11" customFormat="1" ht="18" customHeight="1">
      <c r="B10" s="65" t="s">
        <v>182</v>
      </c>
      <c r="C10" s="112">
        <f>C11+C12+C23+C37</f>
        <v>3318.8929600000001</v>
      </c>
      <c r="D10" s="113">
        <f>C10/$C$42</f>
        <v>1</v>
      </c>
    </row>
    <row r="11" spans="1:19">
      <c r="A11" s="43" t="s">
        <v>129</v>
      </c>
      <c r="B11" s="27" t="s">
        <v>184</v>
      </c>
      <c r="C11" s="112">
        <f>מזומנים!J10</f>
        <v>116.7216</v>
      </c>
      <c r="D11" s="113">
        <f t="shared" ref="D11:D13" si="0">C11/$C$42</f>
        <v>3.5168835333574601E-2</v>
      </c>
    </row>
    <row r="12" spans="1:19">
      <c r="B12" s="27" t="s">
        <v>185</v>
      </c>
      <c r="C12" s="112">
        <f>SUM(C13:C22)</f>
        <v>3205.7045200000002</v>
      </c>
      <c r="D12" s="113">
        <f t="shared" si="0"/>
        <v>0.96589572445867611</v>
      </c>
    </row>
    <row r="13" spans="1:19">
      <c r="A13" s="53" t="s">
        <v>129</v>
      </c>
      <c r="B13" s="28" t="s">
        <v>55</v>
      </c>
      <c r="C13" s="112">
        <f>'תעודות התחייבות ממשלתיות'!O11</f>
        <v>1391.2451100000001</v>
      </c>
      <c r="D13" s="113">
        <f t="shared" si="0"/>
        <v>0.41918950890178752</v>
      </c>
    </row>
    <row r="14" spans="1:19">
      <c r="A14" s="53" t="s">
        <v>129</v>
      </c>
      <c r="B14" s="28" t="s">
        <v>56</v>
      </c>
      <c r="C14" s="112" t="s" vm="2">
        <v>397</v>
      </c>
      <c r="D14" s="113" t="s" vm="3">
        <v>397</v>
      </c>
    </row>
    <row r="15" spans="1:19">
      <c r="A15" s="53" t="s">
        <v>129</v>
      </c>
      <c r="B15" s="28" t="s">
        <v>57</v>
      </c>
      <c r="C15" s="112">
        <f>'אג"ח קונצרני'!R11</f>
        <v>6.6839300000000001</v>
      </c>
      <c r="D15" s="113">
        <f>C15/$C$42</f>
        <v>2.0139034553256579E-3</v>
      </c>
    </row>
    <row r="16" spans="1:19">
      <c r="A16" s="53" t="s">
        <v>129</v>
      </c>
      <c r="B16" s="28" t="s">
        <v>58</v>
      </c>
      <c r="C16" s="112" t="s" vm="4">
        <v>397</v>
      </c>
      <c r="D16" s="113" t="s" vm="5">
        <v>397</v>
      </c>
    </row>
    <row r="17" spans="1:4">
      <c r="A17" s="53" t="s">
        <v>129</v>
      </c>
      <c r="B17" s="28" t="s">
        <v>59</v>
      </c>
      <c r="C17" s="112">
        <f>'תעודות סל'!K11</f>
        <v>1782.1914500000003</v>
      </c>
      <c r="D17" s="113">
        <f t="shared" ref="D17:D18" si="1">C17/$C$42</f>
        <v>0.53698370856769062</v>
      </c>
    </row>
    <row r="18" spans="1:4">
      <c r="A18" s="53" t="s">
        <v>129</v>
      </c>
      <c r="B18" s="28" t="s">
        <v>60</v>
      </c>
      <c r="C18" s="112">
        <f>'קרנות נאמנות'!L11</f>
        <v>25.584029999999998</v>
      </c>
      <c r="D18" s="113">
        <f t="shared" si="1"/>
        <v>7.7086035338723297E-3</v>
      </c>
    </row>
    <row r="19" spans="1:4">
      <c r="A19" s="53" t="s">
        <v>129</v>
      </c>
      <c r="B19" s="28" t="s">
        <v>61</v>
      </c>
      <c r="C19" s="112" t="s" vm="6">
        <v>397</v>
      </c>
      <c r="D19" s="113" t="s" vm="7">
        <v>397</v>
      </c>
    </row>
    <row r="20" spans="1:4">
      <c r="A20" s="53" t="s">
        <v>129</v>
      </c>
      <c r="B20" s="28" t="s">
        <v>62</v>
      </c>
      <c r="C20" s="112" t="s" vm="8">
        <v>397</v>
      </c>
      <c r="D20" s="113" t="s" vm="9">
        <v>397</v>
      </c>
    </row>
    <row r="21" spans="1:4">
      <c r="A21" s="53" t="s">
        <v>129</v>
      </c>
      <c r="B21" s="28" t="s">
        <v>63</v>
      </c>
      <c r="C21" s="112" t="s" vm="10">
        <v>397</v>
      </c>
      <c r="D21" s="113" t="s" vm="11">
        <v>397</v>
      </c>
    </row>
    <row r="22" spans="1:4">
      <c r="A22" s="53" t="s">
        <v>129</v>
      </c>
      <c r="B22" s="28" t="s">
        <v>64</v>
      </c>
      <c r="C22" s="112" t="s" vm="12">
        <v>397</v>
      </c>
      <c r="D22" s="113" t="s" vm="13">
        <v>397</v>
      </c>
    </row>
    <row r="23" spans="1:4">
      <c r="B23" s="27" t="s">
        <v>186</v>
      </c>
      <c r="C23" s="112">
        <f>C31</f>
        <v>-3.8404100000000008</v>
      </c>
      <c r="D23" s="113">
        <f>C23/$C$42</f>
        <v>-1.157135842067049E-3</v>
      </c>
    </row>
    <row r="24" spans="1:4">
      <c r="A24" s="53" t="s">
        <v>129</v>
      </c>
      <c r="B24" s="28" t="s">
        <v>65</v>
      </c>
      <c r="C24" s="112" t="s" vm="14">
        <v>397</v>
      </c>
      <c r="D24" s="113" t="s" vm="15">
        <v>397</v>
      </c>
    </row>
    <row r="25" spans="1:4">
      <c r="A25" s="53" t="s">
        <v>129</v>
      </c>
      <c r="B25" s="28" t="s">
        <v>66</v>
      </c>
      <c r="C25" s="112" t="s" vm="16">
        <v>397</v>
      </c>
      <c r="D25" s="113" t="s" vm="17">
        <v>397</v>
      </c>
    </row>
    <row r="26" spans="1:4">
      <c r="A26" s="53" t="s">
        <v>129</v>
      </c>
      <c r="B26" s="28" t="s">
        <v>57</v>
      </c>
      <c r="C26" s="112" t="s" vm="18">
        <v>397</v>
      </c>
      <c r="D26" s="113" t="s" vm="19">
        <v>397</v>
      </c>
    </row>
    <row r="27" spans="1:4">
      <c r="A27" s="53" t="s">
        <v>129</v>
      </c>
      <c r="B27" s="28" t="s">
        <v>67</v>
      </c>
      <c r="C27" s="112" t="s" vm="20">
        <v>397</v>
      </c>
      <c r="D27" s="113" t="s" vm="21">
        <v>397</v>
      </c>
    </row>
    <row r="28" spans="1:4">
      <c r="A28" s="53" t="s">
        <v>129</v>
      </c>
      <c r="B28" s="28" t="s">
        <v>68</v>
      </c>
      <c r="C28" s="112" t="s" vm="22">
        <v>397</v>
      </c>
      <c r="D28" s="113" t="s" vm="23">
        <v>397</v>
      </c>
    </row>
    <row r="29" spans="1:4">
      <c r="A29" s="53" t="s">
        <v>129</v>
      </c>
      <c r="B29" s="28" t="s">
        <v>69</v>
      </c>
      <c r="C29" s="112" t="s" vm="24">
        <v>397</v>
      </c>
      <c r="D29" s="113" t="s" vm="25">
        <v>397</v>
      </c>
    </row>
    <row r="30" spans="1:4">
      <c r="A30" s="53" t="s">
        <v>129</v>
      </c>
      <c r="B30" s="28" t="s">
        <v>209</v>
      </c>
      <c r="C30" s="112" t="s" vm="26">
        <v>397</v>
      </c>
      <c r="D30" s="113" t="s" vm="27">
        <v>397</v>
      </c>
    </row>
    <row r="31" spans="1:4">
      <c r="A31" s="53" t="s">
        <v>129</v>
      </c>
      <c r="B31" s="28" t="s">
        <v>92</v>
      </c>
      <c r="C31" s="112">
        <f>'לא סחיר - חוזים עתידיים'!I11</f>
        <v>-3.8404100000000008</v>
      </c>
      <c r="D31" s="113">
        <f>C31/$C$42</f>
        <v>-1.157135842067049E-3</v>
      </c>
    </row>
    <row r="32" spans="1:4">
      <c r="A32" s="53" t="s">
        <v>129</v>
      </c>
      <c r="B32" s="28" t="s">
        <v>70</v>
      </c>
      <c r="C32" s="112" t="s" vm="28">
        <v>397</v>
      </c>
      <c r="D32" s="113" t="s" vm="29">
        <v>397</v>
      </c>
    </row>
    <row r="33" spans="1:4">
      <c r="A33" s="53" t="s">
        <v>129</v>
      </c>
      <c r="B33" s="27" t="s">
        <v>187</v>
      </c>
      <c r="C33" s="112" t="s" vm="30">
        <v>397</v>
      </c>
      <c r="D33" s="113" t="s" vm="31">
        <v>397</v>
      </c>
    </row>
    <row r="34" spans="1:4">
      <c r="A34" s="53" t="s">
        <v>129</v>
      </c>
      <c r="B34" s="27" t="s">
        <v>188</v>
      </c>
      <c r="C34" s="112" t="s" vm="32">
        <v>397</v>
      </c>
      <c r="D34" s="113" t="s" vm="33">
        <v>397</v>
      </c>
    </row>
    <row r="35" spans="1:4">
      <c r="A35" s="53" t="s">
        <v>129</v>
      </c>
      <c r="B35" s="27" t="s">
        <v>189</v>
      </c>
      <c r="C35" s="112" t="s" vm="34">
        <v>397</v>
      </c>
      <c r="D35" s="113" t="s" vm="35">
        <v>397</v>
      </c>
    </row>
    <row r="36" spans="1:4">
      <c r="A36" s="53" t="s">
        <v>129</v>
      </c>
      <c r="B36" s="54" t="s">
        <v>190</v>
      </c>
      <c r="C36" s="112" t="s" vm="36">
        <v>397</v>
      </c>
      <c r="D36" s="113" t="s" vm="37">
        <v>397</v>
      </c>
    </row>
    <row r="37" spans="1:4">
      <c r="A37" s="53" t="s">
        <v>129</v>
      </c>
      <c r="B37" s="27" t="s">
        <v>191</v>
      </c>
      <c r="C37" s="112">
        <f>'השקעות אחרות '!I10</f>
        <v>0.30725000000000002</v>
      </c>
      <c r="D37" s="113">
        <f>C37/$C$42</f>
        <v>9.2576049816321887E-5</v>
      </c>
    </row>
    <row r="38" spans="1:4">
      <c r="A38" s="53"/>
      <c r="B38" s="66" t="s">
        <v>193</v>
      </c>
      <c r="C38" s="112">
        <v>0</v>
      </c>
      <c r="D38" s="113">
        <f>C38/$C$42</f>
        <v>0</v>
      </c>
    </row>
    <row r="39" spans="1:4">
      <c r="A39" s="53" t="s">
        <v>129</v>
      </c>
      <c r="B39" s="67" t="s">
        <v>194</v>
      </c>
      <c r="C39" s="112" t="s" vm="38">
        <v>397</v>
      </c>
      <c r="D39" s="113" t="s" vm="39">
        <v>397</v>
      </c>
    </row>
    <row r="40" spans="1:4">
      <c r="A40" s="53" t="s">
        <v>129</v>
      </c>
      <c r="B40" s="67" t="s">
        <v>221</v>
      </c>
      <c r="C40" s="112" t="s" vm="40">
        <v>397</v>
      </c>
      <c r="D40" s="113" t="s" vm="41">
        <v>397</v>
      </c>
    </row>
    <row r="41" spans="1:4">
      <c r="A41" s="53" t="s">
        <v>129</v>
      </c>
      <c r="B41" s="67" t="s">
        <v>195</v>
      </c>
      <c r="C41" s="112" t="s" vm="42">
        <v>397</v>
      </c>
      <c r="D41" s="113" t="s" vm="43">
        <v>397</v>
      </c>
    </row>
    <row r="42" spans="1:4">
      <c r="B42" s="67" t="s">
        <v>71</v>
      </c>
      <c r="C42" s="112">
        <f>C38+C10</f>
        <v>3318.8929600000001</v>
      </c>
      <c r="D42" s="113">
        <f>C42/$C$42</f>
        <v>1</v>
      </c>
    </row>
    <row r="43" spans="1:4">
      <c r="A43" s="53" t="s">
        <v>129</v>
      </c>
      <c r="B43" s="67" t="s">
        <v>192</v>
      </c>
      <c r="C43" s="112"/>
      <c r="D43" s="113"/>
    </row>
    <row r="44" spans="1:4">
      <c r="B44" s="6" t="s">
        <v>97</v>
      </c>
    </row>
    <row r="45" spans="1:4">
      <c r="C45" s="73" t="s">
        <v>174</v>
      </c>
      <c r="D45" s="34" t="s">
        <v>91</v>
      </c>
    </row>
    <row r="46" spans="1:4">
      <c r="C46" s="74" t="s">
        <v>1</v>
      </c>
      <c r="D46" s="23" t="s">
        <v>2</v>
      </c>
    </row>
    <row r="47" spans="1:4">
      <c r="C47" s="114" t="s">
        <v>155</v>
      </c>
      <c r="D47" s="115">
        <v>2.6999</v>
      </c>
    </row>
    <row r="48" spans="1:4">
      <c r="C48" s="114" t="s">
        <v>164</v>
      </c>
      <c r="D48" s="115">
        <v>1.0645</v>
      </c>
    </row>
    <row r="49" spans="3:4">
      <c r="C49" s="114" t="s">
        <v>160</v>
      </c>
      <c r="D49" s="115">
        <v>2.7238000000000002</v>
      </c>
    </row>
    <row r="50" spans="3:4">
      <c r="C50" s="114" t="s">
        <v>398</v>
      </c>
      <c r="D50" s="115">
        <v>3.6745000000000001</v>
      </c>
    </row>
    <row r="51" spans="3:4">
      <c r="C51" s="114" t="s">
        <v>153</v>
      </c>
      <c r="D51" s="115">
        <v>4.3288000000000002</v>
      </c>
    </row>
    <row r="52" spans="3:4">
      <c r="C52" s="114" t="s">
        <v>154</v>
      </c>
      <c r="D52" s="115">
        <v>4.9442000000000004</v>
      </c>
    </row>
    <row r="53" spans="3:4">
      <c r="C53" s="114" t="s">
        <v>156</v>
      </c>
      <c r="D53" s="115">
        <v>0.44774999999999998</v>
      </c>
    </row>
    <row r="54" spans="3:4">
      <c r="C54" s="114" t="s">
        <v>161</v>
      </c>
      <c r="D54" s="115">
        <v>3.2989999999999999</v>
      </c>
    </row>
    <row r="55" spans="3:4">
      <c r="C55" s="114" t="s">
        <v>162</v>
      </c>
      <c r="D55" s="115">
        <v>0.19320000000000001</v>
      </c>
    </row>
    <row r="56" spans="3:4">
      <c r="C56" s="114" t="s">
        <v>159</v>
      </c>
      <c r="D56" s="115">
        <v>0.58079999999999998</v>
      </c>
    </row>
    <row r="57" spans="3:4">
      <c r="C57" s="114" t="s">
        <v>399</v>
      </c>
      <c r="D57" s="115">
        <v>2.5392000000000001</v>
      </c>
    </row>
    <row r="58" spans="3:4">
      <c r="C58" s="114" t="s">
        <v>158</v>
      </c>
      <c r="D58" s="115">
        <v>0.42099999999999999</v>
      </c>
    </row>
    <row r="59" spans="3:4">
      <c r="C59" s="114" t="s">
        <v>151</v>
      </c>
      <c r="D59" s="115">
        <v>3.5139999999999998</v>
      </c>
    </row>
    <row r="60" spans="3:4">
      <c r="C60" s="114" t="s">
        <v>165</v>
      </c>
      <c r="D60" s="115">
        <v>0.2964</v>
      </c>
    </row>
    <row r="61" spans="3:4">
      <c r="C61" s="114" t="s">
        <v>400</v>
      </c>
      <c r="D61" s="115">
        <v>0.44750000000000001</v>
      </c>
    </row>
    <row r="62" spans="3:4">
      <c r="C62" s="114" t="s">
        <v>401</v>
      </c>
      <c r="D62" s="115">
        <v>6.13E-2</v>
      </c>
    </row>
    <row r="63" spans="3:4">
      <c r="C63" s="114" t="s">
        <v>152</v>
      </c>
      <c r="D63" s="115">
        <v>1</v>
      </c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167</v>
      </c>
      <c r="C1" s="76" t="s" vm="1">
        <v>236</v>
      </c>
    </row>
    <row r="2" spans="2:60">
      <c r="B2" s="55" t="s">
        <v>166</v>
      </c>
      <c r="C2" s="76" t="s">
        <v>237</v>
      </c>
    </row>
    <row r="3" spans="2:60">
      <c r="B3" s="55" t="s">
        <v>168</v>
      </c>
      <c r="C3" s="76" t="s">
        <v>238</v>
      </c>
    </row>
    <row r="4" spans="2:60">
      <c r="B4" s="55" t="s">
        <v>169</v>
      </c>
      <c r="C4" s="76">
        <v>2148</v>
      </c>
    </row>
    <row r="6" spans="2:60" ht="26.25" customHeight="1">
      <c r="B6" s="185" t="s">
        <v>197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60" ht="26.25" customHeight="1">
      <c r="B7" s="185" t="s">
        <v>80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BH7" s="3"/>
    </row>
    <row r="8" spans="2:60" s="3" customFormat="1" ht="78.75">
      <c r="B8" s="21" t="s">
        <v>104</v>
      </c>
      <c r="C8" s="29" t="s">
        <v>38</v>
      </c>
      <c r="D8" s="29" t="s">
        <v>107</v>
      </c>
      <c r="E8" s="29" t="s">
        <v>51</v>
      </c>
      <c r="F8" s="29" t="s">
        <v>89</v>
      </c>
      <c r="G8" s="29" t="s">
        <v>220</v>
      </c>
      <c r="H8" s="29" t="s">
        <v>219</v>
      </c>
      <c r="I8" s="29" t="s">
        <v>50</v>
      </c>
      <c r="J8" s="29" t="s">
        <v>49</v>
      </c>
      <c r="K8" s="29" t="s">
        <v>170</v>
      </c>
      <c r="L8" s="29" t="s">
        <v>172</v>
      </c>
      <c r="BD8" s="1"/>
      <c r="BE8" s="1"/>
    </row>
    <row r="9" spans="2:60" s="3" customFormat="1" ht="25.5">
      <c r="B9" s="14"/>
      <c r="C9" s="15"/>
      <c r="D9" s="15"/>
      <c r="E9" s="15"/>
      <c r="F9" s="15"/>
      <c r="G9" s="15" t="s">
        <v>227</v>
      </c>
      <c r="H9" s="15"/>
      <c r="I9" s="15" t="s">
        <v>223</v>
      </c>
      <c r="J9" s="15" t="s">
        <v>20</v>
      </c>
      <c r="K9" s="31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C11" s="1"/>
      <c r="BD11" s="3"/>
      <c r="BE11" s="1"/>
      <c r="BG11" s="1"/>
    </row>
    <row r="12" spans="2:60" s="4" customFormat="1" ht="18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C12" s="1"/>
      <c r="BD12" s="3"/>
      <c r="BE12" s="1"/>
      <c r="BG12" s="1"/>
    </row>
    <row r="13" spans="2:60">
      <c r="B13" s="97" t="s">
        <v>100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D13" s="3"/>
    </row>
    <row r="14" spans="2:60" ht="20.25">
      <c r="B14" s="97" t="s">
        <v>218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BD14" s="4"/>
    </row>
    <row r="15" spans="2:60">
      <c r="B15" s="97" t="s">
        <v>226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167</v>
      </c>
      <c r="C1" s="76" t="s" vm="1">
        <v>236</v>
      </c>
    </row>
    <row r="2" spans="2:61">
      <c r="B2" s="55" t="s">
        <v>166</v>
      </c>
      <c r="C2" s="76" t="s">
        <v>237</v>
      </c>
    </row>
    <row r="3" spans="2:61">
      <c r="B3" s="55" t="s">
        <v>168</v>
      </c>
      <c r="C3" s="76" t="s">
        <v>238</v>
      </c>
    </row>
    <row r="4" spans="2:61">
      <c r="B4" s="55" t="s">
        <v>169</v>
      </c>
      <c r="C4" s="76">
        <v>2148</v>
      </c>
    </row>
    <row r="6" spans="2:61" ht="26.25" customHeight="1">
      <c r="B6" s="185" t="s">
        <v>197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61" ht="26.25" customHeight="1">
      <c r="B7" s="185" t="s">
        <v>81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BI7" s="3"/>
    </row>
    <row r="8" spans="2:61" s="3" customFormat="1" ht="78.75">
      <c r="B8" s="21" t="s">
        <v>104</v>
      </c>
      <c r="C8" s="29" t="s">
        <v>38</v>
      </c>
      <c r="D8" s="29" t="s">
        <v>107</v>
      </c>
      <c r="E8" s="29" t="s">
        <v>51</v>
      </c>
      <c r="F8" s="29" t="s">
        <v>89</v>
      </c>
      <c r="G8" s="29" t="s">
        <v>220</v>
      </c>
      <c r="H8" s="29" t="s">
        <v>219</v>
      </c>
      <c r="I8" s="29" t="s">
        <v>50</v>
      </c>
      <c r="J8" s="29" t="s">
        <v>49</v>
      </c>
      <c r="K8" s="29" t="s">
        <v>170</v>
      </c>
      <c r="L8" s="30" t="s">
        <v>172</v>
      </c>
      <c r="M8" s="1"/>
      <c r="BE8" s="1"/>
      <c r="BF8" s="1"/>
    </row>
    <row r="9" spans="2:61" s="3" customFormat="1" ht="20.25">
      <c r="B9" s="14"/>
      <c r="C9" s="29"/>
      <c r="D9" s="29"/>
      <c r="E9" s="29"/>
      <c r="F9" s="29"/>
      <c r="G9" s="15" t="s">
        <v>227</v>
      </c>
      <c r="H9" s="15"/>
      <c r="I9" s="15" t="s">
        <v>223</v>
      </c>
      <c r="J9" s="15" t="s">
        <v>20</v>
      </c>
      <c r="K9" s="31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100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218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226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5" t="s">
        <v>167</v>
      </c>
      <c r="C1" s="76" t="s" vm="1">
        <v>236</v>
      </c>
    </row>
    <row r="2" spans="1:60">
      <c r="B2" s="55" t="s">
        <v>166</v>
      </c>
      <c r="C2" s="76" t="s">
        <v>237</v>
      </c>
    </row>
    <row r="3" spans="1:60">
      <c r="B3" s="55" t="s">
        <v>168</v>
      </c>
      <c r="C3" s="76" t="s">
        <v>238</v>
      </c>
    </row>
    <row r="4" spans="1:60">
      <c r="B4" s="55" t="s">
        <v>169</v>
      </c>
      <c r="C4" s="76">
        <v>2148</v>
      </c>
    </row>
    <row r="6" spans="1:60" ht="26.25" customHeight="1">
      <c r="B6" s="185" t="s">
        <v>197</v>
      </c>
      <c r="C6" s="186"/>
      <c r="D6" s="186"/>
      <c r="E6" s="186"/>
      <c r="F6" s="186"/>
      <c r="G6" s="186"/>
      <c r="H6" s="186"/>
      <c r="I6" s="186"/>
      <c r="J6" s="186"/>
      <c r="K6" s="187"/>
      <c r="BD6" s="1" t="s">
        <v>108</v>
      </c>
      <c r="BF6" s="1" t="s">
        <v>175</v>
      </c>
      <c r="BH6" s="3" t="s">
        <v>152</v>
      </c>
    </row>
    <row r="7" spans="1:60" ht="26.25" customHeight="1">
      <c r="B7" s="185" t="s">
        <v>82</v>
      </c>
      <c r="C7" s="186"/>
      <c r="D7" s="186"/>
      <c r="E7" s="186"/>
      <c r="F7" s="186"/>
      <c r="G7" s="186"/>
      <c r="H7" s="186"/>
      <c r="I7" s="186"/>
      <c r="J7" s="186"/>
      <c r="K7" s="187"/>
      <c r="BD7" s="3" t="s">
        <v>110</v>
      </c>
      <c r="BF7" s="1" t="s">
        <v>130</v>
      </c>
      <c r="BH7" s="3" t="s">
        <v>151</v>
      </c>
    </row>
    <row r="8" spans="1:60" s="3" customFormat="1" ht="78.75">
      <c r="A8" s="2"/>
      <c r="B8" s="21" t="s">
        <v>104</v>
      </c>
      <c r="C8" s="29" t="s">
        <v>38</v>
      </c>
      <c r="D8" s="29" t="s">
        <v>107</v>
      </c>
      <c r="E8" s="29" t="s">
        <v>51</v>
      </c>
      <c r="F8" s="29" t="s">
        <v>89</v>
      </c>
      <c r="G8" s="29" t="s">
        <v>220</v>
      </c>
      <c r="H8" s="29" t="s">
        <v>219</v>
      </c>
      <c r="I8" s="29" t="s">
        <v>50</v>
      </c>
      <c r="J8" s="29" t="s">
        <v>170</v>
      </c>
      <c r="K8" s="29" t="s">
        <v>172</v>
      </c>
      <c r="BC8" s="1" t="s">
        <v>123</v>
      </c>
      <c r="BD8" s="1" t="s">
        <v>124</v>
      </c>
      <c r="BE8" s="1" t="s">
        <v>131</v>
      </c>
      <c r="BG8" s="4" t="s">
        <v>153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227</v>
      </c>
      <c r="H9" s="15"/>
      <c r="I9" s="15" t="s">
        <v>223</v>
      </c>
      <c r="J9" s="31" t="s">
        <v>20</v>
      </c>
      <c r="K9" s="56" t="s">
        <v>20</v>
      </c>
      <c r="BC9" s="1" t="s">
        <v>120</v>
      </c>
      <c r="BE9" s="1" t="s">
        <v>132</v>
      </c>
      <c r="BG9" s="4" t="s">
        <v>154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  <c r="BC10" s="1" t="s">
        <v>116</v>
      </c>
      <c r="BD10" s="3"/>
      <c r="BE10" s="1" t="s">
        <v>176</v>
      </c>
      <c r="BG10" s="1" t="s">
        <v>160</v>
      </c>
    </row>
    <row r="11" spans="1:60" s="4" customFormat="1" ht="18" customHeigh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BC11" s="1" t="s">
        <v>115</v>
      </c>
      <c r="BD11" s="3"/>
      <c r="BE11" s="1" t="s">
        <v>133</v>
      </c>
      <c r="BG11" s="1" t="s">
        <v>155</v>
      </c>
    </row>
    <row r="12" spans="1:60" ht="20.25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P12" s="1"/>
      <c r="BC12" s="1" t="s">
        <v>113</v>
      </c>
      <c r="BD12" s="4"/>
      <c r="BE12" s="1" t="s">
        <v>134</v>
      </c>
      <c r="BG12" s="1" t="s">
        <v>156</v>
      </c>
    </row>
    <row r="13" spans="1:60">
      <c r="B13" s="97" t="s">
        <v>100</v>
      </c>
      <c r="C13" s="99"/>
      <c r="D13" s="99"/>
      <c r="E13" s="99"/>
      <c r="F13" s="99"/>
      <c r="G13" s="99"/>
      <c r="H13" s="99"/>
      <c r="I13" s="99"/>
      <c r="J13" s="99"/>
      <c r="K13" s="99"/>
      <c r="P13" s="1"/>
      <c r="BC13" s="1" t="s">
        <v>117</v>
      </c>
      <c r="BE13" s="1" t="s">
        <v>135</v>
      </c>
      <c r="BG13" s="1" t="s">
        <v>157</v>
      </c>
    </row>
    <row r="14" spans="1:60">
      <c r="B14" s="97" t="s">
        <v>218</v>
      </c>
      <c r="C14" s="99"/>
      <c r="D14" s="99"/>
      <c r="E14" s="99"/>
      <c r="F14" s="99"/>
      <c r="G14" s="99"/>
      <c r="H14" s="99"/>
      <c r="I14" s="99"/>
      <c r="J14" s="99"/>
      <c r="K14" s="99"/>
      <c r="P14" s="1"/>
      <c r="BC14" s="1" t="s">
        <v>114</v>
      </c>
      <c r="BE14" s="1" t="s">
        <v>136</v>
      </c>
      <c r="BG14" s="1" t="s">
        <v>159</v>
      </c>
    </row>
    <row r="15" spans="1:60">
      <c r="B15" s="97" t="s">
        <v>226</v>
      </c>
      <c r="C15" s="99"/>
      <c r="D15" s="99"/>
      <c r="E15" s="99"/>
      <c r="F15" s="99"/>
      <c r="G15" s="99"/>
      <c r="H15" s="99"/>
      <c r="I15" s="99"/>
      <c r="J15" s="99"/>
      <c r="K15" s="99"/>
      <c r="P15" s="1"/>
      <c r="BC15" s="1" t="s">
        <v>125</v>
      </c>
      <c r="BE15" s="1" t="s">
        <v>177</v>
      </c>
      <c r="BG15" s="1" t="s">
        <v>161</v>
      </c>
    </row>
    <row r="16" spans="1:60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P16" s="1"/>
      <c r="BC16" s="4" t="s">
        <v>111</v>
      </c>
      <c r="BD16" s="1" t="s">
        <v>126</v>
      </c>
      <c r="BE16" s="1" t="s">
        <v>137</v>
      </c>
      <c r="BG16" s="1" t="s">
        <v>162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121</v>
      </c>
      <c r="BE17" s="1" t="s">
        <v>138</v>
      </c>
      <c r="BG17" s="1" t="s">
        <v>163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109</v>
      </c>
      <c r="BF18" s="1" t="s">
        <v>139</v>
      </c>
      <c r="BH18" s="1" t="s">
        <v>28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122</v>
      </c>
      <c r="BF19" s="1" t="s">
        <v>140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127</v>
      </c>
      <c r="BF20" s="1" t="s">
        <v>141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112</v>
      </c>
      <c r="BE21" s="1" t="s">
        <v>128</v>
      </c>
      <c r="BF21" s="1" t="s">
        <v>142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118</v>
      </c>
      <c r="BF22" s="1" t="s">
        <v>143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28</v>
      </c>
      <c r="BE23" s="1" t="s">
        <v>119</v>
      </c>
      <c r="BF23" s="1" t="s">
        <v>178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181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144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145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180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146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147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179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28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167</v>
      </c>
      <c r="C1" s="76" t="s" vm="1">
        <v>236</v>
      </c>
    </row>
    <row r="2" spans="2:81">
      <c r="B2" s="55" t="s">
        <v>166</v>
      </c>
      <c r="C2" s="76" t="s">
        <v>237</v>
      </c>
    </row>
    <row r="3" spans="2:81">
      <c r="B3" s="55" t="s">
        <v>168</v>
      </c>
      <c r="C3" s="76" t="s">
        <v>238</v>
      </c>
      <c r="E3" s="2"/>
    </row>
    <row r="4" spans="2:81">
      <c r="B4" s="55" t="s">
        <v>169</v>
      </c>
      <c r="C4" s="76">
        <v>2148</v>
      </c>
    </row>
    <row r="6" spans="2:81" ht="26.25" customHeight="1">
      <c r="B6" s="185" t="s">
        <v>197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81" ht="26.25" customHeight="1">
      <c r="B7" s="185" t="s">
        <v>83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7"/>
    </row>
    <row r="8" spans="2:81" s="3" customFormat="1" ht="47.25">
      <c r="B8" s="21" t="s">
        <v>104</v>
      </c>
      <c r="C8" s="29" t="s">
        <v>38</v>
      </c>
      <c r="D8" s="12" t="s">
        <v>41</v>
      </c>
      <c r="E8" s="29" t="s">
        <v>15</v>
      </c>
      <c r="F8" s="29" t="s">
        <v>52</v>
      </c>
      <c r="G8" s="29" t="s">
        <v>90</v>
      </c>
      <c r="H8" s="29" t="s">
        <v>18</v>
      </c>
      <c r="I8" s="29" t="s">
        <v>89</v>
      </c>
      <c r="J8" s="29" t="s">
        <v>17</v>
      </c>
      <c r="K8" s="29" t="s">
        <v>19</v>
      </c>
      <c r="L8" s="29" t="s">
        <v>220</v>
      </c>
      <c r="M8" s="29" t="s">
        <v>219</v>
      </c>
      <c r="N8" s="29" t="s">
        <v>50</v>
      </c>
      <c r="O8" s="29" t="s">
        <v>49</v>
      </c>
      <c r="P8" s="29" t="s">
        <v>170</v>
      </c>
      <c r="Q8" s="30" t="s">
        <v>172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227</v>
      </c>
      <c r="M9" s="31"/>
      <c r="N9" s="31" t="s">
        <v>223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101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100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218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226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5" t="s">
        <v>167</v>
      </c>
      <c r="C1" s="76" t="s" vm="1">
        <v>236</v>
      </c>
    </row>
    <row r="2" spans="2:72">
      <c r="B2" s="55" t="s">
        <v>166</v>
      </c>
      <c r="C2" s="76" t="s">
        <v>237</v>
      </c>
    </row>
    <row r="3" spans="2:72">
      <c r="B3" s="55" t="s">
        <v>168</v>
      </c>
      <c r="C3" s="76" t="s">
        <v>238</v>
      </c>
    </row>
    <row r="4" spans="2:72">
      <c r="B4" s="55" t="s">
        <v>169</v>
      </c>
      <c r="C4" s="76">
        <v>2148</v>
      </c>
    </row>
    <row r="6" spans="2:72" ht="26.25" customHeight="1">
      <c r="B6" s="185" t="s">
        <v>198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72" ht="26.25" customHeight="1">
      <c r="B7" s="185" t="s">
        <v>74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7"/>
    </row>
    <row r="8" spans="2:72" s="3" customFormat="1" ht="78.75">
      <c r="B8" s="21" t="s">
        <v>104</v>
      </c>
      <c r="C8" s="29" t="s">
        <v>38</v>
      </c>
      <c r="D8" s="29" t="s">
        <v>15</v>
      </c>
      <c r="E8" s="29" t="s">
        <v>52</v>
      </c>
      <c r="F8" s="29" t="s">
        <v>90</v>
      </c>
      <c r="G8" s="29" t="s">
        <v>18</v>
      </c>
      <c r="H8" s="29" t="s">
        <v>89</v>
      </c>
      <c r="I8" s="29" t="s">
        <v>17</v>
      </c>
      <c r="J8" s="29" t="s">
        <v>19</v>
      </c>
      <c r="K8" s="29" t="s">
        <v>220</v>
      </c>
      <c r="L8" s="29" t="s">
        <v>219</v>
      </c>
      <c r="M8" s="29" t="s">
        <v>98</v>
      </c>
      <c r="N8" s="29" t="s">
        <v>49</v>
      </c>
      <c r="O8" s="29" t="s">
        <v>170</v>
      </c>
      <c r="P8" s="30" t="s">
        <v>172</v>
      </c>
    </row>
    <row r="9" spans="2:72" s="3" customFormat="1" ht="25.5" customHeight="1">
      <c r="B9" s="14"/>
      <c r="C9" s="31"/>
      <c r="D9" s="31"/>
      <c r="E9" s="31"/>
      <c r="F9" s="31" t="s">
        <v>22</v>
      </c>
      <c r="G9" s="31" t="s">
        <v>21</v>
      </c>
      <c r="H9" s="31"/>
      <c r="I9" s="31" t="s">
        <v>20</v>
      </c>
      <c r="J9" s="31" t="s">
        <v>20</v>
      </c>
      <c r="K9" s="31" t="s">
        <v>227</v>
      </c>
      <c r="L9" s="31"/>
      <c r="M9" s="31" t="s">
        <v>223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100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218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226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167</v>
      </c>
      <c r="C1" s="76" t="s" vm="1">
        <v>236</v>
      </c>
    </row>
    <row r="2" spans="2:65">
      <c r="B2" s="55" t="s">
        <v>166</v>
      </c>
      <c r="C2" s="76" t="s">
        <v>237</v>
      </c>
    </row>
    <row r="3" spans="2:65">
      <c r="B3" s="55" t="s">
        <v>168</v>
      </c>
      <c r="C3" s="76" t="s">
        <v>238</v>
      </c>
    </row>
    <row r="4" spans="2:65">
      <c r="B4" s="55" t="s">
        <v>169</v>
      </c>
      <c r="C4" s="76">
        <v>2148</v>
      </c>
    </row>
    <row r="6" spans="2:65" ht="26.25" customHeight="1">
      <c r="B6" s="185" t="s">
        <v>198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7"/>
    </row>
    <row r="7" spans="2:65" ht="26.25" customHeight="1">
      <c r="B7" s="185" t="s">
        <v>75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7"/>
    </row>
    <row r="8" spans="2:65" s="3" customFormat="1" ht="78.75">
      <c r="B8" s="21" t="s">
        <v>104</v>
      </c>
      <c r="C8" s="29" t="s">
        <v>38</v>
      </c>
      <c r="D8" s="29" t="s">
        <v>106</v>
      </c>
      <c r="E8" s="29" t="s">
        <v>105</v>
      </c>
      <c r="F8" s="29" t="s">
        <v>51</v>
      </c>
      <c r="G8" s="29" t="s">
        <v>15</v>
      </c>
      <c r="H8" s="29" t="s">
        <v>52</v>
      </c>
      <c r="I8" s="29" t="s">
        <v>90</v>
      </c>
      <c r="J8" s="29" t="s">
        <v>18</v>
      </c>
      <c r="K8" s="29" t="s">
        <v>89</v>
      </c>
      <c r="L8" s="29" t="s">
        <v>17</v>
      </c>
      <c r="M8" s="69" t="s">
        <v>19</v>
      </c>
      <c r="N8" s="29" t="s">
        <v>220</v>
      </c>
      <c r="O8" s="29" t="s">
        <v>219</v>
      </c>
      <c r="P8" s="29" t="s">
        <v>98</v>
      </c>
      <c r="Q8" s="29" t="s">
        <v>49</v>
      </c>
      <c r="R8" s="29" t="s">
        <v>170</v>
      </c>
      <c r="S8" s="30" t="s">
        <v>172</v>
      </c>
      <c r="U8" s="1"/>
      <c r="BJ8" s="1"/>
    </row>
    <row r="9" spans="2:65" s="3" customFormat="1" ht="17.2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227</v>
      </c>
      <c r="O9" s="31"/>
      <c r="P9" s="31" t="s">
        <v>223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101</v>
      </c>
      <c r="R10" s="19" t="s">
        <v>102</v>
      </c>
      <c r="S10" s="19" t="s">
        <v>173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100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218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226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5" t="s">
        <v>167</v>
      </c>
      <c r="C1" s="76" t="s" vm="1">
        <v>236</v>
      </c>
    </row>
    <row r="2" spans="2:81">
      <c r="B2" s="55" t="s">
        <v>166</v>
      </c>
      <c r="C2" s="76" t="s">
        <v>237</v>
      </c>
    </row>
    <row r="3" spans="2:81">
      <c r="B3" s="55" t="s">
        <v>168</v>
      </c>
      <c r="C3" s="76" t="s">
        <v>238</v>
      </c>
    </row>
    <row r="4" spans="2:81">
      <c r="B4" s="55" t="s">
        <v>169</v>
      </c>
      <c r="C4" s="76">
        <v>2148</v>
      </c>
    </row>
    <row r="6" spans="2:81" ht="26.25" customHeight="1">
      <c r="B6" s="185" t="s">
        <v>198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7"/>
    </row>
    <row r="7" spans="2:81" ht="26.25" customHeight="1">
      <c r="B7" s="185" t="s">
        <v>76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7"/>
    </row>
    <row r="8" spans="2:81" s="3" customFormat="1" ht="78.75">
      <c r="B8" s="21" t="s">
        <v>104</v>
      </c>
      <c r="C8" s="29" t="s">
        <v>38</v>
      </c>
      <c r="D8" s="29" t="s">
        <v>106</v>
      </c>
      <c r="E8" s="29" t="s">
        <v>105</v>
      </c>
      <c r="F8" s="29" t="s">
        <v>51</v>
      </c>
      <c r="G8" s="29" t="s">
        <v>15</v>
      </c>
      <c r="H8" s="29" t="s">
        <v>52</v>
      </c>
      <c r="I8" s="29" t="s">
        <v>90</v>
      </c>
      <c r="J8" s="29" t="s">
        <v>18</v>
      </c>
      <c r="K8" s="29" t="s">
        <v>89</v>
      </c>
      <c r="L8" s="29" t="s">
        <v>17</v>
      </c>
      <c r="M8" s="69" t="s">
        <v>19</v>
      </c>
      <c r="N8" s="69" t="s">
        <v>220</v>
      </c>
      <c r="O8" s="29" t="s">
        <v>219</v>
      </c>
      <c r="P8" s="29" t="s">
        <v>98</v>
      </c>
      <c r="Q8" s="29" t="s">
        <v>49</v>
      </c>
      <c r="R8" s="29" t="s">
        <v>170</v>
      </c>
      <c r="S8" s="30" t="s">
        <v>172</v>
      </c>
      <c r="U8" s="1"/>
      <c r="BZ8" s="1"/>
    </row>
    <row r="9" spans="2:81" s="3" customFormat="1" ht="27.7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227</v>
      </c>
      <c r="O9" s="31"/>
      <c r="P9" s="31" t="s">
        <v>223</v>
      </c>
      <c r="Q9" s="31" t="s">
        <v>20</v>
      </c>
      <c r="R9" s="31" t="s">
        <v>20</v>
      </c>
      <c r="S9" s="32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101</v>
      </c>
      <c r="R10" s="19" t="s">
        <v>102</v>
      </c>
      <c r="S10" s="19" t="s">
        <v>173</v>
      </c>
      <c r="T10" s="5"/>
      <c r="BZ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Z11" s="1"/>
      <c r="CC11" s="1"/>
    </row>
    <row r="12" spans="2:81" ht="17.2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81">
      <c r="B13" s="97" t="s">
        <v>100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81">
      <c r="B14" s="97" t="s">
        <v>218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81">
      <c r="B15" s="97" t="s">
        <v>226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2"/>
    </row>
    <row r="539" spans="2:5">
      <c r="B539" s="42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5" t="s">
        <v>167</v>
      </c>
      <c r="C1" s="76" t="s" vm="1">
        <v>236</v>
      </c>
    </row>
    <row r="2" spans="2:98">
      <c r="B2" s="55" t="s">
        <v>166</v>
      </c>
      <c r="C2" s="76" t="s">
        <v>237</v>
      </c>
    </row>
    <row r="3" spans="2:98">
      <c r="B3" s="55" t="s">
        <v>168</v>
      </c>
      <c r="C3" s="76" t="s">
        <v>238</v>
      </c>
    </row>
    <row r="4" spans="2:98">
      <c r="B4" s="55" t="s">
        <v>169</v>
      </c>
      <c r="C4" s="76">
        <v>2148</v>
      </c>
    </row>
    <row r="6" spans="2:98" ht="26.25" customHeight="1">
      <c r="B6" s="185" t="s">
        <v>198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7"/>
    </row>
    <row r="7" spans="2:98" ht="26.25" customHeight="1">
      <c r="B7" s="185" t="s">
        <v>77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7"/>
    </row>
    <row r="8" spans="2:98" s="3" customFormat="1" ht="78.75">
      <c r="B8" s="21" t="s">
        <v>104</v>
      </c>
      <c r="C8" s="29" t="s">
        <v>38</v>
      </c>
      <c r="D8" s="29" t="s">
        <v>106</v>
      </c>
      <c r="E8" s="29" t="s">
        <v>105</v>
      </c>
      <c r="F8" s="29" t="s">
        <v>51</v>
      </c>
      <c r="G8" s="29" t="s">
        <v>89</v>
      </c>
      <c r="H8" s="29" t="s">
        <v>220</v>
      </c>
      <c r="I8" s="29" t="s">
        <v>219</v>
      </c>
      <c r="J8" s="29" t="s">
        <v>98</v>
      </c>
      <c r="K8" s="29" t="s">
        <v>49</v>
      </c>
      <c r="L8" s="29" t="s">
        <v>170</v>
      </c>
      <c r="M8" s="30" t="s">
        <v>172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4"/>
      <c r="C9" s="31"/>
      <c r="D9" s="15"/>
      <c r="E9" s="15"/>
      <c r="F9" s="31"/>
      <c r="G9" s="31"/>
      <c r="H9" s="31" t="s">
        <v>227</v>
      </c>
      <c r="I9" s="31"/>
      <c r="J9" s="31" t="s">
        <v>223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2:98">
      <c r="B13" s="97" t="s">
        <v>100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2:98">
      <c r="B14" s="97" t="s">
        <v>218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2:98">
      <c r="B15" s="97" t="s">
        <v>226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2"/>
      <c r="C404" s="1"/>
      <c r="D404" s="1"/>
      <c r="E404" s="1"/>
    </row>
    <row r="405" spans="2:5">
      <c r="B405" s="42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5" t="s">
        <v>167</v>
      </c>
      <c r="C1" s="76" t="s" vm="1">
        <v>236</v>
      </c>
    </row>
    <row r="2" spans="2:55">
      <c r="B2" s="55" t="s">
        <v>166</v>
      </c>
      <c r="C2" s="76" t="s">
        <v>237</v>
      </c>
    </row>
    <row r="3" spans="2:55">
      <c r="B3" s="55" t="s">
        <v>168</v>
      </c>
      <c r="C3" s="76" t="s">
        <v>238</v>
      </c>
    </row>
    <row r="4" spans="2:55">
      <c r="B4" s="55" t="s">
        <v>169</v>
      </c>
      <c r="C4" s="76">
        <v>2148</v>
      </c>
    </row>
    <row r="6" spans="2:55" ht="26.25" customHeight="1">
      <c r="B6" s="185" t="s">
        <v>198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55" ht="26.25" customHeight="1">
      <c r="B7" s="185" t="s">
        <v>84</v>
      </c>
      <c r="C7" s="186"/>
      <c r="D7" s="186"/>
      <c r="E7" s="186"/>
      <c r="F7" s="186"/>
      <c r="G7" s="186"/>
      <c r="H7" s="186"/>
      <c r="I7" s="186"/>
      <c r="J7" s="186"/>
      <c r="K7" s="187"/>
    </row>
    <row r="8" spans="2:55" s="3" customFormat="1" ht="78.75">
      <c r="B8" s="21" t="s">
        <v>104</v>
      </c>
      <c r="C8" s="29" t="s">
        <v>38</v>
      </c>
      <c r="D8" s="29" t="s">
        <v>89</v>
      </c>
      <c r="E8" s="29" t="s">
        <v>90</v>
      </c>
      <c r="F8" s="29" t="s">
        <v>220</v>
      </c>
      <c r="G8" s="29" t="s">
        <v>219</v>
      </c>
      <c r="H8" s="29" t="s">
        <v>98</v>
      </c>
      <c r="I8" s="29" t="s">
        <v>49</v>
      </c>
      <c r="J8" s="29" t="s">
        <v>170</v>
      </c>
      <c r="K8" s="30" t="s">
        <v>172</v>
      </c>
      <c r="BC8" s="1"/>
    </row>
    <row r="9" spans="2:55" s="3" customFormat="1" ht="21" customHeight="1">
      <c r="B9" s="14"/>
      <c r="C9" s="15"/>
      <c r="D9" s="15"/>
      <c r="E9" s="31" t="s">
        <v>22</v>
      </c>
      <c r="F9" s="31" t="s">
        <v>227</v>
      </c>
      <c r="G9" s="31"/>
      <c r="H9" s="31" t="s">
        <v>223</v>
      </c>
      <c r="I9" s="31" t="s">
        <v>20</v>
      </c>
      <c r="J9" s="31" t="s">
        <v>20</v>
      </c>
      <c r="K9" s="32" t="s">
        <v>20</v>
      </c>
      <c r="BC9" s="1"/>
    </row>
    <row r="10" spans="2:5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100</v>
      </c>
      <c r="C12" s="99"/>
      <c r="D12" s="99"/>
      <c r="E12" s="99"/>
      <c r="F12" s="99"/>
      <c r="G12" s="99"/>
      <c r="H12" s="99"/>
      <c r="I12" s="99"/>
      <c r="J12" s="99"/>
      <c r="K12" s="99"/>
      <c r="V12" s="1"/>
    </row>
    <row r="13" spans="2:55">
      <c r="B13" s="97" t="s">
        <v>218</v>
      </c>
      <c r="C13" s="99"/>
      <c r="D13" s="99"/>
      <c r="E13" s="99"/>
      <c r="F13" s="99"/>
      <c r="G13" s="99"/>
      <c r="H13" s="99"/>
      <c r="I13" s="99"/>
      <c r="J13" s="99"/>
      <c r="K13" s="99"/>
      <c r="V13" s="1"/>
    </row>
    <row r="14" spans="2:55">
      <c r="B14" s="97" t="s">
        <v>226</v>
      </c>
      <c r="C14" s="99"/>
      <c r="D14" s="99"/>
      <c r="E14" s="99"/>
      <c r="F14" s="99"/>
      <c r="G14" s="99"/>
      <c r="H14" s="99"/>
      <c r="I14" s="99"/>
      <c r="J14" s="99"/>
      <c r="K14" s="99"/>
      <c r="V14" s="1"/>
    </row>
    <row r="15" spans="2:55">
      <c r="B15" s="99"/>
      <c r="C15" s="99"/>
      <c r="D15" s="99"/>
      <c r="E15" s="99"/>
      <c r="F15" s="99"/>
      <c r="G15" s="99"/>
      <c r="H15" s="99"/>
      <c r="I15" s="99"/>
      <c r="J15" s="99"/>
      <c r="K15" s="99"/>
      <c r="V15" s="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9"/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  <c r="V37" s="1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5" t="s">
        <v>167</v>
      </c>
      <c r="C1" s="76" t="s" vm="1">
        <v>236</v>
      </c>
    </row>
    <row r="2" spans="2:59">
      <c r="B2" s="55" t="s">
        <v>166</v>
      </c>
      <c r="C2" s="76" t="s">
        <v>237</v>
      </c>
    </row>
    <row r="3" spans="2:59">
      <c r="B3" s="55" t="s">
        <v>168</v>
      </c>
      <c r="C3" s="76" t="s">
        <v>238</v>
      </c>
    </row>
    <row r="4" spans="2:59">
      <c r="B4" s="55" t="s">
        <v>169</v>
      </c>
      <c r="C4" s="76">
        <v>2148</v>
      </c>
    </row>
    <row r="6" spans="2:59" ht="26.25" customHeight="1">
      <c r="B6" s="185" t="s">
        <v>198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59" ht="26.25" customHeight="1">
      <c r="B7" s="185" t="s">
        <v>85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</row>
    <row r="8" spans="2:59" s="3" customFormat="1" ht="78.75">
      <c r="B8" s="21" t="s">
        <v>104</v>
      </c>
      <c r="C8" s="29" t="s">
        <v>38</v>
      </c>
      <c r="D8" s="29" t="s">
        <v>51</v>
      </c>
      <c r="E8" s="29" t="s">
        <v>89</v>
      </c>
      <c r="F8" s="29" t="s">
        <v>90</v>
      </c>
      <c r="G8" s="29" t="s">
        <v>220</v>
      </c>
      <c r="H8" s="29" t="s">
        <v>219</v>
      </c>
      <c r="I8" s="29" t="s">
        <v>98</v>
      </c>
      <c r="J8" s="29" t="s">
        <v>49</v>
      </c>
      <c r="K8" s="29" t="s">
        <v>170</v>
      </c>
      <c r="L8" s="30" t="s">
        <v>172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22</v>
      </c>
      <c r="G9" s="15" t="s">
        <v>227</v>
      </c>
      <c r="H9" s="15"/>
      <c r="I9" s="15" t="s">
        <v>223</v>
      </c>
      <c r="J9" s="31" t="s">
        <v>20</v>
      </c>
      <c r="K9" s="31" t="s">
        <v>20</v>
      </c>
      <c r="L9" s="32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02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02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02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72</v>
      </c>
      <c r="C6" s="12" t="s">
        <v>38</v>
      </c>
      <c r="E6" s="12" t="s">
        <v>105</v>
      </c>
      <c r="I6" s="12" t="s">
        <v>15</v>
      </c>
      <c r="J6" s="12" t="s">
        <v>52</v>
      </c>
      <c r="M6" s="12" t="s">
        <v>89</v>
      </c>
      <c r="Q6" s="12" t="s">
        <v>17</v>
      </c>
      <c r="R6" s="12" t="s">
        <v>19</v>
      </c>
      <c r="U6" s="12" t="s">
        <v>50</v>
      </c>
      <c r="W6" s="13" t="s">
        <v>48</v>
      </c>
    </row>
    <row r="7" spans="2:25" ht="18">
      <c r="B7" s="51" t="str">
        <f>'תעודות התחייבות ממשלתיות'!B6:R6</f>
        <v>1.ב. ניירות ערך סחירים</v>
      </c>
      <c r="C7" s="12"/>
      <c r="E7" s="45"/>
      <c r="I7" s="12"/>
      <c r="J7" s="12"/>
      <c r="K7" s="12"/>
      <c r="L7" s="12"/>
      <c r="M7" s="12"/>
      <c r="Q7" s="12"/>
      <c r="R7" s="50"/>
    </row>
    <row r="8" spans="2:25" ht="37.5">
      <c r="B8" s="46" t="s">
        <v>74</v>
      </c>
      <c r="C8" s="29" t="s">
        <v>38</v>
      </c>
      <c r="D8" s="29" t="s">
        <v>107</v>
      </c>
      <c r="I8" s="29" t="s">
        <v>15</v>
      </c>
      <c r="J8" s="29" t="s">
        <v>52</v>
      </c>
      <c r="K8" s="29" t="s">
        <v>90</v>
      </c>
      <c r="L8" s="29" t="s">
        <v>18</v>
      </c>
      <c r="M8" s="29" t="s">
        <v>89</v>
      </c>
      <c r="Q8" s="29" t="s">
        <v>17</v>
      </c>
      <c r="R8" s="29" t="s">
        <v>19</v>
      </c>
      <c r="S8" s="29" t="s">
        <v>0</v>
      </c>
      <c r="T8" s="29" t="s">
        <v>93</v>
      </c>
      <c r="U8" s="29" t="s">
        <v>50</v>
      </c>
      <c r="V8" s="29" t="s">
        <v>49</v>
      </c>
      <c r="W8" s="30" t="s">
        <v>99</v>
      </c>
    </row>
    <row r="9" spans="2:25" ht="31.5">
      <c r="B9" s="47" t="str">
        <f>'תעודות חוב מסחריות '!B7:T7</f>
        <v>2. תעודות חוב מסחריות</v>
      </c>
      <c r="C9" s="12" t="s">
        <v>38</v>
      </c>
      <c r="D9" s="12" t="s">
        <v>107</v>
      </c>
      <c r="E9" s="40" t="s">
        <v>105</v>
      </c>
      <c r="G9" s="12" t="s">
        <v>51</v>
      </c>
      <c r="I9" s="12" t="s">
        <v>15</v>
      </c>
      <c r="J9" s="12" t="s">
        <v>52</v>
      </c>
      <c r="K9" s="12" t="s">
        <v>90</v>
      </c>
      <c r="L9" s="12" t="s">
        <v>18</v>
      </c>
      <c r="M9" s="12" t="s">
        <v>89</v>
      </c>
      <c r="Q9" s="12" t="s">
        <v>17</v>
      </c>
      <c r="R9" s="12" t="s">
        <v>19</v>
      </c>
      <c r="S9" s="12" t="s">
        <v>0</v>
      </c>
      <c r="T9" s="12" t="s">
        <v>93</v>
      </c>
      <c r="U9" s="12" t="s">
        <v>50</v>
      </c>
      <c r="V9" s="12" t="s">
        <v>49</v>
      </c>
      <c r="W9" s="37" t="s">
        <v>99</v>
      </c>
    </row>
    <row r="10" spans="2:25" ht="31.5">
      <c r="B10" s="47" t="str">
        <f>'אג"ח קונצרני'!B7:U7</f>
        <v>3. אג"ח קונצרני</v>
      </c>
      <c r="C10" s="29" t="s">
        <v>38</v>
      </c>
      <c r="D10" s="12" t="s">
        <v>107</v>
      </c>
      <c r="E10" s="40" t="s">
        <v>105</v>
      </c>
      <c r="G10" s="29" t="s">
        <v>51</v>
      </c>
      <c r="I10" s="29" t="s">
        <v>15</v>
      </c>
      <c r="J10" s="29" t="s">
        <v>52</v>
      </c>
      <c r="K10" s="29" t="s">
        <v>90</v>
      </c>
      <c r="L10" s="29" t="s">
        <v>18</v>
      </c>
      <c r="M10" s="29" t="s">
        <v>89</v>
      </c>
      <c r="Q10" s="29" t="s">
        <v>17</v>
      </c>
      <c r="R10" s="29" t="s">
        <v>19</v>
      </c>
      <c r="S10" s="29" t="s">
        <v>0</v>
      </c>
      <c r="T10" s="29" t="s">
        <v>93</v>
      </c>
      <c r="U10" s="29" t="s">
        <v>50</v>
      </c>
      <c r="V10" s="12" t="s">
        <v>49</v>
      </c>
      <c r="W10" s="30" t="s">
        <v>99</v>
      </c>
    </row>
    <row r="11" spans="2:25" ht="31.5">
      <c r="B11" s="47" t="str">
        <f>מניות!B7</f>
        <v>4. מניות</v>
      </c>
      <c r="C11" s="29" t="s">
        <v>38</v>
      </c>
      <c r="D11" s="12" t="s">
        <v>107</v>
      </c>
      <c r="E11" s="40" t="s">
        <v>105</v>
      </c>
      <c r="H11" s="29" t="s">
        <v>89</v>
      </c>
      <c r="S11" s="29" t="s">
        <v>0</v>
      </c>
      <c r="T11" s="12" t="s">
        <v>93</v>
      </c>
      <c r="U11" s="12" t="s">
        <v>50</v>
      </c>
      <c r="V11" s="12" t="s">
        <v>49</v>
      </c>
      <c r="W11" s="13" t="s">
        <v>99</v>
      </c>
    </row>
    <row r="12" spans="2:25" ht="31.5">
      <c r="B12" s="47" t="str">
        <f>'תעודות סל'!B7:N7</f>
        <v>5. תעודות סל</v>
      </c>
      <c r="C12" s="29" t="s">
        <v>38</v>
      </c>
      <c r="D12" s="12" t="s">
        <v>107</v>
      </c>
      <c r="E12" s="40" t="s">
        <v>105</v>
      </c>
      <c r="H12" s="29" t="s">
        <v>89</v>
      </c>
      <c r="S12" s="29" t="s">
        <v>0</v>
      </c>
      <c r="T12" s="29" t="s">
        <v>93</v>
      </c>
      <c r="U12" s="29" t="s">
        <v>50</v>
      </c>
      <c r="V12" s="29" t="s">
        <v>49</v>
      </c>
      <c r="W12" s="30" t="s">
        <v>99</v>
      </c>
    </row>
    <row r="13" spans="2:25" ht="31.5">
      <c r="B13" s="47" t="str">
        <f>'קרנות נאמנות'!B7:O7</f>
        <v>6. קרנות נאמנות</v>
      </c>
      <c r="C13" s="29" t="s">
        <v>38</v>
      </c>
      <c r="D13" s="29" t="s">
        <v>107</v>
      </c>
      <c r="G13" s="29" t="s">
        <v>51</v>
      </c>
      <c r="H13" s="29" t="s">
        <v>89</v>
      </c>
      <c r="S13" s="29" t="s">
        <v>0</v>
      </c>
      <c r="T13" s="29" t="s">
        <v>93</v>
      </c>
      <c r="U13" s="29" t="s">
        <v>50</v>
      </c>
      <c r="V13" s="29" t="s">
        <v>49</v>
      </c>
      <c r="W13" s="30" t="s">
        <v>99</v>
      </c>
    </row>
    <row r="14" spans="2:25" ht="31.5">
      <c r="B14" s="47" t="str">
        <f>'כתבי אופציה'!B7:L7</f>
        <v>7. כתבי אופציה</v>
      </c>
      <c r="C14" s="29" t="s">
        <v>38</v>
      </c>
      <c r="D14" s="29" t="s">
        <v>107</v>
      </c>
      <c r="G14" s="29" t="s">
        <v>51</v>
      </c>
      <c r="H14" s="29" t="s">
        <v>89</v>
      </c>
      <c r="S14" s="29" t="s">
        <v>0</v>
      </c>
      <c r="T14" s="29" t="s">
        <v>93</v>
      </c>
      <c r="U14" s="29" t="s">
        <v>50</v>
      </c>
      <c r="V14" s="29" t="s">
        <v>49</v>
      </c>
      <c r="W14" s="30" t="s">
        <v>99</v>
      </c>
    </row>
    <row r="15" spans="2:25" ht="31.5">
      <c r="B15" s="47" t="str">
        <f>אופציות!B7</f>
        <v>8. אופציות</v>
      </c>
      <c r="C15" s="29" t="s">
        <v>38</v>
      </c>
      <c r="D15" s="29" t="s">
        <v>107</v>
      </c>
      <c r="G15" s="29" t="s">
        <v>51</v>
      </c>
      <c r="H15" s="29" t="s">
        <v>89</v>
      </c>
      <c r="S15" s="29" t="s">
        <v>0</v>
      </c>
      <c r="T15" s="29" t="s">
        <v>93</v>
      </c>
      <c r="U15" s="29" t="s">
        <v>50</v>
      </c>
      <c r="V15" s="29" t="s">
        <v>49</v>
      </c>
      <c r="W15" s="30" t="s">
        <v>99</v>
      </c>
    </row>
    <row r="16" spans="2:25" ht="31.5">
      <c r="B16" s="47" t="str">
        <f>'חוזים עתידיים'!B7:I7</f>
        <v>9. חוזים עתידיים</v>
      </c>
      <c r="C16" s="29" t="s">
        <v>38</v>
      </c>
      <c r="D16" s="29" t="s">
        <v>107</v>
      </c>
      <c r="G16" s="29" t="s">
        <v>51</v>
      </c>
      <c r="H16" s="29" t="s">
        <v>89</v>
      </c>
      <c r="S16" s="29" t="s">
        <v>0</v>
      </c>
      <c r="T16" s="30" t="s">
        <v>93</v>
      </c>
    </row>
    <row r="17" spans="2:25" ht="31.5">
      <c r="B17" s="47" t="str">
        <f>'מוצרים מובנים'!B7:Q7</f>
        <v>10. מוצרים מובנים</v>
      </c>
      <c r="C17" s="29" t="s">
        <v>38</v>
      </c>
      <c r="F17" s="12" t="s">
        <v>41</v>
      </c>
      <c r="I17" s="29" t="s">
        <v>15</v>
      </c>
      <c r="J17" s="29" t="s">
        <v>52</v>
      </c>
      <c r="K17" s="29" t="s">
        <v>90</v>
      </c>
      <c r="L17" s="29" t="s">
        <v>18</v>
      </c>
      <c r="M17" s="29" t="s">
        <v>89</v>
      </c>
      <c r="Q17" s="29" t="s">
        <v>17</v>
      </c>
      <c r="R17" s="29" t="s">
        <v>19</v>
      </c>
      <c r="S17" s="29" t="s">
        <v>0</v>
      </c>
      <c r="T17" s="29" t="s">
        <v>93</v>
      </c>
      <c r="U17" s="29" t="s">
        <v>50</v>
      </c>
      <c r="V17" s="29" t="s">
        <v>49</v>
      </c>
      <c r="W17" s="30" t="s">
        <v>99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9" t="s">
        <v>38</v>
      </c>
      <c r="I19" s="29" t="s">
        <v>15</v>
      </c>
      <c r="J19" s="29" t="s">
        <v>52</v>
      </c>
      <c r="K19" s="29" t="s">
        <v>90</v>
      </c>
      <c r="L19" s="29" t="s">
        <v>18</v>
      </c>
      <c r="M19" s="29" t="s">
        <v>89</v>
      </c>
      <c r="Q19" s="29" t="s">
        <v>17</v>
      </c>
      <c r="R19" s="29" t="s">
        <v>19</v>
      </c>
      <c r="S19" s="29" t="s">
        <v>0</v>
      </c>
      <c r="T19" s="29" t="s">
        <v>93</v>
      </c>
      <c r="U19" s="29" t="s">
        <v>98</v>
      </c>
      <c r="V19" s="29" t="s">
        <v>49</v>
      </c>
      <c r="W19" s="30" t="s">
        <v>99</v>
      </c>
    </row>
    <row r="20" spans="2:25" ht="31.5">
      <c r="B20" s="47" t="str">
        <f>'לא סחיר - תעודות חוב מסחריות'!B7:S7</f>
        <v>2. תעודות חוב מסחריות</v>
      </c>
      <c r="C20" s="29" t="s">
        <v>38</v>
      </c>
      <c r="D20" s="40" t="s">
        <v>106</v>
      </c>
      <c r="E20" s="40" t="s">
        <v>105</v>
      </c>
      <c r="G20" s="29" t="s">
        <v>51</v>
      </c>
      <c r="I20" s="29" t="s">
        <v>15</v>
      </c>
      <c r="J20" s="29" t="s">
        <v>52</v>
      </c>
      <c r="K20" s="29" t="s">
        <v>90</v>
      </c>
      <c r="L20" s="29" t="s">
        <v>18</v>
      </c>
      <c r="M20" s="29" t="s">
        <v>89</v>
      </c>
      <c r="Q20" s="29" t="s">
        <v>17</v>
      </c>
      <c r="R20" s="29" t="s">
        <v>19</v>
      </c>
      <c r="S20" s="29" t="s">
        <v>0</v>
      </c>
      <c r="T20" s="29" t="s">
        <v>93</v>
      </c>
      <c r="U20" s="29" t="s">
        <v>98</v>
      </c>
      <c r="V20" s="29" t="s">
        <v>49</v>
      </c>
      <c r="W20" s="30" t="s">
        <v>99</v>
      </c>
    </row>
    <row r="21" spans="2:25" ht="31.5">
      <c r="B21" s="47" t="str">
        <f>'לא סחיר - אג"ח קונצרני'!B7:S7</f>
        <v>3. אג"ח קונצרני</v>
      </c>
      <c r="C21" s="29" t="s">
        <v>38</v>
      </c>
      <c r="D21" s="40" t="s">
        <v>106</v>
      </c>
      <c r="E21" s="40" t="s">
        <v>105</v>
      </c>
      <c r="G21" s="29" t="s">
        <v>51</v>
      </c>
      <c r="I21" s="29" t="s">
        <v>15</v>
      </c>
      <c r="J21" s="29" t="s">
        <v>52</v>
      </c>
      <c r="K21" s="29" t="s">
        <v>90</v>
      </c>
      <c r="L21" s="29" t="s">
        <v>18</v>
      </c>
      <c r="M21" s="29" t="s">
        <v>89</v>
      </c>
      <c r="Q21" s="29" t="s">
        <v>17</v>
      </c>
      <c r="R21" s="29" t="s">
        <v>19</v>
      </c>
      <c r="S21" s="29" t="s">
        <v>0</v>
      </c>
      <c r="T21" s="29" t="s">
        <v>93</v>
      </c>
      <c r="U21" s="29" t="s">
        <v>98</v>
      </c>
      <c r="V21" s="29" t="s">
        <v>49</v>
      </c>
      <c r="W21" s="30" t="s">
        <v>99</v>
      </c>
    </row>
    <row r="22" spans="2:25" ht="31.5">
      <c r="B22" s="47" t="str">
        <f>'לא סחיר - מניות'!B7:M7</f>
        <v>4. מניות</v>
      </c>
      <c r="C22" s="29" t="s">
        <v>38</v>
      </c>
      <c r="D22" s="40" t="s">
        <v>106</v>
      </c>
      <c r="E22" s="40" t="s">
        <v>105</v>
      </c>
      <c r="G22" s="29" t="s">
        <v>51</v>
      </c>
      <c r="H22" s="29" t="s">
        <v>89</v>
      </c>
      <c r="S22" s="29" t="s">
        <v>0</v>
      </c>
      <c r="T22" s="29" t="s">
        <v>93</v>
      </c>
      <c r="U22" s="29" t="s">
        <v>98</v>
      </c>
      <c r="V22" s="29" t="s">
        <v>49</v>
      </c>
      <c r="W22" s="30" t="s">
        <v>99</v>
      </c>
    </row>
    <row r="23" spans="2:25" ht="31.5">
      <c r="B23" s="47" t="str">
        <f>'לא סחיר - קרנות השקעה'!B7:K7</f>
        <v>5. קרנות השקעה</v>
      </c>
      <c r="C23" s="29" t="s">
        <v>38</v>
      </c>
      <c r="G23" s="29" t="s">
        <v>51</v>
      </c>
      <c r="H23" s="29" t="s">
        <v>89</v>
      </c>
      <c r="K23" s="29" t="s">
        <v>90</v>
      </c>
      <c r="S23" s="29" t="s">
        <v>0</v>
      </c>
      <c r="T23" s="29" t="s">
        <v>93</v>
      </c>
      <c r="U23" s="29" t="s">
        <v>98</v>
      </c>
      <c r="V23" s="29" t="s">
        <v>49</v>
      </c>
      <c r="W23" s="30" t="s">
        <v>99</v>
      </c>
    </row>
    <row r="24" spans="2:25" ht="31.5">
      <c r="B24" s="47" t="str">
        <f>'לא סחיר - כתבי אופציה'!B7:L7</f>
        <v>6. כתבי אופציה</v>
      </c>
      <c r="C24" s="29" t="s">
        <v>38</v>
      </c>
      <c r="G24" s="29" t="s">
        <v>51</v>
      </c>
      <c r="H24" s="29" t="s">
        <v>89</v>
      </c>
      <c r="K24" s="29" t="s">
        <v>90</v>
      </c>
      <c r="S24" s="29" t="s">
        <v>0</v>
      </c>
      <c r="T24" s="29" t="s">
        <v>93</v>
      </c>
      <c r="U24" s="29" t="s">
        <v>98</v>
      </c>
      <c r="V24" s="29" t="s">
        <v>49</v>
      </c>
      <c r="W24" s="30" t="s">
        <v>99</v>
      </c>
    </row>
    <row r="25" spans="2:25" ht="31.5">
      <c r="B25" s="47" t="str">
        <f>'לא סחיר - אופציות'!B7:L7</f>
        <v>7. אופציות</v>
      </c>
      <c r="C25" s="29" t="s">
        <v>38</v>
      </c>
      <c r="G25" s="29" t="s">
        <v>51</v>
      </c>
      <c r="H25" s="29" t="s">
        <v>89</v>
      </c>
      <c r="K25" s="29" t="s">
        <v>90</v>
      </c>
      <c r="S25" s="29" t="s">
        <v>0</v>
      </c>
      <c r="T25" s="29" t="s">
        <v>93</v>
      </c>
      <c r="U25" s="29" t="s">
        <v>98</v>
      </c>
      <c r="V25" s="29" t="s">
        <v>49</v>
      </c>
      <c r="W25" s="30" t="s">
        <v>99</v>
      </c>
    </row>
    <row r="26" spans="2:25" ht="31.5">
      <c r="B26" s="47" t="str">
        <f>'לא סחיר - חוזים עתידיים'!B7:K7</f>
        <v>8. חוזים עתידיים</v>
      </c>
      <c r="C26" s="29" t="s">
        <v>38</v>
      </c>
      <c r="G26" s="29" t="s">
        <v>51</v>
      </c>
      <c r="H26" s="29" t="s">
        <v>89</v>
      </c>
      <c r="K26" s="29" t="s">
        <v>90</v>
      </c>
      <c r="S26" s="29" t="s">
        <v>0</v>
      </c>
      <c r="T26" s="29" t="s">
        <v>93</v>
      </c>
      <c r="U26" s="29" t="s">
        <v>98</v>
      </c>
      <c r="V26" s="30" t="s">
        <v>99</v>
      </c>
    </row>
    <row r="27" spans="2:25" ht="31.5">
      <c r="B27" s="47" t="str">
        <f>'לא סחיר - מוצרים מובנים'!B7:Q7</f>
        <v>9. מוצרים מובנים</v>
      </c>
      <c r="C27" s="29" t="s">
        <v>38</v>
      </c>
      <c r="F27" s="29" t="s">
        <v>41</v>
      </c>
      <c r="I27" s="29" t="s">
        <v>15</v>
      </c>
      <c r="J27" s="29" t="s">
        <v>52</v>
      </c>
      <c r="K27" s="29" t="s">
        <v>90</v>
      </c>
      <c r="L27" s="29" t="s">
        <v>18</v>
      </c>
      <c r="M27" s="29" t="s">
        <v>89</v>
      </c>
      <c r="Q27" s="29" t="s">
        <v>17</v>
      </c>
      <c r="R27" s="29" t="s">
        <v>19</v>
      </c>
      <c r="S27" s="29" t="s">
        <v>0</v>
      </c>
      <c r="T27" s="29" t="s">
        <v>93</v>
      </c>
      <c r="U27" s="29" t="s">
        <v>98</v>
      </c>
      <c r="V27" s="29" t="s">
        <v>49</v>
      </c>
      <c r="W27" s="30" t="s">
        <v>99</v>
      </c>
    </row>
    <row r="28" spans="2:25" ht="31.5">
      <c r="B28" s="51" t="str">
        <f>הלוואות!B6</f>
        <v>1.ד. הלוואות:</v>
      </c>
      <c r="C28" s="29" t="s">
        <v>38</v>
      </c>
      <c r="I28" s="29" t="s">
        <v>15</v>
      </c>
      <c r="J28" s="29" t="s">
        <v>52</v>
      </c>
      <c r="L28" s="29" t="s">
        <v>18</v>
      </c>
      <c r="M28" s="29" t="s">
        <v>89</v>
      </c>
      <c r="Q28" s="12" t="s">
        <v>34</v>
      </c>
      <c r="R28" s="29" t="s">
        <v>19</v>
      </c>
      <c r="S28" s="29" t="s">
        <v>0</v>
      </c>
      <c r="T28" s="29" t="s">
        <v>93</v>
      </c>
      <c r="U28" s="29" t="s">
        <v>98</v>
      </c>
      <c r="V28" s="30" t="s">
        <v>99</v>
      </c>
    </row>
    <row r="29" spans="2:25" ht="47.25">
      <c r="B29" s="51" t="str">
        <f>'פקדונות מעל 3 חודשים'!B6:O6</f>
        <v>1.ה. פקדונות מעל 3 חודשים:</v>
      </c>
      <c r="C29" s="29" t="s">
        <v>38</v>
      </c>
      <c r="E29" s="29" t="s">
        <v>105</v>
      </c>
      <c r="I29" s="29" t="s">
        <v>15</v>
      </c>
      <c r="J29" s="29" t="s">
        <v>52</v>
      </c>
      <c r="L29" s="29" t="s">
        <v>18</v>
      </c>
      <c r="M29" s="29" t="s">
        <v>89</v>
      </c>
      <c r="O29" s="48" t="s">
        <v>43</v>
      </c>
      <c r="P29" s="49"/>
      <c r="R29" s="29" t="s">
        <v>19</v>
      </c>
      <c r="S29" s="29" t="s">
        <v>0</v>
      </c>
      <c r="T29" s="29" t="s">
        <v>93</v>
      </c>
      <c r="U29" s="29" t="s">
        <v>98</v>
      </c>
      <c r="V29" s="30" t="s">
        <v>99</v>
      </c>
    </row>
    <row r="30" spans="2:25" ht="63">
      <c r="B30" s="51" t="str">
        <f>'זכויות מקרקעין'!B6</f>
        <v>1. ו. זכויות במקרקעין:</v>
      </c>
      <c r="C30" s="12" t="s">
        <v>45</v>
      </c>
      <c r="N30" s="48" t="s">
        <v>73</v>
      </c>
      <c r="P30" s="49" t="s">
        <v>46</v>
      </c>
      <c r="U30" s="29" t="s">
        <v>98</v>
      </c>
      <c r="V30" s="13" t="s">
        <v>48</v>
      </c>
    </row>
    <row r="31" spans="2:25" ht="31.5">
      <c r="B31" s="51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47</v>
      </c>
      <c r="R31" s="12" t="s">
        <v>44</v>
      </c>
      <c r="U31" s="29" t="s">
        <v>98</v>
      </c>
      <c r="V31" s="13" t="s">
        <v>48</v>
      </c>
    </row>
    <row r="32" spans="2:25" ht="47.25">
      <c r="B32" s="51" t="str">
        <f>'יתרת התחייבות להשקעה'!B6:D6</f>
        <v>1. ט. יתרות התחייבות להשקעה:</v>
      </c>
      <c r="X32" s="12" t="s">
        <v>95</v>
      </c>
      <c r="Y32" s="13" t="s">
        <v>94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167</v>
      </c>
      <c r="C1" s="76" t="s" vm="1">
        <v>236</v>
      </c>
    </row>
    <row r="2" spans="2:54">
      <c r="B2" s="55" t="s">
        <v>166</v>
      </c>
      <c r="C2" s="76" t="s">
        <v>237</v>
      </c>
    </row>
    <row r="3" spans="2:54">
      <c r="B3" s="55" t="s">
        <v>168</v>
      </c>
      <c r="C3" s="76" t="s">
        <v>238</v>
      </c>
    </row>
    <row r="4" spans="2:54">
      <c r="B4" s="55" t="s">
        <v>169</v>
      </c>
      <c r="C4" s="76">
        <v>2148</v>
      </c>
    </row>
    <row r="6" spans="2:54" ht="26.25" customHeight="1">
      <c r="B6" s="185" t="s">
        <v>198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54" ht="26.25" customHeight="1">
      <c r="B7" s="185" t="s">
        <v>86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</row>
    <row r="8" spans="2:54" s="3" customFormat="1" ht="78.75">
      <c r="B8" s="21" t="s">
        <v>104</v>
      </c>
      <c r="C8" s="29" t="s">
        <v>38</v>
      </c>
      <c r="D8" s="29" t="s">
        <v>51</v>
      </c>
      <c r="E8" s="29" t="s">
        <v>89</v>
      </c>
      <c r="F8" s="29" t="s">
        <v>90</v>
      </c>
      <c r="G8" s="29" t="s">
        <v>220</v>
      </c>
      <c r="H8" s="29" t="s">
        <v>219</v>
      </c>
      <c r="I8" s="29" t="s">
        <v>98</v>
      </c>
      <c r="J8" s="29" t="s">
        <v>49</v>
      </c>
      <c r="K8" s="29" t="s">
        <v>170</v>
      </c>
      <c r="L8" s="30" t="s">
        <v>172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22</v>
      </c>
      <c r="G9" s="15" t="s">
        <v>227</v>
      </c>
      <c r="H9" s="15"/>
      <c r="I9" s="15" t="s">
        <v>223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100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218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226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167</v>
      </c>
      <c r="C1" s="76" t="s" vm="1">
        <v>236</v>
      </c>
    </row>
    <row r="2" spans="2:51">
      <c r="B2" s="55" t="s">
        <v>166</v>
      </c>
      <c r="C2" s="76" t="s">
        <v>237</v>
      </c>
    </row>
    <row r="3" spans="2:51">
      <c r="B3" s="55" t="s">
        <v>168</v>
      </c>
      <c r="C3" s="76" t="s">
        <v>238</v>
      </c>
    </row>
    <row r="4" spans="2:51">
      <c r="B4" s="55" t="s">
        <v>169</v>
      </c>
      <c r="C4" s="76">
        <v>2148</v>
      </c>
    </row>
    <row r="6" spans="2:51" ht="26.25" customHeight="1">
      <c r="B6" s="185" t="s">
        <v>198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51" ht="26.25" customHeight="1">
      <c r="B7" s="185" t="s">
        <v>87</v>
      </c>
      <c r="C7" s="186"/>
      <c r="D7" s="186"/>
      <c r="E7" s="186"/>
      <c r="F7" s="186"/>
      <c r="G7" s="186"/>
      <c r="H7" s="186"/>
      <c r="I7" s="186"/>
      <c r="J7" s="186"/>
      <c r="K7" s="187"/>
    </row>
    <row r="8" spans="2:51" s="3" customFormat="1" ht="63">
      <c r="B8" s="21" t="s">
        <v>104</v>
      </c>
      <c r="C8" s="29" t="s">
        <v>38</v>
      </c>
      <c r="D8" s="29" t="s">
        <v>51</v>
      </c>
      <c r="E8" s="29" t="s">
        <v>89</v>
      </c>
      <c r="F8" s="29" t="s">
        <v>90</v>
      </c>
      <c r="G8" s="29" t="s">
        <v>220</v>
      </c>
      <c r="H8" s="29" t="s">
        <v>219</v>
      </c>
      <c r="I8" s="29" t="s">
        <v>98</v>
      </c>
      <c r="J8" s="29" t="s">
        <v>170</v>
      </c>
      <c r="K8" s="30" t="s">
        <v>172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22</v>
      </c>
      <c r="G9" s="15" t="s">
        <v>227</v>
      </c>
      <c r="H9" s="15"/>
      <c r="I9" s="15" t="s">
        <v>223</v>
      </c>
      <c r="J9" s="31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4" customFormat="1" ht="18" customHeight="1">
      <c r="B11" s="104" t="s">
        <v>40</v>
      </c>
      <c r="C11" s="105"/>
      <c r="D11" s="105"/>
      <c r="E11" s="105"/>
      <c r="F11" s="105"/>
      <c r="G11" s="106"/>
      <c r="H11" s="110"/>
      <c r="I11" s="106">
        <v>-3.8404100000000008</v>
      </c>
      <c r="J11" s="107">
        <v>1</v>
      </c>
      <c r="K11" s="107">
        <f>I11/'סכום נכסי הקרן'!$C$42</f>
        <v>-1.157135842067049E-3</v>
      </c>
      <c r="AW11" s="98"/>
    </row>
    <row r="12" spans="2:51" s="98" customFormat="1" ht="19.5" customHeight="1">
      <c r="B12" s="108" t="s">
        <v>33</v>
      </c>
      <c r="C12" s="105"/>
      <c r="D12" s="105"/>
      <c r="E12" s="105"/>
      <c r="F12" s="105"/>
      <c r="G12" s="106"/>
      <c r="H12" s="110"/>
      <c r="I12" s="106">
        <v>-3.8404100000000008</v>
      </c>
      <c r="J12" s="107">
        <v>1</v>
      </c>
      <c r="K12" s="107">
        <f>I12/'סכום נכסי הקרן'!$C$42</f>
        <v>-1.157135842067049E-3</v>
      </c>
    </row>
    <row r="13" spans="2:51">
      <c r="B13" s="100" t="s">
        <v>375</v>
      </c>
      <c r="C13" s="80"/>
      <c r="D13" s="80"/>
      <c r="E13" s="80"/>
      <c r="F13" s="80"/>
      <c r="G13" s="89"/>
      <c r="H13" s="91"/>
      <c r="I13" s="89">
        <v>-4.0860799999999999</v>
      </c>
      <c r="J13" s="90">
        <v>1.0639697323983635</v>
      </c>
      <c r="K13" s="90">
        <f>I13/'סכום נכסי הקרן'!$C$42</f>
        <v>-1.2311575122326331E-3</v>
      </c>
    </row>
    <row r="14" spans="2:51">
      <c r="B14" s="85" t="s">
        <v>376</v>
      </c>
      <c r="C14" s="82" t="s">
        <v>377</v>
      </c>
      <c r="D14" s="95" t="s">
        <v>378</v>
      </c>
      <c r="E14" s="95" t="s">
        <v>151</v>
      </c>
      <c r="F14" s="103">
        <v>43136</v>
      </c>
      <c r="G14" s="92">
        <v>6746</v>
      </c>
      <c r="H14" s="94">
        <v>-2.2461000000000002</v>
      </c>
      <c r="I14" s="92">
        <v>-0.15152000000000002</v>
      </c>
      <c r="J14" s="93">
        <v>3.9454120783978787E-2</v>
      </c>
      <c r="K14" s="93">
        <f>I14/'סכום נכסי הקרן'!$C$42</f>
        <v>-4.5653777276384354E-5</v>
      </c>
    </row>
    <row r="15" spans="2:51">
      <c r="B15" s="85" t="s">
        <v>379</v>
      </c>
      <c r="C15" s="82" t="s">
        <v>380</v>
      </c>
      <c r="D15" s="95" t="s">
        <v>378</v>
      </c>
      <c r="E15" s="95" t="s">
        <v>151</v>
      </c>
      <c r="F15" s="103">
        <v>43171</v>
      </c>
      <c r="G15" s="92">
        <v>101517</v>
      </c>
      <c r="H15" s="94">
        <v>-1.8868</v>
      </c>
      <c r="I15" s="92">
        <v>-1.9153900000000001</v>
      </c>
      <c r="J15" s="93">
        <v>0.49874622761632215</v>
      </c>
      <c r="K15" s="93">
        <f>I15/'סכום נכסי הקרן'!$C$42</f>
        <v>-5.7711713607057704E-4</v>
      </c>
    </row>
    <row r="16" spans="2:51" s="7" customFormat="1">
      <c r="B16" s="85" t="s">
        <v>381</v>
      </c>
      <c r="C16" s="82" t="s">
        <v>382</v>
      </c>
      <c r="D16" s="95" t="s">
        <v>378</v>
      </c>
      <c r="E16" s="95" t="s">
        <v>151</v>
      </c>
      <c r="F16" s="103">
        <v>43103</v>
      </c>
      <c r="G16" s="92">
        <v>206505.81</v>
      </c>
      <c r="H16" s="94">
        <v>-1.7068000000000001</v>
      </c>
      <c r="I16" s="92">
        <v>-3.5247199999999999</v>
      </c>
      <c r="J16" s="93">
        <v>0.91779783929320025</v>
      </c>
      <c r="K16" s="93">
        <f>I16/'סכום נכסי הקרן'!$C$42</f>
        <v>-1.0620167756178554E-3</v>
      </c>
      <c r="AW16" s="1"/>
      <c r="AY16" s="1"/>
    </row>
    <row r="17" spans="2:51" s="7" customFormat="1">
      <c r="B17" s="85" t="s">
        <v>383</v>
      </c>
      <c r="C17" s="82" t="s">
        <v>384</v>
      </c>
      <c r="D17" s="95" t="s">
        <v>378</v>
      </c>
      <c r="E17" s="95" t="s">
        <v>151</v>
      </c>
      <c r="F17" s="103">
        <v>43171</v>
      </c>
      <c r="G17" s="92">
        <v>102624</v>
      </c>
      <c r="H17" s="94">
        <v>-2.0320999999999998</v>
      </c>
      <c r="I17" s="92">
        <v>-2.0854599999999999</v>
      </c>
      <c r="J17" s="93">
        <v>0.54303056184105325</v>
      </c>
      <c r="K17" s="93">
        <f>I17/'סכום נכסי הקרן'!$C$42</f>
        <v>-6.2836012644408991E-4</v>
      </c>
      <c r="AW17" s="1"/>
      <c r="AY17" s="1"/>
    </row>
    <row r="18" spans="2:51" s="7" customFormat="1">
      <c r="B18" s="85" t="s">
        <v>385</v>
      </c>
      <c r="C18" s="82" t="s">
        <v>386</v>
      </c>
      <c r="D18" s="95" t="s">
        <v>378</v>
      </c>
      <c r="E18" s="95" t="s">
        <v>151</v>
      </c>
      <c r="F18" s="103">
        <v>43178</v>
      </c>
      <c r="G18" s="92">
        <v>10338</v>
      </c>
      <c r="H18" s="94">
        <v>-1.2862</v>
      </c>
      <c r="I18" s="92">
        <v>-0.13297</v>
      </c>
      <c r="J18" s="93">
        <v>3.4623907343226366E-2</v>
      </c>
      <c r="K18" s="93">
        <f>I18/'סכום נכסי הקרן'!$C$42</f>
        <v>-4.0064564179255723E-5</v>
      </c>
      <c r="AW18" s="1"/>
      <c r="AY18" s="1"/>
    </row>
    <row r="19" spans="2:51">
      <c r="B19" s="85" t="s">
        <v>387</v>
      </c>
      <c r="C19" s="82" t="s">
        <v>388</v>
      </c>
      <c r="D19" s="95" t="s">
        <v>378</v>
      </c>
      <c r="E19" s="95" t="s">
        <v>151</v>
      </c>
      <c r="F19" s="103">
        <v>43157</v>
      </c>
      <c r="G19" s="92">
        <v>8658.5</v>
      </c>
      <c r="H19" s="94">
        <v>-0.77749999999999997</v>
      </c>
      <c r="I19" s="92">
        <v>-6.7319999999999991E-2</v>
      </c>
      <c r="J19" s="93">
        <v>1.7529378373663224E-2</v>
      </c>
      <c r="K19" s="93">
        <f>I19/'סכום נכסי הקרן'!$C$42</f>
        <v>-2.0283872005320709E-5</v>
      </c>
    </row>
    <row r="20" spans="2:51">
      <c r="B20" s="85" t="s">
        <v>389</v>
      </c>
      <c r="C20" s="82" t="s">
        <v>390</v>
      </c>
      <c r="D20" s="95" t="s">
        <v>378</v>
      </c>
      <c r="E20" s="95" t="s">
        <v>151</v>
      </c>
      <c r="F20" s="103">
        <v>43171</v>
      </c>
      <c r="G20" s="92">
        <v>221030.6</v>
      </c>
      <c r="H20" s="94">
        <v>1.7153</v>
      </c>
      <c r="I20" s="92">
        <v>3.7913000000000001</v>
      </c>
      <c r="J20" s="93">
        <v>-0.98721230285308059</v>
      </c>
      <c r="K20" s="93">
        <f>I20/'סכום נכסי הקרן'!$C$42</f>
        <v>1.14233873936085E-3</v>
      </c>
    </row>
    <row r="21" spans="2:51">
      <c r="B21" s="81"/>
      <c r="C21" s="82"/>
      <c r="D21" s="82"/>
      <c r="E21" s="82"/>
      <c r="F21" s="82"/>
      <c r="G21" s="92"/>
      <c r="H21" s="94"/>
      <c r="I21" s="82"/>
      <c r="J21" s="93"/>
      <c r="K21" s="82"/>
    </row>
    <row r="22" spans="2:51">
      <c r="B22" s="100" t="s">
        <v>215</v>
      </c>
      <c r="C22" s="80"/>
      <c r="D22" s="80"/>
      <c r="E22" s="80"/>
      <c r="F22" s="80"/>
      <c r="G22" s="89"/>
      <c r="H22" s="91"/>
      <c r="I22" s="89">
        <v>0.24567</v>
      </c>
      <c r="J22" s="90">
        <v>-6.3969732398363705E-2</v>
      </c>
      <c r="K22" s="90">
        <f>I22/'סכום נכסי הקרן'!$C$42</f>
        <v>7.4021670165584364E-5</v>
      </c>
    </row>
    <row r="23" spans="2:51">
      <c r="B23" s="85" t="s">
        <v>391</v>
      </c>
      <c r="C23" s="82" t="s">
        <v>392</v>
      </c>
      <c r="D23" s="95" t="s">
        <v>378</v>
      </c>
      <c r="E23" s="95" t="s">
        <v>153</v>
      </c>
      <c r="F23" s="103">
        <v>43178</v>
      </c>
      <c r="G23" s="92">
        <v>4328.8</v>
      </c>
      <c r="H23" s="94">
        <v>-9.7000000000000003E-2</v>
      </c>
      <c r="I23" s="92">
        <v>-4.2000000000000006E-3</v>
      </c>
      <c r="J23" s="93">
        <v>1.0936332318684722E-3</v>
      </c>
      <c r="K23" s="93">
        <f>I23/'סכום נכסי הקרן'!$C$42</f>
        <v>-1.2654822106706329E-6</v>
      </c>
    </row>
    <row r="24" spans="2:51">
      <c r="B24" s="85" t="s">
        <v>393</v>
      </c>
      <c r="C24" s="82" t="s">
        <v>394</v>
      </c>
      <c r="D24" s="95" t="s">
        <v>378</v>
      </c>
      <c r="E24" s="95" t="s">
        <v>153</v>
      </c>
      <c r="F24" s="103">
        <v>43165</v>
      </c>
      <c r="G24" s="92">
        <v>43494.18</v>
      </c>
      <c r="H24" s="94">
        <v>0.41470000000000001</v>
      </c>
      <c r="I24" s="92">
        <v>0.18034999999999998</v>
      </c>
      <c r="J24" s="93">
        <v>-4.6961131754161653E-2</v>
      </c>
      <c r="K24" s="93">
        <f>I24/'סכום נכסי הקרן'!$C$42</f>
        <v>5.4340408736773477E-5</v>
      </c>
    </row>
    <row r="25" spans="2:51">
      <c r="B25" s="85" t="s">
        <v>395</v>
      </c>
      <c r="C25" s="82" t="s">
        <v>396</v>
      </c>
      <c r="D25" s="95" t="s">
        <v>378</v>
      </c>
      <c r="E25" s="95" t="s">
        <v>153</v>
      </c>
      <c r="F25" s="103">
        <v>43131</v>
      </c>
      <c r="G25" s="92">
        <v>4834.07</v>
      </c>
      <c r="H25" s="94">
        <v>1.4380999999999999</v>
      </c>
      <c r="I25" s="92">
        <v>6.9519999999999998E-2</v>
      </c>
      <c r="J25" s="93">
        <v>-1.8102233876070521E-2</v>
      </c>
      <c r="K25" s="93">
        <f>I25/'סכום נכסי הקרן'!$C$42</f>
        <v>2.0946743639481521E-5</v>
      </c>
    </row>
    <row r="26" spans="2:51">
      <c r="B26" s="81"/>
      <c r="C26" s="82"/>
      <c r="D26" s="82"/>
      <c r="E26" s="82"/>
      <c r="F26" s="82"/>
      <c r="G26" s="92"/>
      <c r="H26" s="94"/>
      <c r="I26" s="82"/>
      <c r="J26" s="93"/>
      <c r="K26" s="82"/>
    </row>
    <row r="27" spans="2:5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5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51">
      <c r="B29" s="97" t="s">
        <v>235</v>
      </c>
      <c r="C29" s="99"/>
      <c r="D29" s="99"/>
      <c r="E29" s="99"/>
      <c r="F29" s="99"/>
      <c r="G29" s="99"/>
      <c r="H29" s="99"/>
      <c r="I29" s="99"/>
      <c r="J29" s="99"/>
      <c r="K29" s="99"/>
    </row>
    <row r="30" spans="2:51">
      <c r="B30" s="97" t="s">
        <v>100</v>
      </c>
      <c r="C30" s="99"/>
      <c r="D30" s="99"/>
      <c r="E30" s="99"/>
      <c r="F30" s="99"/>
      <c r="G30" s="99"/>
      <c r="H30" s="99"/>
      <c r="I30" s="99"/>
      <c r="J30" s="99"/>
      <c r="K30" s="99"/>
    </row>
    <row r="31" spans="2:51">
      <c r="B31" s="97" t="s">
        <v>218</v>
      </c>
      <c r="C31" s="99"/>
      <c r="D31" s="99"/>
      <c r="E31" s="99"/>
      <c r="F31" s="99"/>
      <c r="G31" s="99"/>
      <c r="H31" s="99"/>
      <c r="I31" s="99"/>
      <c r="J31" s="99"/>
      <c r="K31" s="99"/>
    </row>
    <row r="32" spans="2:51">
      <c r="B32" s="97" t="s">
        <v>226</v>
      </c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B123" s="99"/>
      <c r="C123" s="99"/>
      <c r="D123" s="99"/>
      <c r="E123" s="99"/>
      <c r="F123" s="99"/>
      <c r="G123" s="99"/>
      <c r="H123" s="99"/>
      <c r="I123" s="99"/>
      <c r="J123" s="99"/>
      <c r="K123" s="99"/>
    </row>
    <row r="124" spans="2:11">
      <c r="B124" s="99"/>
      <c r="C124" s="99"/>
      <c r="D124" s="99"/>
      <c r="E124" s="99"/>
      <c r="F124" s="99"/>
      <c r="G124" s="99"/>
      <c r="H124" s="99"/>
      <c r="I124" s="99"/>
      <c r="J124" s="99"/>
      <c r="K124" s="99"/>
    </row>
    <row r="125" spans="2:11">
      <c r="B125" s="99"/>
      <c r="C125" s="99"/>
      <c r="D125" s="99"/>
      <c r="E125" s="99"/>
      <c r="F125" s="99"/>
      <c r="G125" s="99"/>
      <c r="H125" s="99"/>
      <c r="I125" s="99"/>
      <c r="J125" s="99"/>
      <c r="K125" s="99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167</v>
      </c>
      <c r="C1" s="76" t="s" vm="1">
        <v>236</v>
      </c>
    </row>
    <row r="2" spans="2:78">
      <c r="B2" s="55" t="s">
        <v>166</v>
      </c>
      <c r="C2" s="76" t="s">
        <v>237</v>
      </c>
    </row>
    <row r="3" spans="2:78">
      <c r="B3" s="55" t="s">
        <v>168</v>
      </c>
      <c r="C3" s="76" t="s">
        <v>238</v>
      </c>
    </row>
    <row r="4" spans="2:78">
      <c r="B4" s="55" t="s">
        <v>169</v>
      </c>
      <c r="C4" s="76">
        <v>2148</v>
      </c>
    </row>
    <row r="6" spans="2:78" ht="26.25" customHeight="1">
      <c r="B6" s="185" t="s">
        <v>198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78" ht="26.25" customHeight="1">
      <c r="B7" s="185" t="s">
        <v>88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7"/>
    </row>
    <row r="8" spans="2:78" s="3" customFormat="1" ht="47.25">
      <c r="B8" s="21" t="s">
        <v>104</v>
      </c>
      <c r="C8" s="29" t="s">
        <v>38</v>
      </c>
      <c r="D8" s="29" t="s">
        <v>41</v>
      </c>
      <c r="E8" s="29" t="s">
        <v>15</v>
      </c>
      <c r="F8" s="29" t="s">
        <v>52</v>
      </c>
      <c r="G8" s="29" t="s">
        <v>90</v>
      </c>
      <c r="H8" s="29" t="s">
        <v>18</v>
      </c>
      <c r="I8" s="29" t="s">
        <v>89</v>
      </c>
      <c r="J8" s="29" t="s">
        <v>17</v>
      </c>
      <c r="K8" s="29" t="s">
        <v>19</v>
      </c>
      <c r="L8" s="29" t="s">
        <v>220</v>
      </c>
      <c r="M8" s="29" t="s">
        <v>219</v>
      </c>
      <c r="N8" s="29" t="s">
        <v>98</v>
      </c>
      <c r="O8" s="29" t="s">
        <v>49</v>
      </c>
      <c r="P8" s="29" t="s">
        <v>170</v>
      </c>
      <c r="Q8" s="30" t="s">
        <v>172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22</v>
      </c>
      <c r="H9" s="15" t="s">
        <v>21</v>
      </c>
      <c r="I9" s="15"/>
      <c r="J9" s="15" t="s">
        <v>20</v>
      </c>
      <c r="K9" s="15" t="s">
        <v>20</v>
      </c>
      <c r="L9" s="15" t="s">
        <v>227</v>
      </c>
      <c r="M9" s="15"/>
      <c r="N9" s="15" t="s">
        <v>223</v>
      </c>
      <c r="O9" s="15" t="s">
        <v>20</v>
      </c>
      <c r="P9" s="31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101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100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218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226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5" t="s">
        <v>167</v>
      </c>
      <c r="C1" s="76" t="s" vm="1">
        <v>236</v>
      </c>
    </row>
    <row r="2" spans="2:61">
      <c r="B2" s="55" t="s">
        <v>166</v>
      </c>
      <c r="C2" s="76" t="s">
        <v>237</v>
      </c>
    </row>
    <row r="3" spans="2:61">
      <c r="B3" s="55" t="s">
        <v>168</v>
      </c>
      <c r="C3" s="76" t="s">
        <v>238</v>
      </c>
    </row>
    <row r="4" spans="2:61">
      <c r="B4" s="55" t="s">
        <v>169</v>
      </c>
      <c r="C4" s="76">
        <v>2148</v>
      </c>
    </row>
    <row r="6" spans="2:61" ht="26.25" customHeight="1">
      <c r="B6" s="185" t="s">
        <v>199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61" s="3" customFormat="1" ht="78.75">
      <c r="B7" s="21" t="s">
        <v>104</v>
      </c>
      <c r="C7" s="29" t="s">
        <v>211</v>
      </c>
      <c r="D7" s="29" t="s">
        <v>38</v>
      </c>
      <c r="E7" s="29" t="s">
        <v>105</v>
      </c>
      <c r="F7" s="29" t="s">
        <v>15</v>
      </c>
      <c r="G7" s="29" t="s">
        <v>90</v>
      </c>
      <c r="H7" s="29" t="s">
        <v>52</v>
      </c>
      <c r="I7" s="29" t="s">
        <v>18</v>
      </c>
      <c r="J7" s="29" t="s">
        <v>89</v>
      </c>
      <c r="K7" s="12" t="s">
        <v>34</v>
      </c>
      <c r="L7" s="69" t="s">
        <v>19</v>
      </c>
      <c r="M7" s="29" t="s">
        <v>220</v>
      </c>
      <c r="N7" s="29" t="s">
        <v>219</v>
      </c>
      <c r="O7" s="29" t="s">
        <v>98</v>
      </c>
      <c r="P7" s="29" t="s">
        <v>170</v>
      </c>
      <c r="Q7" s="30" t="s">
        <v>172</v>
      </c>
      <c r="R7" s="1"/>
      <c r="S7" s="1"/>
      <c r="T7" s="1"/>
      <c r="U7" s="1"/>
      <c r="V7" s="1"/>
      <c r="W7" s="1"/>
      <c r="BH7" s="3" t="s">
        <v>150</v>
      </c>
      <c r="BI7" s="3" t="s">
        <v>152</v>
      </c>
    </row>
    <row r="8" spans="2:61" s="3" customFormat="1" ht="24" customHeight="1">
      <c r="B8" s="14"/>
      <c r="C8" s="68"/>
      <c r="D8" s="15"/>
      <c r="E8" s="15"/>
      <c r="F8" s="15"/>
      <c r="G8" s="15" t="s">
        <v>22</v>
      </c>
      <c r="H8" s="15"/>
      <c r="I8" s="15" t="s">
        <v>21</v>
      </c>
      <c r="J8" s="15"/>
      <c r="K8" s="15" t="s">
        <v>20</v>
      </c>
      <c r="L8" s="15" t="s">
        <v>20</v>
      </c>
      <c r="M8" s="15" t="s">
        <v>227</v>
      </c>
      <c r="N8" s="15"/>
      <c r="O8" s="15" t="s">
        <v>223</v>
      </c>
      <c r="P8" s="31" t="s">
        <v>20</v>
      </c>
      <c r="Q8" s="16" t="s">
        <v>20</v>
      </c>
      <c r="R8" s="1"/>
      <c r="S8" s="1"/>
      <c r="T8" s="1"/>
      <c r="U8" s="1"/>
      <c r="V8" s="1"/>
      <c r="W8" s="1"/>
      <c r="BH8" s="3" t="s">
        <v>148</v>
      </c>
      <c r="BI8" s="3" t="s">
        <v>151</v>
      </c>
    </row>
    <row r="9" spans="2:61" s="4" customFormat="1" ht="18" customHeight="1">
      <c r="B9" s="17"/>
      <c r="C9" s="12" t="s">
        <v>1</v>
      </c>
      <c r="D9" s="12" t="s">
        <v>2</v>
      </c>
      <c r="E9" s="12" t="s">
        <v>3</v>
      </c>
      <c r="F9" s="12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9" t="s">
        <v>14</v>
      </c>
      <c r="Q9" s="19" t="s">
        <v>101</v>
      </c>
      <c r="R9" s="1"/>
      <c r="S9" s="1"/>
      <c r="T9" s="1"/>
      <c r="U9" s="1"/>
      <c r="V9" s="1"/>
      <c r="W9" s="1"/>
      <c r="BH9" s="4" t="s">
        <v>149</v>
      </c>
      <c r="BI9" s="4" t="s">
        <v>153</v>
      </c>
    </row>
    <row r="10" spans="2:61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"/>
      <c r="S10" s="1"/>
      <c r="T10" s="1"/>
      <c r="U10" s="1"/>
      <c r="V10" s="1"/>
      <c r="W10" s="1"/>
      <c r="BH10" s="1" t="s">
        <v>28</v>
      </c>
      <c r="BI10" s="4" t="s">
        <v>154</v>
      </c>
    </row>
    <row r="11" spans="2:61" ht="21.7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BI11" s="1" t="s">
        <v>160</v>
      </c>
    </row>
    <row r="12" spans="2:61">
      <c r="B12" s="97" t="s">
        <v>100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BI12" s="1" t="s">
        <v>155</v>
      </c>
    </row>
    <row r="13" spans="2:61">
      <c r="B13" s="97" t="s">
        <v>218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BI13" s="1" t="s">
        <v>156</v>
      </c>
    </row>
    <row r="14" spans="2:61">
      <c r="B14" s="97" t="s">
        <v>226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BI14" s="1" t="s">
        <v>157</v>
      </c>
    </row>
    <row r="15" spans="2:6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BI15" s="1" t="s">
        <v>159</v>
      </c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BI16" s="1" t="s">
        <v>158</v>
      </c>
    </row>
    <row r="17" spans="2:6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BI17" s="1" t="s">
        <v>161</v>
      </c>
    </row>
    <row r="18" spans="2:6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BI18" s="1" t="s">
        <v>162</v>
      </c>
    </row>
    <row r="19" spans="2:61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BI19" s="1" t="s">
        <v>163</v>
      </c>
    </row>
    <row r="20" spans="2:61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BI20" s="1" t="s">
        <v>164</v>
      </c>
    </row>
    <row r="21" spans="2:61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BI21" s="1" t="s">
        <v>165</v>
      </c>
    </row>
    <row r="22" spans="2:61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BI22" s="1" t="s">
        <v>28</v>
      </c>
    </row>
    <row r="23" spans="2:61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61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61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61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6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61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6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6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61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61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167</v>
      </c>
      <c r="C1" s="76" t="s" vm="1">
        <v>236</v>
      </c>
    </row>
    <row r="2" spans="2:64">
      <c r="B2" s="55" t="s">
        <v>166</v>
      </c>
      <c r="C2" s="76" t="s">
        <v>237</v>
      </c>
    </row>
    <row r="3" spans="2:64">
      <c r="B3" s="55" t="s">
        <v>168</v>
      </c>
      <c r="C3" s="76" t="s">
        <v>238</v>
      </c>
    </row>
    <row r="4" spans="2:64">
      <c r="B4" s="55" t="s">
        <v>169</v>
      </c>
      <c r="C4" s="76">
        <v>2148</v>
      </c>
    </row>
    <row r="6" spans="2:64" ht="26.25" customHeight="1">
      <c r="B6" s="185" t="s">
        <v>200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</row>
    <row r="7" spans="2:64" s="3" customFormat="1" ht="78.75">
      <c r="B7" s="58" t="s">
        <v>104</v>
      </c>
      <c r="C7" s="59" t="s">
        <v>38</v>
      </c>
      <c r="D7" s="59" t="s">
        <v>105</v>
      </c>
      <c r="E7" s="59" t="s">
        <v>15</v>
      </c>
      <c r="F7" s="59" t="s">
        <v>52</v>
      </c>
      <c r="G7" s="59" t="s">
        <v>18</v>
      </c>
      <c r="H7" s="59" t="s">
        <v>89</v>
      </c>
      <c r="I7" s="59" t="s">
        <v>43</v>
      </c>
      <c r="J7" s="59" t="s">
        <v>19</v>
      </c>
      <c r="K7" s="59" t="s">
        <v>220</v>
      </c>
      <c r="L7" s="59" t="s">
        <v>219</v>
      </c>
      <c r="M7" s="59" t="s">
        <v>98</v>
      </c>
      <c r="N7" s="59" t="s">
        <v>170</v>
      </c>
      <c r="O7" s="61" t="s">
        <v>172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227</v>
      </c>
      <c r="L8" s="31"/>
      <c r="M8" s="31" t="s">
        <v>223</v>
      </c>
      <c r="N8" s="31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7" t="s">
        <v>100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7" t="s">
        <v>218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7" t="s">
        <v>226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5" t="s">
        <v>167</v>
      </c>
      <c r="C1" s="76" t="s" vm="1">
        <v>236</v>
      </c>
    </row>
    <row r="2" spans="2:56">
      <c r="B2" s="55" t="s">
        <v>166</v>
      </c>
      <c r="C2" s="76" t="s">
        <v>237</v>
      </c>
    </row>
    <row r="3" spans="2:56">
      <c r="B3" s="55" t="s">
        <v>168</v>
      </c>
      <c r="C3" s="76" t="s">
        <v>238</v>
      </c>
    </row>
    <row r="4" spans="2:56">
      <c r="B4" s="55" t="s">
        <v>169</v>
      </c>
      <c r="C4" s="76">
        <v>2148</v>
      </c>
    </row>
    <row r="6" spans="2:56" ht="26.25" customHeight="1">
      <c r="B6" s="185" t="s">
        <v>201</v>
      </c>
      <c r="C6" s="186"/>
      <c r="D6" s="186"/>
      <c r="E6" s="186"/>
      <c r="F6" s="186"/>
      <c r="G6" s="186"/>
      <c r="H6" s="186"/>
      <c r="I6" s="186"/>
      <c r="J6" s="187"/>
    </row>
    <row r="7" spans="2:56" s="3" customFormat="1" ht="78.75">
      <c r="B7" s="58" t="s">
        <v>104</v>
      </c>
      <c r="C7" s="60" t="s">
        <v>45</v>
      </c>
      <c r="D7" s="60" t="s">
        <v>73</v>
      </c>
      <c r="E7" s="60" t="s">
        <v>46</v>
      </c>
      <c r="F7" s="60" t="s">
        <v>89</v>
      </c>
      <c r="G7" s="60" t="s">
        <v>212</v>
      </c>
      <c r="H7" s="60" t="s">
        <v>170</v>
      </c>
      <c r="I7" s="62" t="s">
        <v>171</v>
      </c>
      <c r="J7" s="75" t="s">
        <v>230</v>
      </c>
    </row>
    <row r="8" spans="2:56" s="3" customFormat="1" ht="22.5" customHeight="1">
      <c r="B8" s="14"/>
      <c r="C8" s="15" t="s">
        <v>22</v>
      </c>
      <c r="D8" s="15"/>
      <c r="E8" s="15" t="s">
        <v>20</v>
      </c>
      <c r="F8" s="15"/>
      <c r="G8" s="15" t="s">
        <v>224</v>
      </c>
      <c r="H8" s="31" t="s">
        <v>20</v>
      </c>
      <c r="I8" s="16" t="s">
        <v>20</v>
      </c>
      <c r="J8" s="16"/>
    </row>
    <row r="9" spans="2:56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19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2"/>
      <c r="C11" s="99"/>
      <c r="D11" s="99"/>
      <c r="E11" s="99"/>
      <c r="F11" s="99"/>
      <c r="G11" s="99"/>
      <c r="H11" s="99"/>
      <c r="I11" s="99"/>
      <c r="J11" s="99"/>
    </row>
    <row r="12" spans="2:56">
      <c r="B12" s="102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167</v>
      </c>
      <c r="C1" s="76" t="s" vm="1">
        <v>236</v>
      </c>
    </row>
    <row r="2" spans="2:60">
      <c r="B2" s="55" t="s">
        <v>166</v>
      </c>
      <c r="C2" s="76" t="s">
        <v>237</v>
      </c>
    </row>
    <row r="3" spans="2:60">
      <c r="B3" s="55" t="s">
        <v>168</v>
      </c>
      <c r="C3" s="76" t="s">
        <v>238</v>
      </c>
    </row>
    <row r="4" spans="2:60">
      <c r="B4" s="55" t="s">
        <v>169</v>
      </c>
      <c r="C4" s="76">
        <v>2148</v>
      </c>
    </row>
    <row r="6" spans="2:60" ht="26.25" customHeight="1">
      <c r="B6" s="185" t="s">
        <v>202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60" s="3" customFormat="1" ht="66">
      <c r="B7" s="58" t="s">
        <v>104</v>
      </c>
      <c r="C7" s="58" t="s">
        <v>105</v>
      </c>
      <c r="D7" s="58" t="s">
        <v>15</v>
      </c>
      <c r="E7" s="58" t="s">
        <v>16</v>
      </c>
      <c r="F7" s="58" t="s">
        <v>47</v>
      </c>
      <c r="G7" s="58" t="s">
        <v>89</v>
      </c>
      <c r="H7" s="58" t="s">
        <v>44</v>
      </c>
      <c r="I7" s="58" t="s">
        <v>98</v>
      </c>
      <c r="J7" s="58" t="s">
        <v>170</v>
      </c>
      <c r="K7" s="58" t="s">
        <v>171</v>
      </c>
    </row>
    <row r="8" spans="2:60" s="3" customFormat="1" ht="21.75" customHeight="1">
      <c r="B8" s="14"/>
      <c r="C8" s="68"/>
      <c r="D8" s="15"/>
      <c r="E8" s="15"/>
      <c r="F8" s="15" t="s">
        <v>20</v>
      </c>
      <c r="G8" s="15"/>
      <c r="H8" s="15" t="s">
        <v>20</v>
      </c>
      <c r="I8" s="15" t="s">
        <v>223</v>
      </c>
      <c r="J8" s="31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0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8" style="1" bestFit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167</v>
      </c>
      <c r="C1" s="76" t="s" vm="1">
        <v>236</v>
      </c>
    </row>
    <row r="2" spans="2:60">
      <c r="B2" s="55" t="s">
        <v>166</v>
      </c>
      <c r="C2" s="76" t="s">
        <v>237</v>
      </c>
    </row>
    <row r="3" spans="2:60">
      <c r="B3" s="55" t="s">
        <v>168</v>
      </c>
      <c r="C3" s="76" t="s">
        <v>238</v>
      </c>
    </row>
    <row r="4" spans="2:60">
      <c r="B4" s="55" t="s">
        <v>169</v>
      </c>
      <c r="C4" s="76">
        <v>2148</v>
      </c>
    </row>
    <row r="6" spans="2:60" ht="26.25" customHeight="1">
      <c r="B6" s="185" t="s">
        <v>203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60" s="3" customFormat="1" ht="63">
      <c r="B7" s="58" t="s">
        <v>104</v>
      </c>
      <c r="C7" s="60" t="s">
        <v>38</v>
      </c>
      <c r="D7" s="60" t="s">
        <v>15</v>
      </c>
      <c r="E7" s="60" t="s">
        <v>16</v>
      </c>
      <c r="F7" s="60" t="s">
        <v>47</v>
      </c>
      <c r="G7" s="60" t="s">
        <v>89</v>
      </c>
      <c r="H7" s="60" t="s">
        <v>44</v>
      </c>
      <c r="I7" s="60" t="s">
        <v>98</v>
      </c>
      <c r="J7" s="60" t="s">
        <v>170</v>
      </c>
      <c r="K7" s="62" t="s">
        <v>171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223</v>
      </c>
      <c r="J8" s="31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62" t="s">
        <v>407</v>
      </c>
      <c r="C10" s="163"/>
      <c r="D10" s="163"/>
      <c r="E10" s="163"/>
      <c r="F10" s="163"/>
      <c r="G10" s="163"/>
      <c r="H10" s="165"/>
      <c r="I10" s="164">
        <f>I11</f>
        <v>0.30725000000000002</v>
      </c>
      <c r="J10" s="165">
        <v>1</v>
      </c>
      <c r="K10" s="165">
        <f>I10/'סכום נכסי הקרן'!C42</f>
        <v>9.2576049816321887E-5</v>
      </c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67"/>
    </row>
    <row r="11" spans="2:60" ht="21" customHeight="1">
      <c r="B11" s="166" t="s">
        <v>217</v>
      </c>
      <c r="C11" s="163"/>
      <c r="D11" s="163"/>
      <c r="E11" s="163"/>
      <c r="F11" s="163"/>
      <c r="G11" s="163"/>
      <c r="H11" s="165"/>
      <c r="I11" s="164">
        <f>I12</f>
        <v>0.30725000000000002</v>
      </c>
      <c r="J11" s="165">
        <v>1</v>
      </c>
      <c r="K11" s="165">
        <v>1E-4</v>
      </c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</row>
    <row r="12" spans="2:60">
      <c r="B12" s="170" t="s">
        <v>408</v>
      </c>
      <c r="C12" s="160"/>
      <c r="D12" s="160"/>
      <c r="E12" s="160"/>
      <c r="F12" s="160"/>
      <c r="G12" s="160"/>
      <c r="H12" s="161"/>
      <c r="I12" s="156">
        <v>0.30725000000000002</v>
      </c>
      <c r="J12" s="161">
        <v>1</v>
      </c>
      <c r="K12" s="168">
        <v>1E-4</v>
      </c>
      <c r="L12" s="169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7"/>
      <c r="BF12" s="157"/>
      <c r="BG12" s="157"/>
      <c r="BH12" s="157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D109" s="3"/>
      <c r="E109" s="3"/>
      <c r="F109" s="3"/>
      <c r="G109" s="3"/>
      <c r="H109" s="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20"/>
      <c r="G607" s="20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D29:XFD1048576 D27:AF28 AH27:XFD28 D1:XFD26 A1:B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5" t="s">
        <v>167</v>
      </c>
      <c r="C1" s="76" t="s" vm="1">
        <v>236</v>
      </c>
    </row>
    <row r="2" spans="2:47">
      <c r="B2" s="55" t="s">
        <v>166</v>
      </c>
      <c r="C2" s="76" t="s">
        <v>237</v>
      </c>
    </row>
    <row r="3" spans="2:47">
      <c r="B3" s="55" t="s">
        <v>168</v>
      </c>
      <c r="C3" s="76" t="s">
        <v>238</v>
      </c>
    </row>
    <row r="4" spans="2:47">
      <c r="B4" s="55" t="s">
        <v>169</v>
      </c>
      <c r="C4" s="76">
        <v>2148</v>
      </c>
    </row>
    <row r="6" spans="2:47" ht="26.25" customHeight="1">
      <c r="B6" s="185" t="s">
        <v>204</v>
      </c>
      <c r="C6" s="186"/>
      <c r="D6" s="187"/>
    </row>
    <row r="7" spans="2:47" s="3" customFormat="1" ht="33">
      <c r="B7" s="58" t="s">
        <v>104</v>
      </c>
      <c r="C7" s="63" t="s">
        <v>95</v>
      </c>
      <c r="D7" s="64" t="s">
        <v>94</v>
      </c>
    </row>
    <row r="8" spans="2:47" s="3" customFormat="1">
      <c r="B8" s="14"/>
      <c r="C8" s="31" t="s">
        <v>223</v>
      </c>
      <c r="D8" s="16" t="s">
        <v>22</v>
      </c>
    </row>
    <row r="9" spans="2:47" s="4" customFormat="1" ht="18" customHeight="1">
      <c r="B9" s="17"/>
      <c r="C9" s="18" t="s">
        <v>1</v>
      </c>
      <c r="D9" s="19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99"/>
      <c r="C10" s="99"/>
      <c r="D10" s="9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99"/>
      <c r="D11" s="99"/>
    </row>
    <row r="12" spans="2:47">
      <c r="B12" s="102"/>
      <c r="C12" s="99"/>
      <c r="D12" s="9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99"/>
      <c r="C13" s="99"/>
      <c r="D13" s="9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99"/>
      <c r="C14" s="99"/>
      <c r="D14" s="99"/>
    </row>
    <row r="15" spans="2:47">
      <c r="B15" s="99"/>
      <c r="C15" s="99"/>
      <c r="D15" s="9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99"/>
      <c r="C16" s="99"/>
      <c r="D16" s="9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99"/>
      <c r="C17" s="99"/>
      <c r="D17" s="99"/>
    </row>
    <row r="18" spans="2:4">
      <c r="B18" s="99"/>
      <c r="C18" s="99"/>
      <c r="D18" s="99"/>
    </row>
    <row r="19" spans="2:4">
      <c r="B19" s="99"/>
      <c r="C19" s="99"/>
      <c r="D19" s="99"/>
    </row>
    <row r="20" spans="2:4">
      <c r="B20" s="99"/>
      <c r="C20" s="99"/>
      <c r="D20" s="99"/>
    </row>
    <row r="21" spans="2:4">
      <c r="B21" s="99"/>
      <c r="C21" s="99"/>
      <c r="D21" s="99"/>
    </row>
    <row r="22" spans="2:4">
      <c r="B22" s="99"/>
      <c r="C22" s="99"/>
      <c r="D22" s="99"/>
    </row>
    <row r="23" spans="2:4">
      <c r="B23" s="99"/>
      <c r="C23" s="99"/>
      <c r="D23" s="99"/>
    </row>
    <row r="24" spans="2:4">
      <c r="B24" s="99"/>
      <c r="C24" s="99"/>
      <c r="D24" s="99"/>
    </row>
    <row r="25" spans="2:4">
      <c r="B25" s="99"/>
      <c r="C25" s="99"/>
      <c r="D25" s="99"/>
    </row>
    <row r="26" spans="2:4">
      <c r="B26" s="99"/>
      <c r="C26" s="99"/>
      <c r="D26" s="99"/>
    </row>
    <row r="27" spans="2:4">
      <c r="B27" s="99"/>
      <c r="C27" s="99"/>
      <c r="D27" s="99"/>
    </row>
    <row r="28" spans="2:4">
      <c r="B28" s="99"/>
      <c r="C28" s="99"/>
      <c r="D28" s="99"/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167</v>
      </c>
      <c r="C1" s="76" t="s" vm="1">
        <v>236</v>
      </c>
    </row>
    <row r="2" spans="2:18">
      <c r="B2" s="55" t="s">
        <v>166</v>
      </c>
      <c r="C2" s="76" t="s">
        <v>237</v>
      </c>
    </row>
    <row r="3" spans="2:18">
      <c r="B3" s="55" t="s">
        <v>168</v>
      </c>
      <c r="C3" s="76" t="s">
        <v>238</v>
      </c>
    </row>
    <row r="4" spans="2:18">
      <c r="B4" s="55" t="s">
        <v>169</v>
      </c>
      <c r="C4" s="76">
        <v>2148</v>
      </c>
    </row>
    <row r="6" spans="2:18" ht="26.25" customHeight="1">
      <c r="B6" s="185" t="s">
        <v>207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1" t="s">
        <v>104</v>
      </c>
      <c r="C7" s="29" t="s">
        <v>38</v>
      </c>
      <c r="D7" s="29" t="s">
        <v>51</v>
      </c>
      <c r="E7" s="29" t="s">
        <v>15</v>
      </c>
      <c r="F7" s="29" t="s">
        <v>52</v>
      </c>
      <c r="G7" s="29" t="s">
        <v>90</v>
      </c>
      <c r="H7" s="29" t="s">
        <v>18</v>
      </c>
      <c r="I7" s="29" t="s">
        <v>89</v>
      </c>
      <c r="J7" s="29" t="s">
        <v>17</v>
      </c>
      <c r="K7" s="29" t="s">
        <v>205</v>
      </c>
      <c r="L7" s="29" t="s">
        <v>225</v>
      </c>
      <c r="M7" s="29" t="s">
        <v>206</v>
      </c>
      <c r="N7" s="29" t="s">
        <v>49</v>
      </c>
      <c r="O7" s="29" t="s">
        <v>170</v>
      </c>
      <c r="P7" s="30" t="s">
        <v>172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227</v>
      </c>
      <c r="M8" s="31" t="s">
        <v>223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226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pane ySplit="9" topLeftCell="A10" activePane="bottomLeft" state="frozen"/>
      <selection pane="bottomLeft" activeCell="B19" sqref="B19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34" t="s">
        <v>167</v>
      </c>
      <c r="C1" s="135" t="s" vm="1">
        <v>236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2:13">
      <c r="B2" s="134" t="s">
        <v>166</v>
      </c>
      <c r="C2" s="135" t="s">
        <v>237</v>
      </c>
      <c r="D2" s="123"/>
      <c r="E2" s="123"/>
      <c r="F2" s="123"/>
      <c r="G2" s="123"/>
      <c r="H2" s="123"/>
      <c r="I2" s="123"/>
      <c r="J2" s="123"/>
      <c r="K2" s="123"/>
      <c r="L2" s="123"/>
      <c r="M2" s="123"/>
    </row>
    <row r="3" spans="2:13">
      <c r="B3" s="134" t="s">
        <v>168</v>
      </c>
      <c r="C3" s="135" t="s">
        <v>238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</row>
    <row r="4" spans="2:13">
      <c r="B4" s="134" t="s">
        <v>169</v>
      </c>
      <c r="C4" s="135">
        <v>2148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</row>
    <row r="6" spans="2:13" ht="26.25" customHeight="1">
      <c r="B6" s="174" t="s">
        <v>196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23"/>
    </row>
    <row r="7" spans="2:13" s="3" customFormat="1" ht="63">
      <c r="B7" s="128" t="s">
        <v>103</v>
      </c>
      <c r="C7" s="129" t="s">
        <v>38</v>
      </c>
      <c r="D7" s="129" t="s">
        <v>105</v>
      </c>
      <c r="E7" s="129" t="s">
        <v>15</v>
      </c>
      <c r="F7" s="129" t="s">
        <v>52</v>
      </c>
      <c r="G7" s="129" t="s">
        <v>89</v>
      </c>
      <c r="H7" s="129" t="s">
        <v>17</v>
      </c>
      <c r="I7" s="129" t="s">
        <v>19</v>
      </c>
      <c r="J7" s="129" t="s">
        <v>50</v>
      </c>
      <c r="K7" s="129" t="s">
        <v>170</v>
      </c>
      <c r="L7" s="129" t="s">
        <v>171</v>
      </c>
      <c r="M7" s="124"/>
    </row>
    <row r="8" spans="2:13" s="3" customFormat="1" ht="28.5" customHeight="1">
      <c r="B8" s="130"/>
      <c r="C8" s="131"/>
      <c r="D8" s="131"/>
      <c r="E8" s="131"/>
      <c r="F8" s="131"/>
      <c r="G8" s="131"/>
      <c r="H8" s="131" t="s">
        <v>20</v>
      </c>
      <c r="I8" s="131" t="s">
        <v>20</v>
      </c>
      <c r="J8" s="131" t="s">
        <v>223</v>
      </c>
      <c r="K8" s="131" t="s">
        <v>20</v>
      </c>
      <c r="L8" s="131" t="s">
        <v>20</v>
      </c>
      <c r="M8" s="126"/>
    </row>
    <row r="9" spans="2:13" s="4" customFormat="1" ht="18" customHeight="1">
      <c r="B9" s="132"/>
      <c r="C9" s="133" t="s">
        <v>1</v>
      </c>
      <c r="D9" s="133" t="s">
        <v>2</v>
      </c>
      <c r="E9" s="133" t="s">
        <v>3</v>
      </c>
      <c r="F9" s="133" t="s">
        <v>4</v>
      </c>
      <c r="G9" s="133" t="s">
        <v>5</v>
      </c>
      <c r="H9" s="133" t="s">
        <v>6</v>
      </c>
      <c r="I9" s="133" t="s">
        <v>7</v>
      </c>
      <c r="J9" s="133" t="s">
        <v>8</v>
      </c>
      <c r="K9" s="133" t="s">
        <v>9</v>
      </c>
      <c r="L9" s="133" t="s">
        <v>10</v>
      </c>
      <c r="M9" s="127"/>
    </row>
    <row r="10" spans="2:13" s="4" customFormat="1" ht="18" customHeight="1">
      <c r="B10" s="150" t="s">
        <v>37</v>
      </c>
      <c r="C10" s="151"/>
      <c r="D10" s="151"/>
      <c r="E10" s="151"/>
      <c r="F10" s="151"/>
      <c r="G10" s="151"/>
      <c r="H10" s="151"/>
      <c r="I10" s="151"/>
      <c r="J10" s="152">
        <v>116.7216</v>
      </c>
      <c r="K10" s="153">
        <v>1</v>
      </c>
      <c r="L10" s="153">
        <v>3.5168835333574601E-2</v>
      </c>
      <c r="M10" s="127"/>
    </row>
    <row r="11" spans="2:13" s="98" customFormat="1">
      <c r="B11" s="154" t="s">
        <v>217</v>
      </c>
      <c r="C11" s="151"/>
      <c r="D11" s="151"/>
      <c r="E11" s="151"/>
      <c r="F11" s="151"/>
      <c r="G11" s="151"/>
      <c r="H11" s="151"/>
      <c r="I11" s="151"/>
      <c r="J11" s="152">
        <v>116.7216</v>
      </c>
      <c r="K11" s="153">
        <v>1</v>
      </c>
      <c r="L11" s="153">
        <v>3.5168835333574601E-2</v>
      </c>
      <c r="M11" s="155"/>
    </row>
    <row r="12" spans="2:13">
      <c r="B12" s="147" t="s">
        <v>35</v>
      </c>
      <c r="C12" s="136"/>
      <c r="D12" s="136"/>
      <c r="E12" s="136"/>
      <c r="F12" s="136"/>
      <c r="G12" s="136"/>
      <c r="H12" s="136"/>
      <c r="I12" s="136"/>
      <c r="J12" s="140">
        <v>110.97</v>
      </c>
      <c r="K12" s="141">
        <v>0.95085172904225623</v>
      </c>
      <c r="L12" s="141">
        <v>3.3435847837647643E-2</v>
      </c>
      <c r="M12" s="123"/>
    </row>
    <row r="13" spans="2:13">
      <c r="B13" s="139" t="s">
        <v>402</v>
      </c>
      <c r="C13" s="138" t="s">
        <v>403</v>
      </c>
      <c r="D13" s="138">
        <v>26</v>
      </c>
      <c r="E13" s="138" t="s">
        <v>404</v>
      </c>
      <c r="F13" s="138" t="s">
        <v>297</v>
      </c>
      <c r="G13" s="144" t="s">
        <v>152</v>
      </c>
      <c r="H13" s="145">
        <v>0</v>
      </c>
      <c r="I13" s="145">
        <v>0</v>
      </c>
      <c r="J13" s="142">
        <v>110.97</v>
      </c>
      <c r="K13" s="143">
        <v>0.95085172904225623</v>
      </c>
      <c r="L13" s="143">
        <v>3.3435847837647643E-2</v>
      </c>
      <c r="M13" s="123"/>
    </row>
    <row r="14" spans="2:13">
      <c r="B14" s="137"/>
      <c r="C14" s="138"/>
      <c r="D14" s="138"/>
      <c r="E14" s="138"/>
      <c r="F14" s="138"/>
      <c r="G14" s="138"/>
      <c r="H14" s="138"/>
      <c r="I14" s="138"/>
      <c r="J14" s="138"/>
      <c r="K14" s="143"/>
      <c r="L14" s="138"/>
      <c r="M14" s="123"/>
    </row>
    <row r="15" spans="2:13">
      <c r="B15" s="147" t="s">
        <v>36</v>
      </c>
      <c r="C15" s="136"/>
      <c r="D15" s="136"/>
      <c r="E15" s="136"/>
      <c r="F15" s="136"/>
      <c r="G15" s="136"/>
      <c r="H15" s="136"/>
      <c r="I15" s="136"/>
      <c r="J15" s="140">
        <v>5.7516000000000007</v>
      </c>
      <c r="K15" s="141">
        <v>4.9148270957743552E-2</v>
      </c>
      <c r="L15" s="141">
        <v>1.7329874959269552E-3</v>
      </c>
      <c r="M15" s="123"/>
    </row>
    <row r="16" spans="2:13">
      <c r="B16" s="139" t="s">
        <v>402</v>
      </c>
      <c r="C16" s="138" t="s">
        <v>405</v>
      </c>
      <c r="D16" s="138">
        <v>26</v>
      </c>
      <c r="E16" s="138" t="s">
        <v>404</v>
      </c>
      <c r="F16" s="138" t="s">
        <v>297</v>
      </c>
      <c r="G16" s="144" t="s">
        <v>151</v>
      </c>
      <c r="H16" s="145">
        <v>0</v>
      </c>
      <c r="I16" s="145">
        <v>0</v>
      </c>
      <c r="J16" s="142">
        <v>5.3614899999999999</v>
      </c>
      <c r="K16" s="143">
        <v>4.5814723426043612E-2</v>
      </c>
      <c r="L16" s="143">
        <v>1.615445289925831E-3</v>
      </c>
      <c r="M16" s="123"/>
    </row>
    <row r="17" spans="2:13">
      <c r="B17" s="139" t="s">
        <v>402</v>
      </c>
      <c r="C17" s="138" t="s">
        <v>406</v>
      </c>
      <c r="D17" s="138">
        <v>26</v>
      </c>
      <c r="E17" s="138" t="s">
        <v>404</v>
      </c>
      <c r="F17" s="138" t="s">
        <v>297</v>
      </c>
      <c r="G17" s="144" t="s">
        <v>153</v>
      </c>
      <c r="H17" s="145">
        <v>0</v>
      </c>
      <c r="I17" s="145">
        <v>0</v>
      </c>
      <c r="J17" s="142">
        <v>0.39011000000000001</v>
      </c>
      <c r="K17" s="143">
        <v>3.3335475316999333E-3</v>
      </c>
      <c r="L17" s="143">
        <v>1.1754220600112394E-4</v>
      </c>
      <c r="M17" s="118"/>
    </row>
    <row r="18" spans="2:13">
      <c r="B18" s="137"/>
      <c r="C18" s="138"/>
      <c r="D18" s="138"/>
      <c r="E18" s="138"/>
      <c r="F18" s="138"/>
      <c r="G18" s="138"/>
      <c r="H18" s="138"/>
      <c r="I18" s="138"/>
      <c r="J18" s="138"/>
      <c r="K18" s="143"/>
      <c r="L18" s="138"/>
      <c r="M18" s="118"/>
    </row>
    <row r="19" spans="2:13"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18"/>
    </row>
    <row r="20" spans="2:13"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18"/>
    </row>
    <row r="21" spans="2:13">
      <c r="B21" s="146" t="s">
        <v>235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18"/>
    </row>
    <row r="22" spans="2:13">
      <c r="B22" s="148"/>
      <c r="C22" s="149"/>
      <c r="D22" s="149"/>
      <c r="E22" s="149"/>
      <c r="F22" s="149"/>
      <c r="G22" s="149"/>
      <c r="H22" s="149"/>
      <c r="I22" s="149"/>
      <c r="J22" s="149"/>
      <c r="K22" s="149"/>
      <c r="L22" s="149"/>
    </row>
    <row r="23" spans="2:13"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</row>
    <row r="24" spans="2:13"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</row>
    <row r="25" spans="2:13"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</row>
    <row r="26" spans="2:13"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</row>
    <row r="27" spans="2:13"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</row>
    <row r="28" spans="2:13"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</row>
    <row r="29" spans="2:13"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</row>
    <row r="30" spans="2:13"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</row>
    <row r="31" spans="2:13"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</row>
    <row r="32" spans="2:13"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</row>
    <row r="33" spans="2:12"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</row>
    <row r="34" spans="2:12"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</row>
    <row r="35" spans="2:12"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</row>
    <row r="36" spans="2:12"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</row>
    <row r="37" spans="2:12"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</row>
    <row r="38" spans="2:12"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</row>
    <row r="39" spans="2:12"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149"/>
    </row>
    <row r="40" spans="2:12"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</row>
    <row r="41" spans="2:12"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</row>
    <row r="42" spans="2:12"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</row>
    <row r="43" spans="2:12"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</row>
    <row r="44" spans="2:12"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</row>
    <row r="45" spans="2:12"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</row>
    <row r="46" spans="2:12"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</row>
    <row r="47" spans="2:12"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</row>
    <row r="48" spans="2:12"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</row>
    <row r="49" spans="2:12"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</row>
    <row r="50" spans="2:12"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</row>
    <row r="51" spans="2:12"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</row>
    <row r="52" spans="2:12"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</row>
    <row r="53" spans="2:12"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</row>
    <row r="54" spans="2:12"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</row>
    <row r="55" spans="2:12"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</row>
    <row r="56" spans="2:12"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</row>
    <row r="57" spans="2:12"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</row>
    <row r="58" spans="2:12"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2:12"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</row>
    <row r="60" spans="2:12"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</row>
    <row r="61" spans="2:12"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</row>
    <row r="62" spans="2:12"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</row>
    <row r="63" spans="2:12"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</row>
    <row r="64" spans="2:12"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</row>
    <row r="65" spans="2:12"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</row>
    <row r="66" spans="2:12"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</row>
    <row r="67" spans="2:12"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</row>
    <row r="68" spans="2:12"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</row>
    <row r="69" spans="2:12"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</row>
    <row r="70" spans="2:12"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</row>
    <row r="71" spans="2:12"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</row>
    <row r="72" spans="2:12"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</row>
    <row r="73" spans="2:12"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</row>
    <row r="74" spans="2:12"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</row>
    <row r="75" spans="2:12"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</row>
    <row r="76" spans="2:12"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</row>
    <row r="77" spans="2:12"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</row>
    <row r="78" spans="2:12"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</row>
    <row r="79" spans="2:12"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</row>
    <row r="80" spans="2:12"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</row>
    <row r="81" spans="2:12"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</row>
    <row r="82" spans="2:12"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</row>
    <row r="83" spans="2:12"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</row>
    <row r="84" spans="2:12"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</row>
    <row r="85" spans="2:12"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</row>
    <row r="86" spans="2:12"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</row>
    <row r="87" spans="2:12"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</row>
    <row r="88" spans="2:12"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</row>
    <row r="89" spans="2:12"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</row>
    <row r="90" spans="2:12"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</row>
    <row r="91" spans="2:12"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</row>
    <row r="92" spans="2:12"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</row>
    <row r="93" spans="2:12"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</row>
    <row r="94" spans="2:12"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</row>
    <row r="95" spans="2:12"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</row>
    <row r="96" spans="2:12"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</row>
    <row r="97" spans="2:12"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</row>
    <row r="98" spans="2:12"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</row>
    <row r="99" spans="2:12"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</row>
    <row r="100" spans="2:12"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</row>
    <row r="101" spans="2:12"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</row>
    <row r="102" spans="2:12"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</row>
    <row r="103" spans="2:12"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</row>
    <row r="104" spans="2:12"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</row>
    <row r="105" spans="2:12"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</row>
    <row r="106" spans="2:12"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</row>
    <row r="107" spans="2:12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</row>
    <row r="108" spans="2:12"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</row>
    <row r="109" spans="2:12"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</row>
    <row r="110" spans="2:12"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</row>
    <row r="111" spans="2:12"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</row>
    <row r="112" spans="2:12"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</row>
    <row r="113" spans="2:12"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</row>
    <row r="114" spans="2:12"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</row>
    <row r="115" spans="2:12"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</row>
    <row r="116" spans="2:12"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</row>
    <row r="117" spans="2:12"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</row>
    <row r="118" spans="2:12">
      <c r="B118" s="123"/>
      <c r="C118" s="123"/>
      <c r="D118" s="124"/>
      <c r="E118" s="123"/>
      <c r="F118" s="123"/>
      <c r="G118" s="123"/>
      <c r="H118" s="123"/>
      <c r="I118" s="123"/>
      <c r="J118" s="123"/>
      <c r="K118" s="123"/>
      <c r="L118" s="123"/>
    </row>
    <row r="119" spans="2:12">
      <c r="B119" s="123"/>
      <c r="C119" s="123"/>
      <c r="D119" s="124"/>
      <c r="E119" s="123"/>
      <c r="F119" s="123"/>
      <c r="G119" s="123"/>
      <c r="H119" s="123"/>
      <c r="I119" s="123"/>
      <c r="J119" s="123"/>
      <c r="K119" s="123"/>
      <c r="L119" s="123"/>
    </row>
    <row r="120" spans="2:12">
      <c r="B120" s="123"/>
      <c r="C120" s="123"/>
      <c r="D120" s="124"/>
      <c r="E120" s="123"/>
      <c r="F120" s="123"/>
      <c r="G120" s="123"/>
      <c r="H120" s="123"/>
      <c r="I120" s="123"/>
      <c r="J120" s="123"/>
      <c r="K120" s="123"/>
      <c r="L120" s="123"/>
    </row>
    <row r="121" spans="2:12">
      <c r="B121" s="123"/>
      <c r="C121" s="123"/>
      <c r="D121" s="124"/>
      <c r="E121" s="123"/>
      <c r="F121" s="123"/>
      <c r="G121" s="123"/>
      <c r="H121" s="123"/>
      <c r="I121" s="123"/>
      <c r="J121" s="123"/>
      <c r="K121" s="123"/>
      <c r="L121" s="123"/>
    </row>
    <row r="122" spans="2:12">
      <c r="B122" s="123"/>
      <c r="C122" s="123"/>
      <c r="D122" s="124"/>
      <c r="E122" s="123"/>
      <c r="F122" s="123"/>
      <c r="G122" s="123"/>
      <c r="H122" s="123"/>
      <c r="I122" s="123"/>
      <c r="J122" s="123"/>
      <c r="K122" s="123"/>
      <c r="L122" s="123"/>
    </row>
    <row r="123" spans="2:12">
      <c r="B123" s="123"/>
      <c r="C123" s="123"/>
      <c r="D123" s="124"/>
      <c r="E123" s="123"/>
      <c r="F123" s="123"/>
      <c r="G123" s="123"/>
      <c r="H123" s="123"/>
      <c r="I123" s="123"/>
      <c r="J123" s="123"/>
      <c r="K123" s="123"/>
      <c r="L123" s="123"/>
    </row>
    <row r="124" spans="2:12">
      <c r="B124" s="123"/>
      <c r="C124" s="123"/>
      <c r="D124" s="124"/>
      <c r="E124" s="123"/>
      <c r="F124" s="123"/>
      <c r="G124" s="123"/>
      <c r="H124" s="123"/>
      <c r="I124" s="123"/>
      <c r="J124" s="123"/>
      <c r="K124" s="123"/>
      <c r="L124" s="123"/>
    </row>
    <row r="125" spans="2:12">
      <c r="B125" s="123"/>
      <c r="C125" s="123"/>
      <c r="D125" s="124"/>
      <c r="E125" s="123"/>
      <c r="F125" s="123"/>
      <c r="G125" s="123"/>
      <c r="H125" s="123"/>
      <c r="I125" s="123"/>
      <c r="J125" s="123"/>
      <c r="K125" s="123"/>
      <c r="L125" s="123"/>
    </row>
    <row r="126" spans="2:12">
      <c r="B126" s="123"/>
      <c r="C126" s="123"/>
      <c r="D126" s="124"/>
      <c r="E126" s="123"/>
      <c r="F126" s="123"/>
      <c r="G126" s="123"/>
      <c r="H126" s="123"/>
      <c r="I126" s="123"/>
      <c r="J126" s="123"/>
      <c r="K126" s="123"/>
      <c r="L126" s="123"/>
    </row>
    <row r="127" spans="2:12">
      <c r="B127" s="123"/>
      <c r="C127" s="123"/>
      <c r="D127" s="124"/>
      <c r="E127" s="123"/>
      <c r="F127" s="123"/>
      <c r="G127" s="123"/>
      <c r="H127" s="123"/>
      <c r="I127" s="123"/>
      <c r="J127" s="123"/>
      <c r="K127" s="123"/>
      <c r="L127" s="123"/>
    </row>
    <row r="128" spans="2:12">
      <c r="B128" s="123"/>
      <c r="C128" s="123"/>
      <c r="D128" s="124"/>
      <c r="E128" s="123"/>
      <c r="F128" s="123"/>
      <c r="G128" s="123"/>
      <c r="H128" s="123"/>
      <c r="I128" s="123"/>
      <c r="J128" s="123"/>
      <c r="K128" s="123"/>
      <c r="L128" s="123"/>
    </row>
    <row r="129" spans="4:4">
      <c r="D129" s="124"/>
    </row>
    <row r="130" spans="4:4">
      <c r="D130" s="124"/>
    </row>
    <row r="131" spans="4:4">
      <c r="D131" s="124"/>
    </row>
    <row r="132" spans="4:4">
      <c r="D132" s="124"/>
    </row>
    <row r="133" spans="4:4">
      <c r="D133" s="124"/>
    </row>
    <row r="134" spans="4:4">
      <c r="D134" s="124"/>
    </row>
    <row r="135" spans="4:4">
      <c r="D135" s="124"/>
    </row>
    <row r="136" spans="4:4">
      <c r="D136" s="124"/>
    </row>
    <row r="137" spans="4:4">
      <c r="D137" s="124"/>
    </row>
    <row r="138" spans="4:4">
      <c r="D138" s="124"/>
    </row>
    <row r="139" spans="4:4">
      <c r="D139" s="124"/>
    </row>
    <row r="140" spans="4:4">
      <c r="D140" s="124"/>
    </row>
    <row r="141" spans="4:4">
      <c r="D141" s="124"/>
    </row>
    <row r="142" spans="4:4">
      <c r="D142" s="124"/>
    </row>
    <row r="143" spans="4:4">
      <c r="D143" s="124"/>
    </row>
    <row r="144" spans="4:4">
      <c r="D144" s="124"/>
    </row>
    <row r="145" spans="4:4">
      <c r="D145" s="124"/>
    </row>
    <row r="146" spans="4:4">
      <c r="D146" s="124"/>
    </row>
    <row r="147" spans="4:4">
      <c r="D147" s="124"/>
    </row>
    <row r="148" spans="4:4">
      <c r="D148" s="124"/>
    </row>
    <row r="149" spans="4:4">
      <c r="D149" s="124"/>
    </row>
    <row r="150" spans="4:4">
      <c r="D150" s="124"/>
    </row>
    <row r="151" spans="4:4">
      <c r="D151" s="124"/>
    </row>
    <row r="152" spans="4:4">
      <c r="D152" s="124"/>
    </row>
    <row r="153" spans="4:4">
      <c r="D153" s="124"/>
    </row>
    <row r="154" spans="4:4">
      <c r="D154" s="124"/>
    </row>
    <row r="155" spans="4:4">
      <c r="D155" s="124"/>
    </row>
    <row r="156" spans="4:4">
      <c r="D156" s="124"/>
    </row>
    <row r="157" spans="4:4">
      <c r="D157" s="124"/>
    </row>
    <row r="158" spans="4:4">
      <c r="D158" s="124"/>
    </row>
    <row r="159" spans="4:4">
      <c r="D159" s="124"/>
    </row>
    <row r="160" spans="4:4">
      <c r="D160" s="124"/>
    </row>
    <row r="161" spans="4:4">
      <c r="D161" s="124"/>
    </row>
    <row r="162" spans="4:4">
      <c r="D162" s="124"/>
    </row>
    <row r="163" spans="4:4">
      <c r="D163" s="124"/>
    </row>
    <row r="164" spans="4:4">
      <c r="D164" s="124"/>
    </row>
    <row r="165" spans="4:4">
      <c r="D165" s="124"/>
    </row>
    <row r="166" spans="4:4">
      <c r="D166" s="124"/>
    </row>
    <row r="167" spans="4:4">
      <c r="D167" s="124"/>
    </row>
    <row r="168" spans="4:4">
      <c r="D168" s="124"/>
    </row>
    <row r="169" spans="4:4">
      <c r="D169" s="124"/>
    </row>
    <row r="170" spans="4:4">
      <c r="D170" s="124"/>
    </row>
    <row r="171" spans="4:4">
      <c r="D171" s="124"/>
    </row>
    <row r="172" spans="4:4">
      <c r="D172" s="124"/>
    </row>
    <row r="173" spans="4:4">
      <c r="D173" s="124"/>
    </row>
    <row r="174" spans="4:4">
      <c r="D174" s="124"/>
    </row>
    <row r="175" spans="4:4">
      <c r="D175" s="124"/>
    </row>
    <row r="176" spans="4:4">
      <c r="D176" s="124"/>
    </row>
    <row r="177" spans="4:4">
      <c r="D177" s="124"/>
    </row>
    <row r="178" spans="4:4">
      <c r="D178" s="124"/>
    </row>
    <row r="179" spans="4:4">
      <c r="D179" s="124"/>
    </row>
    <row r="180" spans="4:4">
      <c r="D180" s="124"/>
    </row>
    <row r="181" spans="4:4">
      <c r="D181" s="124"/>
    </row>
    <row r="182" spans="4:4">
      <c r="D182" s="124"/>
    </row>
    <row r="183" spans="4:4">
      <c r="D183" s="124"/>
    </row>
    <row r="184" spans="4:4">
      <c r="D184" s="124"/>
    </row>
    <row r="185" spans="4:4">
      <c r="D185" s="124"/>
    </row>
    <row r="186" spans="4:4">
      <c r="D186" s="124"/>
    </row>
    <row r="187" spans="4:4">
      <c r="D187" s="124"/>
    </row>
    <row r="188" spans="4:4">
      <c r="D188" s="124"/>
    </row>
    <row r="189" spans="4:4">
      <c r="D189" s="124"/>
    </row>
    <row r="190" spans="4:4">
      <c r="D190" s="124"/>
    </row>
    <row r="191" spans="4:4">
      <c r="D191" s="124"/>
    </row>
    <row r="192" spans="4:4">
      <c r="D192" s="124"/>
    </row>
    <row r="193" spans="4:4">
      <c r="D193" s="124"/>
    </row>
    <row r="194" spans="4:4">
      <c r="D194" s="124"/>
    </row>
    <row r="195" spans="4:4">
      <c r="D195" s="124"/>
    </row>
    <row r="196" spans="4:4">
      <c r="D196" s="124"/>
    </row>
    <row r="197" spans="4:4">
      <c r="D197" s="124"/>
    </row>
    <row r="198" spans="4:4">
      <c r="D198" s="124"/>
    </row>
    <row r="199" spans="4:4">
      <c r="D199" s="124"/>
    </row>
    <row r="200" spans="4:4">
      <c r="D200" s="124"/>
    </row>
    <row r="201" spans="4:4">
      <c r="D201" s="124"/>
    </row>
    <row r="202" spans="4:4">
      <c r="D202" s="124"/>
    </row>
    <row r="203" spans="4:4">
      <c r="D203" s="124"/>
    </row>
    <row r="204" spans="4:4">
      <c r="D204" s="124"/>
    </row>
    <row r="205" spans="4:4">
      <c r="D205" s="124"/>
    </row>
    <row r="206" spans="4:4">
      <c r="D206" s="124"/>
    </row>
    <row r="207" spans="4:4">
      <c r="D207" s="124"/>
    </row>
    <row r="208" spans="4:4">
      <c r="D208" s="124"/>
    </row>
    <row r="209" spans="4:4">
      <c r="D209" s="124"/>
    </row>
    <row r="210" spans="4:4">
      <c r="D210" s="124"/>
    </row>
    <row r="211" spans="4:4">
      <c r="D211" s="124"/>
    </row>
    <row r="212" spans="4:4">
      <c r="D212" s="124"/>
    </row>
    <row r="213" spans="4:4">
      <c r="D213" s="124"/>
    </row>
    <row r="214" spans="4:4">
      <c r="D214" s="124"/>
    </row>
    <row r="215" spans="4:4">
      <c r="D215" s="124"/>
    </row>
    <row r="216" spans="4:4">
      <c r="D216" s="124"/>
    </row>
    <row r="217" spans="4:4">
      <c r="D217" s="124"/>
    </row>
    <row r="218" spans="4:4">
      <c r="D218" s="124"/>
    </row>
    <row r="219" spans="4:4">
      <c r="D219" s="124"/>
    </row>
    <row r="220" spans="4:4">
      <c r="D220" s="124"/>
    </row>
    <row r="221" spans="4:4">
      <c r="D221" s="124"/>
    </row>
    <row r="222" spans="4:4">
      <c r="D222" s="124"/>
    </row>
    <row r="223" spans="4:4">
      <c r="D223" s="124"/>
    </row>
    <row r="224" spans="4:4">
      <c r="D224" s="124"/>
    </row>
    <row r="225" spans="4:4">
      <c r="D225" s="124"/>
    </row>
    <row r="226" spans="4:4">
      <c r="D226" s="124"/>
    </row>
    <row r="227" spans="4:4">
      <c r="D227" s="124"/>
    </row>
    <row r="228" spans="4:4">
      <c r="D228" s="124"/>
    </row>
    <row r="229" spans="4:4">
      <c r="D229" s="124"/>
    </row>
    <row r="230" spans="4:4">
      <c r="D230" s="124"/>
    </row>
    <row r="231" spans="4:4">
      <c r="D231" s="124"/>
    </row>
    <row r="232" spans="4:4">
      <c r="D232" s="124"/>
    </row>
    <row r="233" spans="4:4">
      <c r="D233" s="124"/>
    </row>
    <row r="234" spans="4:4">
      <c r="D234" s="124"/>
    </row>
    <row r="235" spans="4:4">
      <c r="D235" s="124"/>
    </row>
    <row r="236" spans="4:4">
      <c r="D236" s="124"/>
    </row>
    <row r="237" spans="4:4">
      <c r="D237" s="124"/>
    </row>
    <row r="238" spans="4:4">
      <c r="D238" s="124"/>
    </row>
    <row r="239" spans="4:4">
      <c r="D239" s="124"/>
    </row>
    <row r="240" spans="4:4">
      <c r="D240" s="124"/>
    </row>
    <row r="241" spans="4:4">
      <c r="D241" s="124"/>
    </row>
    <row r="242" spans="4:4">
      <c r="D242" s="124"/>
    </row>
    <row r="243" spans="4:4">
      <c r="D243" s="124"/>
    </row>
    <row r="244" spans="4:4">
      <c r="D244" s="124"/>
    </row>
    <row r="245" spans="4:4">
      <c r="D245" s="124"/>
    </row>
    <row r="246" spans="4:4">
      <c r="D246" s="124"/>
    </row>
    <row r="247" spans="4:4">
      <c r="D247" s="124"/>
    </row>
    <row r="248" spans="4:4">
      <c r="D248" s="124"/>
    </row>
    <row r="249" spans="4:4">
      <c r="D249" s="124"/>
    </row>
    <row r="250" spans="4:4">
      <c r="D250" s="124"/>
    </row>
    <row r="251" spans="4:4">
      <c r="D251" s="124"/>
    </row>
    <row r="252" spans="4:4">
      <c r="D252" s="124"/>
    </row>
    <row r="253" spans="4:4">
      <c r="D253" s="124"/>
    </row>
    <row r="254" spans="4:4">
      <c r="D254" s="124"/>
    </row>
    <row r="255" spans="4:4">
      <c r="D255" s="124"/>
    </row>
    <row r="256" spans="4:4">
      <c r="D256" s="124"/>
    </row>
    <row r="257" spans="4:4">
      <c r="D257" s="124"/>
    </row>
    <row r="258" spans="4:4">
      <c r="D258" s="124"/>
    </row>
    <row r="259" spans="4:4">
      <c r="D259" s="124"/>
    </row>
    <row r="260" spans="4:4">
      <c r="D260" s="124"/>
    </row>
    <row r="261" spans="4:4">
      <c r="D261" s="124"/>
    </row>
    <row r="262" spans="4:4">
      <c r="D262" s="124"/>
    </row>
    <row r="263" spans="4:4">
      <c r="D263" s="124"/>
    </row>
    <row r="264" spans="4:4">
      <c r="D264" s="124"/>
    </row>
    <row r="265" spans="4:4">
      <c r="D265" s="124"/>
    </row>
    <row r="266" spans="4:4">
      <c r="D266" s="124"/>
    </row>
    <row r="267" spans="4:4">
      <c r="D267" s="124"/>
    </row>
    <row r="268" spans="4:4">
      <c r="D268" s="124"/>
    </row>
    <row r="269" spans="4:4">
      <c r="D269" s="124"/>
    </row>
    <row r="270" spans="4:4">
      <c r="D270" s="124"/>
    </row>
    <row r="271" spans="4:4">
      <c r="D271" s="124"/>
    </row>
    <row r="272" spans="4:4">
      <c r="D272" s="124"/>
    </row>
    <row r="273" spans="4:4">
      <c r="D273" s="124"/>
    </row>
    <row r="274" spans="4:4">
      <c r="D274" s="124"/>
    </row>
    <row r="275" spans="4:4">
      <c r="D275" s="124"/>
    </row>
    <row r="276" spans="4:4">
      <c r="D276" s="124"/>
    </row>
    <row r="277" spans="4:4">
      <c r="D277" s="124"/>
    </row>
    <row r="278" spans="4:4">
      <c r="D278" s="124"/>
    </row>
    <row r="279" spans="4:4">
      <c r="D279" s="124"/>
    </row>
    <row r="280" spans="4:4">
      <c r="D280" s="124"/>
    </row>
    <row r="281" spans="4:4">
      <c r="D281" s="124"/>
    </row>
    <row r="282" spans="4:4">
      <c r="D282" s="124"/>
    </row>
    <row r="283" spans="4:4">
      <c r="D283" s="124"/>
    </row>
    <row r="284" spans="4:4">
      <c r="D284" s="124"/>
    </row>
    <row r="285" spans="4:4">
      <c r="D285" s="124"/>
    </row>
    <row r="286" spans="4:4">
      <c r="D286" s="124"/>
    </row>
    <row r="287" spans="4:4">
      <c r="D287" s="124"/>
    </row>
    <row r="288" spans="4:4">
      <c r="D288" s="124"/>
    </row>
    <row r="289" spans="4:4">
      <c r="D289" s="124"/>
    </row>
    <row r="290" spans="4:4">
      <c r="D290" s="124"/>
    </row>
    <row r="291" spans="4:4">
      <c r="D291" s="124"/>
    </row>
    <row r="292" spans="4:4">
      <c r="D292" s="124"/>
    </row>
    <row r="293" spans="4:4">
      <c r="D293" s="124"/>
    </row>
    <row r="294" spans="4:4">
      <c r="D294" s="124"/>
    </row>
    <row r="295" spans="4:4">
      <c r="D295" s="124"/>
    </row>
    <row r="296" spans="4:4">
      <c r="D296" s="124"/>
    </row>
    <row r="297" spans="4:4">
      <c r="D297" s="124"/>
    </row>
    <row r="298" spans="4:4">
      <c r="D298" s="124"/>
    </row>
    <row r="299" spans="4:4">
      <c r="D299" s="124"/>
    </row>
    <row r="300" spans="4:4">
      <c r="D300" s="124"/>
    </row>
    <row r="301" spans="4:4">
      <c r="D301" s="124"/>
    </row>
    <row r="302" spans="4:4">
      <c r="D302" s="124"/>
    </row>
    <row r="303" spans="4:4">
      <c r="D303" s="124"/>
    </row>
    <row r="304" spans="4:4">
      <c r="D304" s="124"/>
    </row>
    <row r="305" spans="4:4">
      <c r="D305" s="124"/>
    </row>
    <row r="306" spans="4:4">
      <c r="D306" s="124"/>
    </row>
    <row r="307" spans="4:4">
      <c r="D307" s="124"/>
    </row>
    <row r="308" spans="4:4">
      <c r="D308" s="124"/>
    </row>
    <row r="309" spans="4:4">
      <c r="D309" s="124"/>
    </row>
    <row r="310" spans="4:4">
      <c r="D310" s="124"/>
    </row>
    <row r="311" spans="4:4">
      <c r="D311" s="124"/>
    </row>
    <row r="312" spans="4:4">
      <c r="D312" s="124"/>
    </row>
    <row r="313" spans="4:4">
      <c r="D313" s="124"/>
    </row>
    <row r="314" spans="4:4">
      <c r="D314" s="124"/>
    </row>
    <row r="315" spans="4:4">
      <c r="D315" s="124"/>
    </row>
    <row r="316" spans="4:4">
      <c r="D316" s="124"/>
    </row>
    <row r="317" spans="4:4">
      <c r="D317" s="124"/>
    </row>
    <row r="318" spans="4:4">
      <c r="D318" s="124"/>
    </row>
    <row r="319" spans="4:4">
      <c r="D319" s="124"/>
    </row>
    <row r="320" spans="4:4">
      <c r="D320" s="124"/>
    </row>
    <row r="321" spans="4:4">
      <c r="D321" s="124"/>
    </row>
    <row r="322" spans="4:4">
      <c r="D322" s="124"/>
    </row>
    <row r="323" spans="4:4">
      <c r="D323" s="124"/>
    </row>
    <row r="324" spans="4:4">
      <c r="D324" s="124"/>
    </row>
    <row r="325" spans="4:4">
      <c r="D325" s="124"/>
    </row>
    <row r="326" spans="4:4">
      <c r="D326" s="124"/>
    </row>
    <row r="327" spans="4:4">
      <c r="D327" s="124"/>
    </row>
    <row r="328" spans="4:4">
      <c r="D328" s="124"/>
    </row>
    <row r="329" spans="4:4">
      <c r="D329" s="124"/>
    </row>
    <row r="330" spans="4:4">
      <c r="D330" s="124"/>
    </row>
    <row r="331" spans="4:4">
      <c r="D331" s="124"/>
    </row>
    <row r="332" spans="4:4">
      <c r="D332" s="124"/>
    </row>
    <row r="333" spans="4:4">
      <c r="D333" s="124"/>
    </row>
    <row r="334" spans="4:4">
      <c r="D334" s="124"/>
    </row>
    <row r="335" spans="4:4">
      <c r="D335" s="124"/>
    </row>
    <row r="336" spans="4:4">
      <c r="D336" s="124"/>
    </row>
    <row r="337" spans="4:4">
      <c r="D337" s="124"/>
    </row>
    <row r="338" spans="4:4">
      <c r="D338" s="124"/>
    </row>
    <row r="339" spans="4:4">
      <c r="D339" s="124"/>
    </row>
    <row r="340" spans="4:4">
      <c r="D340" s="124"/>
    </row>
    <row r="341" spans="4:4">
      <c r="D341" s="124"/>
    </row>
    <row r="342" spans="4:4">
      <c r="D342" s="124"/>
    </row>
    <row r="343" spans="4:4">
      <c r="D343" s="124"/>
    </row>
    <row r="344" spans="4:4">
      <c r="D344" s="124"/>
    </row>
    <row r="345" spans="4:4">
      <c r="D345" s="124"/>
    </row>
    <row r="346" spans="4:4">
      <c r="D346" s="124"/>
    </row>
    <row r="347" spans="4:4">
      <c r="D347" s="124"/>
    </row>
    <row r="348" spans="4:4">
      <c r="D348" s="124"/>
    </row>
    <row r="349" spans="4:4">
      <c r="D349" s="124"/>
    </row>
    <row r="350" spans="4:4">
      <c r="D350" s="124"/>
    </row>
    <row r="351" spans="4:4">
      <c r="D351" s="124"/>
    </row>
    <row r="352" spans="4:4">
      <c r="D352" s="124"/>
    </row>
    <row r="353" spans="4:4">
      <c r="D353" s="124"/>
    </row>
    <row r="354" spans="4:4">
      <c r="D354" s="124"/>
    </row>
    <row r="355" spans="4:4">
      <c r="D355" s="124"/>
    </row>
    <row r="356" spans="4:4">
      <c r="D356" s="124"/>
    </row>
    <row r="357" spans="4:4">
      <c r="D357" s="124"/>
    </row>
    <row r="358" spans="4:4">
      <c r="D358" s="124"/>
    </row>
    <row r="359" spans="4:4">
      <c r="D359" s="124"/>
    </row>
    <row r="360" spans="4:4">
      <c r="D360" s="124"/>
    </row>
    <row r="361" spans="4:4">
      <c r="D361" s="124"/>
    </row>
    <row r="362" spans="4:4">
      <c r="D362" s="124"/>
    </row>
    <row r="363" spans="4:4">
      <c r="D363" s="124"/>
    </row>
    <row r="364" spans="4:4">
      <c r="D364" s="124"/>
    </row>
    <row r="365" spans="4:4">
      <c r="D365" s="124"/>
    </row>
    <row r="366" spans="4:4">
      <c r="D366" s="124"/>
    </row>
    <row r="367" spans="4:4">
      <c r="D367" s="124"/>
    </row>
    <row r="368" spans="4:4">
      <c r="D368" s="124"/>
    </row>
    <row r="369" spans="4:4">
      <c r="D369" s="124"/>
    </row>
    <row r="370" spans="4:4">
      <c r="D370" s="124"/>
    </row>
    <row r="371" spans="4:4">
      <c r="D371" s="124"/>
    </row>
    <row r="372" spans="4:4">
      <c r="D372" s="124"/>
    </row>
    <row r="373" spans="4:4">
      <c r="D373" s="124"/>
    </row>
    <row r="374" spans="4:4">
      <c r="D374" s="124"/>
    </row>
    <row r="375" spans="4:4">
      <c r="D375" s="124"/>
    </row>
    <row r="376" spans="4:4">
      <c r="D376" s="124"/>
    </row>
    <row r="377" spans="4:4">
      <c r="D377" s="124"/>
    </row>
    <row r="378" spans="4:4">
      <c r="D378" s="124"/>
    </row>
    <row r="379" spans="4:4">
      <c r="D379" s="124"/>
    </row>
    <row r="380" spans="4:4">
      <c r="D380" s="124"/>
    </row>
    <row r="381" spans="4:4">
      <c r="D381" s="124"/>
    </row>
    <row r="382" spans="4:4">
      <c r="D382" s="124"/>
    </row>
    <row r="383" spans="4:4">
      <c r="D383" s="124"/>
    </row>
    <row r="384" spans="4:4">
      <c r="D384" s="124"/>
    </row>
    <row r="385" spans="4:4">
      <c r="D385" s="124"/>
    </row>
    <row r="386" spans="4:4">
      <c r="D386" s="124"/>
    </row>
    <row r="387" spans="4:4">
      <c r="D387" s="124"/>
    </row>
    <row r="388" spans="4:4">
      <c r="D388" s="124"/>
    </row>
    <row r="389" spans="4:4">
      <c r="D389" s="124"/>
    </row>
    <row r="390" spans="4:4">
      <c r="D390" s="124"/>
    </row>
    <row r="391" spans="4:4">
      <c r="D391" s="124"/>
    </row>
    <row r="392" spans="4:4">
      <c r="D392" s="124"/>
    </row>
    <row r="393" spans="4:4">
      <c r="D393" s="124"/>
    </row>
    <row r="394" spans="4:4">
      <c r="D394" s="124"/>
    </row>
    <row r="395" spans="4:4">
      <c r="D395" s="124"/>
    </row>
    <row r="396" spans="4:4">
      <c r="D396" s="124"/>
    </row>
    <row r="397" spans="4:4">
      <c r="D397" s="124"/>
    </row>
    <row r="398" spans="4:4">
      <c r="D398" s="124"/>
    </row>
    <row r="399" spans="4:4">
      <c r="D399" s="124"/>
    </row>
    <row r="400" spans="4:4">
      <c r="D400" s="124"/>
    </row>
    <row r="401" spans="4:4">
      <c r="D401" s="124"/>
    </row>
    <row r="402" spans="4:4">
      <c r="D402" s="124"/>
    </row>
    <row r="403" spans="4:4">
      <c r="D403" s="124"/>
    </row>
    <row r="404" spans="4:4">
      <c r="D404" s="124"/>
    </row>
    <row r="405" spans="4:4">
      <c r="D405" s="124"/>
    </row>
    <row r="406" spans="4:4">
      <c r="D406" s="124"/>
    </row>
    <row r="407" spans="4:4">
      <c r="D407" s="124"/>
    </row>
    <row r="408" spans="4:4">
      <c r="D408" s="124"/>
    </row>
    <row r="409" spans="4:4">
      <c r="D409" s="124"/>
    </row>
    <row r="410" spans="4:4">
      <c r="D410" s="124"/>
    </row>
    <row r="411" spans="4:4">
      <c r="D411" s="124"/>
    </row>
    <row r="412" spans="4:4">
      <c r="D412" s="124"/>
    </row>
    <row r="413" spans="4:4">
      <c r="D413" s="124"/>
    </row>
    <row r="414" spans="4:4">
      <c r="D414" s="124"/>
    </row>
    <row r="415" spans="4:4">
      <c r="D415" s="124"/>
    </row>
    <row r="416" spans="4:4">
      <c r="D416" s="124"/>
    </row>
    <row r="417" spans="4:4">
      <c r="D417" s="124"/>
    </row>
    <row r="418" spans="4:4">
      <c r="D418" s="124"/>
    </row>
    <row r="419" spans="4:4">
      <c r="D419" s="124"/>
    </row>
    <row r="420" spans="4:4">
      <c r="D420" s="124"/>
    </row>
    <row r="421" spans="4:4">
      <c r="D421" s="124"/>
    </row>
    <row r="422" spans="4:4">
      <c r="D422" s="124"/>
    </row>
    <row r="423" spans="4:4">
      <c r="D423" s="124"/>
    </row>
    <row r="424" spans="4:4">
      <c r="D424" s="124"/>
    </row>
    <row r="425" spans="4:4">
      <c r="D425" s="124"/>
    </row>
    <row r="426" spans="4:4">
      <c r="D426" s="124"/>
    </row>
    <row r="427" spans="4:4">
      <c r="D427" s="124"/>
    </row>
    <row r="428" spans="4:4">
      <c r="D428" s="124"/>
    </row>
    <row r="429" spans="4:4">
      <c r="D429" s="124"/>
    </row>
    <row r="430" spans="4:4">
      <c r="D430" s="124"/>
    </row>
    <row r="431" spans="4:4">
      <c r="D431" s="124"/>
    </row>
    <row r="432" spans="4:4">
      <c r="D432" s="124"/>
    </row>
    <row r="433" spans="4:4">
      <c r="D433" s="124"/>
    </row>
    <row r="434" spans="4:4">
      <c r="D434" s="124"/>
    </row>
    <row r="435" spans="4:4">
      <c r="D435" s="124"/>
    </row>
    <row r="436" spans="4:4">
      <c r="D436" s="124"/>
    </row>
    <row r="437" spans="4:4">
      <c r="D437" s="124"/>
    </row>
    <row r="438" spans="4:4">
      <c r="D438" s="124"/>
    </row>
    <row r="439" spans="4:4">
      <c r="D439" s="124"/>
    </row>
    <row r="440" spans="4:4">
      <c r="D440" s="124"/>
    </row>
    <row r="441" spans="4:4">
      <c r="D441" s="124"/>
    </row>
    <row r="442" spans="4:4">
      <c r="D442" s="124"/>
    </row>
    <row r="443" spans="4:4">
      <c r="D443" s="124"/>
    </row>
    <row r="444" spans="4:4">
      <c r="D444" s="124"/>
    </row>
    <row r="445" spans="4:4">
      <c r="D445" s="124"/>
    </row>
    <row r="446" spans="4:4">
      <c r="D446" s="124"/>
    </row>
    <row r="447" spans="4:4">
      <c r="D447" s="124"/>
    </row>
    <row r="448" spans="4:4">
      <c r="D448" s="124"/>
    </row>
    <row r="449" spans="4:4">
      <c r="D449" s="124"/>
    </row>
    <row r="450" spans="4:4">
      <c r="D450" s="124"/>
    </row>
    <row r="451" spans="4:4">
      <c r="D451" s="124"/>
    </row>
    <row r="452" spans="4:4">
      <c r="D452" s="124"/>
    </row>
    <row r="453" spans="4:4">
      <c r="D453" s="124"/>
    </row>
    <row r="454" spans="4:4">
      <c r="D454" s="124"/>
    </row>
    <row r="455" spans="4:4">
      <c r="D455" s="124"/>
    </row>
    <row r="456" spans="4:4">
      <c r="D456" s="124"/>
    </row>
    <row r="457" spans="4:4">
      <c r="D457" s="124"/>
    </row>
    <row r="458" spans="4:4">
      <c r="D458" s="124"/>
    </row>
    <row r="459" spans="4:4">
      <c r="D459" s="124"/>
    </row>
    <row r="460" spans="4:4">
      <c r="D460" s="124"/>
    </row>
    <row r="461" spans="4:4">
      <c r="D461" s="124"/>
    </row>
    <row r="462" spans="4:4">
      <c r="D462" s="124"/>
    </row>
    <row r="463" spans="4:4">
      <c r="D463" s="124"/>
    </row>
    <row r="464" spans="4:4">
      <c r="D464" s="124"/>
    </row>
    <row r="465" spans="4:4">
      <c r="D465" s="124"/>
    </row>
    <row r="466" spans="4:4">
      <c r="D466" s="124"/>
    </row>
    <row r="467" spans="4:4">
      <c r="D467" s="124"/>
    </row>
    <row r="468" spans="4:4">
      <c r="D468" s="124"/>
    </row>
    <row r="469" spans="4:4">
      <c r="D469" s="124"/>
    </row>
    <row r="470" spans="4:4">
      <c r="D470" s="124"/>
    </row>
    <row r="471" spans="4:4">
      <c r="D471" s="124"/>
    </row>
    <row r="472" spans="4:4">
      <c r="D472" s="124"/>
    </row>
    <row r="473" spans="4:4">
      <c r="D473" s="124"/>
    </row>
    <row r="474" spans="4:4">
      <c r="D474" s="124"/>
    </row>
    <row r="475" spans="4:4">
      <c r="D475" s="124"/>
    </row>
    <row r="476" spans="4:4">
      <c r="D476" s="124"/>
    </row>
    <row r="477" spans="4:4">
      <c r="D477" s="124"/>
    </row>
    <row r="478" spans="4:4">
      <c r="D478" s="124"/>
    </row>
    <row r="479" spans="4:4">
      <c r="D479" s="124"/>
    </row>
    <row r="480" spans="4:4">
      <c r="D480" s="124"/>
    </row>
    <row r="481" spans="4:4">
      <c r="D481" s="124"/>
    </row>
    <row r="482" spans="4:4">
      <c r="D482" s="124"/>
    </row>
    <row r="483" spans="4:4">
      <c r="D483" s="124"/>
    </row>
    <row r="484" spans="4:4">
      <c r="D484" s="124"/>
    </row>
    <row r="485" spans="4:4">
      <c r="D485" s="124"/>
    </row>
    <row r="486" spans="4:4">
      <c r="D486" s="124"/>
    </row>
    <row r="487" spans="4:4">
      <c r="D487" s="124"/>
    </row>
    <row r="488" spans="4:4">
      <c r="D488" s="124"/>
    </row>
    <row r="489" spans="4:4">
      <c r="D489" s="124"/>
    </row>
    <row r="490" spans="4:4">
      <c r="D490" s="124"/>
    </row>
    <row r="491" spans="4:4">
      <c r="D491" s="124"/>
    </row>
    <row r="492" spans="4:4">
      <c r="D492" s="124"/>
    </row>
    <row r="493" spans="4:4">
      <c r="D493" s="124"/>
    </row>
    <row r="494" spans="4:4">
      <c r="D494" s="124"/>
    </row>
    <row r="495" spans="4:4">
      <c r="D495" s="124"/>
    </row>
    <row r="496" spans="4:4">
      <c r="D496" s="124"/>
    </row>
    <row r="497" spans="4:4">
      <c r="D497" s="124"/>
    </row>
    <row r="498" spans="4:4">
      <c r="D498" s="124"/>
    </row>
    <row r="499" spans="4:4">
      <c r="D499" s="124"/>
    </row>
    <row r="500" spans="4:4">
      <c r="D500" s="124"/>
    </row>
    <row r="501" spans="4:4">
      <c r="D501" s="124"/>
    </row>
    <row r="502" spans="4:4">
      <c r="D502" s="124"/>
    </row>
    <row r="503" spans="4:4">
      <c r="D503" s="124"/>
    </row>
    <row r="504" spans="4:4">
      <c r="D504" s="124"/>
    </row>
    <row r="505" spans="4:4">
      <c r="D505" s="124"/>
    </row>
    <row r="506" spans="4:4">
      <c r="D506" s="124"/>
    </row>
    <row r="507" spans="4:4">
      <c r="D507" s="124"/>
    </row>
    <row r="508" spans="4:4">
      <c r="D508" s="124"/>
    </row>
    <row r="509" spans="4:4">
      <c r="D509" s="124"/>
    </row>
    <row r="510" spans="4:4">
      <c r="D510" s="124"/>
    </row>
    <row r="511" spans="4:4">
      <c r="D511" s="124"/>
    </row>
    <row r="512" spans="4:4">
      <c r="D512" s="124"/>
    </row>
    <row r="513" spans="4:5">
      <c r="D513" s="124"/>
      <c r="E513" s="123"/>
    </row>
    <row r="514" spans="4:5">
      <c r="D514" s="124"/>
      <c r="E514" s="123"/>
    </row>
    <row r="515" spans="4:5">
      <c r="D515" s="124"/>
      <c r="E515" s="123"/>
    </row>
    <row r="516" spans="4:5">
      <c r="D516" s="124"/>
      <c r="E516" s="123"/>
    </row>
    <row r="517" spans="4:5">
      <c r="D517" s="123"/>
      <c r="E517" s="125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167</v>
      </c>
      <c r="C1" s="76" t="s" vm="1">
        <v>236</v>
      </c>
    </row>
    <row r="2" spans="2:18">
      <c r="B2" s="55" t="s">
        <v>166</v>
      </c>
      <c r="C2" s="76" t="s">
        <v>237</v>
      </c>
    </row>
    <row r="3" spans="2:18">
      <c r="B3" s="55" t="s">
        <v>168</v>
      </c>
      <c r="C3" s="76" t="s">
        <v>238</v>
      </c>
    </row>
    <row r="4" spans="2:18">
      <c r="B4" s="55" t="s">
        <v>169</v>
      </c>
      <c r="C4" s="76">
        <v>2148</v>
      </c>
    </row>
    <row r="6" spans="2:18" ht="26.25" customHeight="1">
      <c r="B6" s="185" t="s">
        <v>208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1" t="s">
        <v>104</v>
      </c>
      <c r="C7" s="29" t="s">
        <v>38</v>
      </c>
      <c r="D7" s="29" t="s">
        <v>51</v>
      </c>
      <c r="E7" s="29" t="s">
        <v>15</v>
      </c>
      <c r="F7" s="29" t="s">
        <v>52</v>
      </c>
      <c r="G7" s="29" t="s">
        <v>90</v>
      </c>
      <c r="H7" s="29" t="s">
        <v>18</v>
      </c>
      <c r="I7" s="29" t="s">
        <v>89</v>
      </c>
      <c r="J7" s="29" t="s">
        <v>17</v>
      </c>
      <c r="K7" s="29" t="s">
        <v>205</v>
      </c>
      <c r="L7" s="29" t="s">
        <v>220</v>
      </c>
      <c r="M7" s="29" t="s">
        <v>206</v>
      </c>
      <c r="N7" s="29" t="s">
        <v>49</v>
      </c>
      <c r="O7" s="29" t="s">
        <v>170</v>
      </c>
      <c r="P7" s="30" t="s">
        <v>172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227</v>
      </c>
      <c r="M8" s="31" t="s">
        <v>223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226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167</v>
      </c>
      <c r="C1" s="76" t="s" vm="1">
        <v>236</v>
      </c>
    </row>
    <row r="2" spans="2:18">
      <c r="B2" s="55" t="s">
        <v>166</v>
      </c>
      <c r="C2" s="76" t="s">
        <v>237</v>
      </c>
    </row>
    <row r="3" spans="2:18">
      <c r="B3" s="55" t="s">
        <v>168</v>
      </c>
      <c r="C3" s="76" t="s">
        <v>238</v>
      </c>
    </row>
    <row r="4" spans="2:18">
      <c r="B4" s="55" t="s">
        <v>169</v>
      </c>
      <c r="C4" s="76">
        <v>2148</v>
      </c>
    </row>
    <row r="6" spans="2:18" ht="26.25" customHeight="1">
      <c r="B6" s="185" t="s">
        <v>210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1" t="s">
        <v>104</v>
      </c>
      <c r="C7" s="29" t="s">
        <v>38</v>
      </c>
      <c r="D7" s="29" t="s">
        <v>51</v>
      </c>
      <c r="E7" s="29" t="s">
        <v>15</v>
      </c>
      <c r="F7" s="29" t="s">
        <v>52</v>
      </c>
      <c r="G7" s="29" t="s">
        <v>90</v>
      </c>
      <c r="H7" s="29" t="s">
        <v>18</v>
      </c>
      <c r="I7" s="29" t="s">
        <v>89</v>
      </c>
      <c r="J7" s="29" t="s">
        <v>17</v>
      </c>
      <c r="K7" s="29" t="s">
        <v>205</v>
      </c>
      <c r="L7" s="29" t="s">
        <v>220</v>
      </c>
      <c r="M7" s="29" t="s">
        <v>206</v>
      </c>
      <c r="N7" s="29" t="s">
        <v>49</v>
      </c>
      <c r="O7" s="29" t="s">
        <v>170</v>
      </c>
      <c r="P7" s="30" t="s">
        <v>172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227</v>
      </c>
      <c r="M8" s="31" t="s">
        <v>223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226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5" t="s">
        <v>167</v>
      </c>
      <c r="C1" s="76" t="s" vm="1">
        <v>236</v>
      </c>
    </row>
    <row r="2" spans="2:53">
      <c r="B2" s="55" t="s">
        <v>166</v>
      </c>
      <c r="C2" s="76" t="s">
        <v>237</v>
      </c>
    </row>
    <row r="3" spans="2:53">
      <c r="B3" s="55" t="s">
        <v>168</v>
      </c>
      <c r="C3" s="76" t="s">
        <v>238</v>
      </c>
    </row>
    <row r="4" spans="2:53">
      <c r="B4" s="55" t="s">
        <v>169</v>
      </c>
      <c r="C4" s="76">
        <v>2148</v>
      </c>
    </row>
    <row r="6" spans="2:53" ht="21.75" customHeight="1">
      <c r="B6" s="176" t="s">
        <v>197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8"/>
    </row>
    <row r="7" spans="2:53" ht="27.75" customHeight="1">
      <c r="B7" s="179" t="s">
        <v>74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1"/>
      <c r="AU7" s="3"/>
      <c r="AV7" s="3"/>
    </row>
    <row r="8" spans="2:53" s="3" customFormat="1" ht="66" customHeight="1">
      <c r="B8" s="21" t="s">
        <v>103</v>
      </c>
      <c r="C8" s="29" t="s">
        <v>38</v>
      </c>
      <c r="D8" s="29" t="s">
        <v>107</v>
      </c>
      <c r="E8" s="29" t="s">
        <v>15</v>
      </c>
      <c r="F8" s="29" t="s">
        <v>52</v>
      </c>
      <c r="G8" s="29" t="s">
        <v>90</v>
      </c>
      <c r="H8" s="29" t="s">
        <v>18</v>
      </c>
      <c r="I8" s="29" t="s">
        <v>89</v>
      </c>
      <c r="J8" s="29" t="s">
        <v>17</v>
      </c>
      <c r="K8" s="29" t="s">
        <v>19</v>
      </c>
      <c r="L8" s="29" t="s">
        <v>220</v>
      </c>
      <c r="M8" s="29" t="s">
        <v>219</v>
      </c>
      <c r="N8" s="29" t="s">
        <v>234</v>
      </c>
      <c r="O8" s="29" t="s">
        <v>50</v>
      </c>
      <c r="P8" s="29" t="s">
        <v>222</v>
      </c>
      <c r="Q8" s="29" t="s">
        <v>170</v>
      </c>
      <c r="R8" s="70" t="s">
        <v>172</v>
      </c>
      <c r="AM8" s="1"/>
      <c r="AU8" s="1"/>
      <c r="AV8" s="1"/>
      <c r="AW8" s="1"/>
    </row>
    <row r="9" spans="2:53" s="3" customFormat="1" ht="21.75" customHeight="1">
      <c r="B9" s="14"/>
      <c r="C9" s="31"/>
      <c r="D9" s="31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227</v>
      </c>
      <c r="M9" s="31"/>
      <c r="N9" s="15" t="s">
        <v>223</v>
      </c>
      <c r="O9" s="31" t="s">
        <v>228</v>
      </c>
      <c r="P9" s="31" t="s">
        <v>20</v>
      </c>
      <c r="Q9" s="31" t="s">
        <v>20</v>
      </c>
      <c r="R9" s="32" t="s">
        <v>20</v>
      </c>
      <c r="AU9" s="1"/>
      <c r="AV9" s="1"/>
    </row>
    <row r="10" spans="2:53" s="4" customFormat="1" ht="18" customHeight="1">
      <c r="B10" s="17"/>
      <c r="C10" s="33" t="s">
        <v>1</v>
      </c>
      <c r="D10" s="33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101</v>
      </c>
      <c r="R10" s="19" t="s">
        <v>102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16" customFormat="1" ht="18" customHeight="1">
      <c r="B11" s="77" t="s">
        <v>27</v>
      </c>
      <c r="C11" s="78"/>
      <c r="D11" s="78"/>
      <c r="E11" s="78"/>
      <c r="F11" s="78"/>
      <c r="G11" s="78"/>
      <c r="H11" s="86">
        <v>4.9137176820696977</v>
      </c>
      <c r="I11" s="78"/>
      <c r="J11" s="78"/>
      <c r="K11" s="87">
        <v>1.8959971949155676E-3</v>
      </c>
      <c r="L11" s="86"/>
      <c r="M11" s="88"/>
      <c r="N11" s="78"/>
      <c r="O11" s="86">
        <v>1391.2451100000001</v>
      </c>
      <c r="P11" s="78"/>
      <c r="Q11" s="87">
        <v>1</v>
      </c>
      <c r="R11" s="87">
        <f>O11/'סכום נכסי הקרן'!$C$42</f>
        <v>0.41918950890178752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U11" s="118"/>
      <c r="AV11" s="118"/>
      <c r="AW11" s="120"/>
      <c r="BA11" s="118"/>
    </row>
    <row r="12" spans="2:53" s="118" customFormat="1" ht="22.5" customHeight="1">
      <c r="B12" s="79" t="s">
        <v>217</v>
      </c>
      <c r="C12" s="80"/>
      <c r="D12" s="80"/>
      <c r="E12" s="80"/>
      <c r="F12" s="80"/>
      <c r="G12" s="80"/>
      <c r="H12" s="89">
        <v>4.9137176820696977</v>
      </c>
      <c r="I12" s="80"/>
      <c r="J12" s="80"/>
      <c r="K12" s="90">
        <v>1.8959971949155676E-3</v>
      </c>
      <c r="L12" s="89"/>
      <c r="M12" s="91"/>
      <c r="N12" s="80"/>
      <c r="O12" s="89">
        <v>1391.2451100000001</v>
      </c>
      <c r="P12" s="80"/>
      <c r="Q12" s="90">
        <v>1</v>
      </c>
      <c r="R12" s="90">
        <f>O12/'סכום נכסי הקרן'!$C$42</f>
        <v>0.41918950890178752</v>
      </c>
      <c r="AW12" s="116"/>
    </row>
    <row r="13" spans="2:53" s="117" customFormat="1">
      <c r="B13" s="109" t="s">
        <v>26</v>
      </c>
      <c r="C13" s="105"/>
      <c r="D13" s="105"/>
      <c r="E13" s="105"/>
      <c r="F13" s="105"/>
      <c r="G13" s="105"/>
      <c r="H13" s="106">
        <v>5.0631723663802823</v>
      </c>
      <c r="I13" s="105"/>
      <c r="J13" s="105"/>
      <c r="K13" s="107">
        <v>-4.3928653140730646E-3</v>
      </c>
      <c r="L13" s="106"/>
      <c r="M13" s="110"/>
      <c r="N13" s="105"/>
      <c r="O13" s="106">
        <v>693.97784999999999</v>
      </c>
      <c r="P13" s="105"/>
      <c r="Q13" s="107">
        <v>0.49881781794726304</v>
      </c>
      <c r="R13" s="107">
        <f>O13/'סכום נכסי הקרן'!$C$42</f>
        <v>0.20909919613677447</v>
      </c>
    </row>
    <row r="14" spans="2:53" s="118" customFormat="1">
      <c r="B14" s="83" t="s">
        <v>25</v>
      </c>
      <c r="C14" s="80"/>
      <c r="D14" s="80"/>
      <c r="E14" s="80"/>
      <c r="F14" s="80"/>
      <c r="G14" s="80"/>
      <c r="H14" s="89">
        <v>5.0631723663802823</v>
      </c>
      <c r="I14" s="80"/>
      <c r="J14" s="80"/>
      <c r="K14" s="90">
        <v>-4.3928653140730646E-3</v>
      </c>
      <c r="L14" s="89"/>
      <c r="M14" s="91"/>
      <c r="N14" s="80"/>
      <c r="O14" s="89">
        <v>693.97784999999999</v>
      </c>
      <c r="P14" s="80"/>
      <c r="Q14" s="90">
        <v>0.49881781794726304</v>
      </c>
      <c r="R14" s="90">
        <f>O14/'סכום נכסי הקרן'!$C$42</f>
        <v>0.20909919613677447</v>
      </c>
    </row>
    <row r="15" spans="2:53" s="118" customFormat="1">
      <c r="B15" s="84" t="s">
        <v>239</v>
      </c>
      <c r="C15" s="82" t="s">
        <v>240</v>
      </c>
      <c r="D15" s="95" t="s">
        <v>108</v>
      </c>
      <c r="E15" s="82" t="s">
        <v>241</v>
      </c>
      <c r="F15" s="82"/>
      <c r="G15" s="82"/>
      <c r="H15" s="92">
        <v>3.13</v>
      </c>
      <c r="I15" s="95" t="s">
        <v>152</v>
      </c>
      <c r="J15" s="96">
        <v>0.04</v>
      </c>
      <c r="K15" s="93">
        <v>-6.7000000000000002E-3</v>
      </c>
      <c r="L15" s="92">
        <v>120280</v>
      </c>
      <c r="M15" s="94">
        <v>152.84</v>
      </c>
      <c r="N15" s="82"/>
      <c r="O15" s="92">
        <v>183.83593999999999</v>
      </c>
      <c r="P15" s="93">
        <v>7.7361392510210603E-6</v>
      </c>
      <c r="Q15" s="93">
        <v>0.13213770792696622</v>
      </c>
      <c r="R15" s="93">
        <f>O15/'סכום נכסי הקרן'!$C$42</f>
        <v>5.5390740893312806E-2</v>
      </c>
    </row>
    <row r="16" spans="2:53" s="118" customFormat="1" ht="20.25">
      <c r="B16" s="84" t="s">
        <v>242</v>
      </c>
      <c r="C16" s="82" t="s">
        <v>243</v>
      </c>
      <c r="D16" s="95" t="s">
        <v>108</v>
      </c>
      <c r="E16" s="82" t="s">
        <v>241</v>
      </c>
      <c r="F16" s="82"/>
      <c r="G16" s="82"/>
      <c r="H16" s="92">
        <v>5.69</v>
      </c>
      <c r="I16" s="95" t="s">
        <v>152</v>
      </c>
      <c r="J16" s="96">
        <v>0.04</v>
      </c>
      <c r="K16" s="93">
        <v>-1.3999999999999998E-3</v>
      </c>
      <c r="L16" s="92">
        <v>313</v>
      </c>
      <c r="M16" s="94">
        <v>157.58000000000001</v>
      </c>
      <c r="N16" s="82"/>
      <c r="O16" s="92">
        <v>0.49323</v>
      </c>
      <c r="P16" s="93">
        <v>2.9605684442751969E-8</v>
      </c>
      <c r="Q16" s="93">
        <v>3.5452415714151188E-4</v>
      </c>
      <c r="R16" s="93">
        <f>O16/'סכום נכסי הקרן'!$C$42</f>
        <v>1.4861280732597051E-4</v>
      </c>
      <c r="AU16" s="116"/>
    </row>
    <row r="17" spans="2:48" s="118" customFormat="1" ht="20.25">
      <c r="B17" s="84" t="s">
        <v>244</v>
      </c>
      <c r="C17" s="82" t="s">
        <v>245</v>
      </c>
      <c r="D17" s="95" t="s">
        <v>108</v>
      </c>
      <c r="E17" s="82" t="s">
        <v>241</v>
      </c>
      <c r="F17" s="82"/>
      <c r="G17" s="82"/>
      <c r="H17" s="92">
        <v>14</v>
      </c>
      <c r="I17" s="95" t="s">
        <v>152</v>
      </c>
      <c r="J17" s="96">
        <v>0.04</v>
      </c>
      <c r="K17" s="93">
        <v>8.6E-3</v>
      </c>
      <c r="L17" s="92">
        <v>21000</v>
      </c>
      <c r="M17" s="94">
        <v>183.45</v>
      </c>
      <c r="N17" s="82"/>
      <c r="O17" s="92">
        <v>38.524500000000003</v>
      </c>
      <c r="P17" s="93">
        <v>1.294569963276749E-6</v>
      </c>
      <c r="Q17" s="93">
        <v>2.7690663365566116E-2</v>
      </c>
      <c r="R17" s="93">
        <f>O17/'סכום נכסי הקרן'!$C$42</f>
        <v>1.1607635577376379E-2</v>
      </c>
      <c r="AV17" s="116"/>
    </row>
    <row r="18" spans="2:48" s="118" customFormat="1">
      <c r="B18" s="84" t="s">
        <v>246</v>
      </c>
      <c r="C18" s="82" t="s">
        <v>247</v>
      </c>
      <c r="D18" s="95" t="s">
        <v>108</v>
      </c>
      <c r="E18" s="82" t="s">
        <v>241</v>
      </c>
      <c r="F18" s="82"/>
      <c r="G18" s="82"/>
      <c r="H18" s="92">
        <v>18.28</v>
      </c>
      <c r="I18" s="95" t="s">
        <v>152</v>
      </c>
      <c r="J18" s="96">
        <v>2.75E-2</v>
      </c>
      <c r="K18" s="93">
        <v>1.09E-2</v>
      </c>
      <c r="L18" s="92">
        <v>48075</v>
      </c>
      <c r="M18" s="94">
        <v>143.71</v>
      </c>
      <c r="N18" s="82"/>
      <c r="O18" s="92">
        <v>69.088589999999996</v>
      </c>
      <c r="P18" s="93">
        <v>2.719933112559064E-6</v>
      </c>
      <c r="Q18" s="93">
        <v>4.9659538425978721E-2</v>
      </c>
      <c r="R18" s="93">
        <f>O18/'סכום נכסי הקרן'!$C$42</f>
        <v>2.0816757525075467E-2</v>
      </c>
      <c r="AU18" s="120"/>
    </row>
    <row r="19" spans="2:48" s="118" customFormat="1">
      <c r="B19" s="84" t="s">
        <v>248</v>
      </c>
      <c r="C19" s="82" t="s">
        <v>249</v>
      </c>
      <c r="D19" s="95" t="s">
        <v>108</v>
      </c>
      <c r="E19" s="82" t="s">
        <v>241</v>
      </c>
      <c r="F19" s="82"/>
      <c r="G19" s="82"/>
      <c r="H19" s="92">
        <v>5.2700000000000005</v>
      </c>
      <c r="I19" s="95" t="s">
        <v>152</v>
      </c>
      <c r="J19" s="96">
        <v>1.7500000000000002E-2</v>
      </c>
      <c r="K19" s="93">
        <v>-2.5999999999999999E-3</v>
      </c>
      <c r="L19" s="92">
        <v>22900</v>
      </c>
      <c r="M19" s="94">
        <v>112.7</v>
      </c>
      <c r="N19" s="82"/>
      <c r="O19" s="92">
        <v>25.808299999999999</v>
      </c>
      <c r="P19" s="93">
        <v>1.6332550702228359E-6</v>
      </c>
      <c r="Q19" s="93">
        <v>1.8550505453348905E-2</v>
      </c>
      <c r="R19" s="93">
        <f>O19/'סכום נכסי הקרן'!$C$42</f>
        <v>7.7761772708692597E-3</v>
      </c>
      <c r="AV19" s="120"/>
    </row>
    <row r="20" spans="2:48" s="118" customFormat="1">
      <c r="B20" s="84" t="s">
        <v>250</v>
      </c>
      <c r="C20" s="82" t="s">
        <v>251</v>
      </c>
      <c r="D20" s="95" t="s">
        <v>108</v>
      </c>
      <c r="E20" s="82" t="s">
        <v>241</v>
      </c>
      <c r="F20" s="82"/>
      <c r="G20" s="82"/>
      <c r="H20" s="92">
        <v>1.56</v>
      </c>
      <c r="I20" s="95" t="s">
        <v>152</v>
      </c>
      <c r="J20" s="96">
        <v>0.03</v>
      </c>
      <c r="K20" s="93">
        <v>-9.2999999999999992E-3</v>
      </c>
      <c r="L20" s="92">
        <v>155273</v>
      </c>
      <c r="M20" s="94">
        <v>117.13</v>
      </c>
      <c r="N20" s="82"/>
      <c r="O20" s="92">
        <v>181.87126000000001</v>
      </c>
      <c r="P20" s="93">
        <v>1.0128530770419469E-5</v>
      </c>
      <c r="Q20" s="93">
        <v>0.1307255340505743</v>
      </c>
      <c r="R20" s="93">
        <f>O20/'סכום נכסי הקרן'!$C$42</f>
        <v>5.4798772419584148E-2</v>
      </c>
    </row>
    <row r="21" spans="2:48" s="118" customFormat="1">
      <c r="B21" s="84" t="s">
        <v>252</v>
      </c>
      <c r="C21" s="82" t="s">
        <v>253</v>
      </c>
      <c r="D21" s="95" t="s">
        <v>108</v>
      </c>
      <c r="E21" s="82" t="s">
        <v>241</v>
      </c>
      <c r="F21" s="82"/>
      <c r="G21" s="82"/>
      <c r="H21" s="92">
        <v>2.59</v>
      </c>
      <c r="I21" s="95" t="s">
        <v>152</v>
      </c>
      <c r="J21" s="96">
        <v>1E-3</v>
      </c>
      <c r="K21" s="93">
        <v>-7.6E-3</v>
      </c>
      <c r="L21" s="92">
        <v>78242</v>
      </c>
      <c r="M21" s="94">
        <v>102</v>
      </c>
      <c r="N21" s="82"/>
      <c r="O21" s="92">
        <v>79.806830000000005</v>
      </c>
      <c r="P21" s="93">
        <v>5.5096368295723607E-6</v>
      </c>
      <c r="Q21" s="93">
        <v>5.736360144331433E-2</v>
      </c>
      <c r="R21" s="93">
        <f>O21/'סכום נכסי הקרן'!$C$42</f>
        <v>2.4046219917860805E-2</v>
      </c>
    </row>
    <row r="22" spans="2:48" s="118" customFormat="1">
      <c r="B22" s="84" t="s">
        <v>254</v>
      </c>
      <c r="C22" s="82" t="s">
        <v>255</v>
      </c>
      <c r="D22" s="95" t="s">
        <v>108</v>
      </c>
      <c r="E22" s="82" t="s">
        <v>241</v>
      </c>
      <c r="F22" s="82"/>
      <c r="G22" s="82"/>
      <c r="H22" s="92">
        <v>7.4000000000000012</v>
      </c>
      <c r="I22" s="95" t="s">
        <v>152</v>
      </c>
      <c r="J22" s="96">
        <v>7.4999999999999997E-3</v>
      </c>
      <c r="K22" s="93">
        <v>-1E-4</v>
      </c>
      <c r="L22" s="92">
        <v>5519</v>
      </c>
      <c r="M22" s="94">
        <v>105.3</v>
      </c>
      <c r="N22" s="82"/>
      <c r="O22" s="92">
        <v>5.8115100000000002</v>
      </c>
      <c r="P22" s="93">
        <v>3.9598956349738213E-7</v>
      </c>
      <c r="Q22" s="93">
        <v>4.1772006659559794E-3</v>
      </c>
      <c r="R22" s="93">
        <f>O22/'סכום נכסי הקרן'!$C$42</f>
        <v>1.7510386957463068E-3</v>
      </c>
    </row>
    <row r="23" spans="2:48" s="118" customFormat="1">
      <c r="B23" s="84" t="s">
        <v>256</v>
      </c>
      <c r="C23" s="82" t="s">
        <v>257</v>
      </c>
      <c r="D23" s="95" t="s">
        <v>108</v>
      </c>
      <c r="E23" s="82" t="s">
        <v>241</v>
      </c>
      <c r="F23" s="82"/>
      <c r="G23" s="82"/>
      <c r="H23" s="92">
        <v>0.08</v>
      </c>
      <c r="I23" s="95" t="s">
        <v>152</v>
      </c>
      <c r="J23" s="96">
        <v>3.5000000000000003E-2</v>
      </c>
      <c r="K23" s="93">
        <v>-2.2200000000000001E-2</v>
      </c>
      <c r="L23" s="92">
        <v>101</v>
      </c>
      <c r="M23" s="94">
        <v>120.43</v>
      </c>
      <c r="N23" s="82"/>
      <c r="O23" s="92">
        <v>0.12163</v>
      </c>
      <c r="P23" s="93">
        <v>1.0336718040586195E-8</v>
      </c>
      <c r="Q23" s="93">
        <v>8.7425284822744136E-5</v>
      </c>
      <c r="R23" s="93">
        <f>O23/'סכום נכסי הקרן'!$C$42</f>
        <v>3.6647762210445012E-5</v>
      </c>
    </row>
    <row r="24" spans="2:48" s="118" customFormat="1">
      <c r="B24" s="84" t="s">
        <v>258</v>
      </c>
      <c r="C24" s="82" t="s">
        <v>259</v>
      </c>
      <c r="D24" s="95" t="s">
        <v>108</v>
      </c>
      <c r="E24" s="82" t="s">
        <v>241</v>
      </c>
      <c r="F24" s="82"/>
      <c r="G24" s="82"/>
      <c r="H24" s="92">
        <v>4.2700000000000005</v>
      </c>
      <c r="I24" s="95" t="s">
        <v>152</v>
      </c>
      <c r="J24" s="96">
        <v>2.75E-2</v>
      </c>
      <c r="K24" s="93">
        <v>-4.9000000000000007E-3</v>
      </c>
      <c r="L24" s="92">
        <v>91274</v>
      </c>
      <c r="M24" s="94">
        <v>119</v>
      </c>
      <c r="N24" s="82"/>
      <c r="O24" s="92">
        <v>108.61606</v>
      </c>
      <c r="P24" s="93">
        <v>5.5643532196849619E-6</v>
      </c>
      <c r="Q24" s="93">
        <v>7.8071117173594232E-2</v>
      </c>
      <c r="R24" s="93">
        <f>O24/'סכום נכסי הקרן'!$C$42</f>
        <v>3.2726593267412882E-2</v>
      </c>
    </row>
    <row r="25" spans="2:48" s="118" customFormat="1">
      <c r="B25" s="85"/>
      <c r="C25" s="82"/>
      <c r="D25" s="82"/>
      <c r="E25" s="82"/>
      <c r="F25" s="82"/>
      <c r="G25" s="82"/>
      <c r="H25" s="82"/>
      <c r="I25" s="82"/>
      <c r="J25" s="82"/>
      <c r="K25" s="93"/>
      <c r="L25" s="92"/>
      <c r="M25" s="94"/>
      <c r="N25" s="82"/>
      <c r="O25" s="82"/>
      <c r="P25" s="82"/>
      <c r="Q25" s="93"/>
      <c r="R25" s="82"/>
    </row>
    <row r="26" spans="2:48" s="117" customFormat="1">
      <c r="B26" s="109" t="s">
        <v>39</v>
      </c>
      <c r="C26" s="105"/>
      <c r="D26" s="105"/>
      <c r="E26" s="105"/>
      <c r="F26" s="105"/>
      <c r="G26" s="105"/>
      <c r="H26" s="106">
        <v>4.7649680613141072</v>
      </c>
      <c r="I26" s="105"/>
      <c r="J26" s="105"/>
      <c r="K26" s="107">
        <v>8.1551915287116743E-3</v>
      </c>
      <c r="L26" s="106"/>
      <c r="M26" s="110"/>
      <c r="N26" s="105"/>
      <c r="O26" s="106">
        <v>697.26725999999996</v>
      </c>
      <c r="P26" s="105"/>
      <c r="Q26" s="107">
        <v>0.5011821820527369</v>
      </c>
      <c r="R26" s="107">
        <f>O26/'סכום נכסי הקרן'!$C$42</f>
        <v>0.21009031276501305</v>
      </c>
    </row>
    <row r="27" spans="2:48" s="118" customFormat="1">
      <c r="B27" s="83" t="s">
        <v>23</v>
      </c>
      <c r="C27" s="80"/>
      <c r="D27" s="80"/>
      <c r="E27" s="80"/>
      <c r="F27" s="80"/>
      <c r="G27" s="80"/>
      <c r="H27" s="89">
        <v>0.93</v>
      </c>
      <c r="I27" s="80"/>
      <c r="J27" s="80"/>
      <c r="K27" s="90">
        <v>1.2999999999999999E-3</v>
      </c>
      <c r="L27" s="89"/>
      <c r="M27" s="91"/>
      <c r="N27" s="80"/>
      <c r="O27" s="89">
        <v>2.4969999999999999</v>
      </c>
      <c r="P27" s="80"/>
      <c r="Q27" s="90">
        <v>1.7947951673303634E-3</v>
      </c>
      <c r="R27" s="90">
        <f>O27/'סכום נכסי הקרן'!$C$42</f>
        <v>7.5235930477251666E-4</v>
      </c>
    </row>
    <row r="28" spans="2:48" s="118" customFormat="1">
      <c r="B28" s="84" t="s">
        <v>260</v>
      </c>
      <c r="C28" s="82" t="s">
        <v>261</v>
      </c>
      <c r="D28" s="95" t="s">
        <v>108</v>
      </c>
      <c r="E28" s="82" t="s">
        <v>241</v>
      </c>
      <c r="F28" s="82"/>
      <c r="G28" s="82"/>
      <c r="H28" s="92">
        <v>0.93</v>
      </c>
      <c r="I28" s="95" t="s">
        <v>152</v>
      </c>
      <c r="J28" s="96">
        <v>0</v>
      </c>
      <c r="K28" s="93">
        <v>1.2999999999999999E-3</v>
      </c>
      <c r="L28" s="92">
        <v>2500</v>
      </c>
      <c r="M28" s="94">
        <v>99.88</v>
      </c>
      <c r="N28" s="82"/>
      <c r="O28" s="92">
        <v>2.4969999999999999</v>
      </c>
      <c r="P28" s="93">
        <v>3.1250000000000003E-7</v>
      </c>
      <c r="Q28" s="93">
        <v>1.7947951673303634E-3</v>
      </c>
      <c r="R28" s="93">
        <f>O28/'סכום נכסי הקרן'!$C$42</f>
        <v>7.5235930477251666E-4</v>
      </c>
    </row>
    <row r="29" spans="2:48" s="118" customFormat="1">
      <c r="B29" s="85"/>
      <c r="C29" s="82"/>
      <c r="D29" s="82"/>
      <c r="E29" s="82"/>
      <c r="F29" s="82"/>
      <c r="G29" s="82"/>
      <c r="H29" s="82"/>
      <c r="I29" s="82"/>
      <c r="J29" s="82"/>
      <c r="K29" s="93"/>
      <c r="L29" s="92"/>
      <c r="M29" s="94"/>
      <c r="N29" s="82"/>
      <c r="O29" s="82"/>
      <c r="P29" s="82"/>
      <c r="Q29" s="93"/>
      <c r="R29" s="82"/>
    </row>
    <row r="30" spans="2:48" s="118" customFormat="1">
      <c r="B30" s="83" t="s">
        <v>24</v>
      </c>
      <c r="C30" s="80"/>
      <c r="D30" s="80"/>
      <c r="E30" s="80"/>
      <c r="F30" s="80"/>
      <c r="G30" s="80"/>
      <c r="H30" s="89">
        <v>4.7787509127117787</v>
      </c>
      <c r="I30" s="80"/>
      <c r="J30" s="80"/>
      <c r="K30" s="90">
        <v>8.1798290444959464E-3</v>
      </c>
      <c r="L30" s="89"/>
      <c r="M30" s="91"/>
      <c r="N30" s="80"/>
      <c r="O30" s="89">
        <v>694.77026000000001</v>
      </c>
      <c r="P30" s="80"/>
      <c r="Q30" s="90">
        <v>0.49938738688540651</v>
      </c>
      <c r="R30" s="90">
        <f>O30/'סכום נכסי הקרן'!$C$42</f>
        <v>0.20933795346024053</v>
      </c>
    </row>
    <row r="31" spans="2:48" s="118" customFormat="1">
      <c r="B31" s="84" t="s">
        <v>262</v>
      </c>
      <c r="C31" s="82" t="s">
        <v>263</v>
      </c>
      <c r="D31" s="95" t="s">
        <v>108</v>
      </c>
      <c r="E31" s="82" t="s">
        <v>241</v>
      </c>
      <c r="F31" s="82"/>
      <c r="G31" s="82"/>
      <c r="H31" s="92">
        <v>0.92</v>
      </c>
      <c r="I31" s="95" t="s">
        <v>152</v>
      </c>
      <c r="J31" s="96">
        <v>0.06</v>
      </c>
      <c r="K31" s="93">
        <v>1.5E-3</v>
      </c>
      <c r="L31" s="92">
        <v>26000</v>
      </c>
      <c r="M31" s="94">
        <v>105.85</v>
      </c>
      <c r="N31" s="82"/>
      <c r="O31" s="92">
        <v>27.521000000000001</v>
      </c>
      <c r="P31" s="93">
        <v>1.4185715127498519E-6</v>
      </c>
      <c r="Q31" s="93">
        <v>1.9781560993231452E-2</v>
      </c>
      <c r="R31" s="93">
        <f>O31/'סכום נכסי הקרן'!$C$42</f>
        <v>8.2922228380634486E-3</v>
      </c>
    </row>
    <row r="32" spans="2:48" s="118" customFormat="1">
      <c r="B32" s="84" t="s">
        <v>264</v>
      </c>
      <c r="C32" s="82" t="s">
        <v>265</v>
      </c>
      <c r="D32" s="95" t="s">
        <v>108</v>
      </c>
      <c r="E32" s="82" t="s">
        <v>241</v>
      </c>
      <c r="F32" s="82"/>
      <c r="G32" s="82"/>
      <c r="H32" s="92">
        <v>7.0600000000000005</v>
      </c>
      <c r="I32" s="95" t="s">
        <v>152</v>
      </c>
      <c r="J32" s="96">
        <v>6.25E-2</v>
      </c>
      <c r="K32" s="93">
        <v>1.4900000000000002E-2</v>
      </c>
      <c r="L32" s="92">
        <v>10009</v>
      </c>
      <c r="M32" s="94">
        <v>140.68</v>
      </c>
      <c r="N32" s="82"/>
      <c r="O32" s="92">
        <v>14.08066</v>
      </c>
      <c r="P32" s="93">
        <v>5.8328678519469064E-7</v>
      </c>
      <c r="Q32" s="93">
        <v>1.0120905294682401E-2</v>
      </c>
      <c r="R32" s="93">
        <f>O32/'סכום נכסי הקרן'!$C$42</f>
        <v>4.2425773201194171E-3</v>
      </c>
    </row>
    <row r="33" spans="2:18" s="118" customFormat="1">
      <c r="B33" s="84" t="s">
        <v>266</v>
      </c>
      <c r="C33" s="82" t="s">
        <v>267</v>
      </c>
      <c r="D33" s="95" t="s">
        <v>108</v>
      </c>
      <c r="E33" s="82" t="s">
        <v>241</v>
      </c>
      <c r="F33" s="82"/>
      <c r="G33" s="82"/>
      <c r="H33" s="92">
        <v>5.53</v>
      </c>
      <c r="I33" s="95" t="s">
        <v>152</v>
      </c>
      <c r="J33" s="96">
        <v>3.7499999999999999E-2</v>
      </c>
      <c r="K33" s="93">
        <v>1.0800000000000001E-2</v>
      </c>
      <c r="L33" s="92">
        <v>82472</v>
      </c>
      <c r="M33" s="94">
        <v>115.48</v>
      </c>
      <c r="N33" s="82"/>
      <c r="O33" s="92">
        <v>95.238669999999999</v>
      </c>
      <c r="P33" s="93">
        <v>5.3585321395624996E-6</v>
      </c>
      <c r="Q33" s="93">
        <v>6.8455708714045355E-2</v>
      </c>
      <c r="R33" s="93">
        <f>O33/'סכום נכסי הקרן'!$C$42</f>
        <v>2.8695914917364493E-2</v>
      </c>
    </row>
    <row r="34" spans="2:18" s="118" customFormat="1">
      <c r="B34" s="84" t="s">
        <v>268</v>
      </c>
      <c r="C34" s="82" t="s">
        <v>269</v>
      </c>
      <c r="D34" s="95" t="s">
        <v>108</v>
      </c>
      <c r="E34" s="82" t="s">
        <v>241</v>
      </c>
      <c r="F34" s="82"/>
      <c r="G34" s="82"/>
      <c r="H34" s="92">
        <v>19.02</v>
      </c>
      <c r="I34" s="95" t="s">
        <v>152</v>
      </c>
      <c r="J34" s="96">
        <v>3.7499999999999999E-2</v>
      </c>
      <c r="K34" s="93">
        <v>2.8999999999999998E-2</v>
      </c>
      <c r="L34" s="92">
        <v>7000</v>
      </c>
      <c r="M34" s="94">
        <v>116.6</v>
      </c>
      <c r="N34" s="82"/>
      <c r="O34" s="92">
        <v>8.1620000000000008</v>
      </c>
      <c r="P34" s="93">
        <v>1.5949802780688617E-6</v>
      </c>
      <c r="Q34" s="93">
        <v>5.8666872870446248E-3</v>
      </c>
      <c r="R34" s="93">
        <f>O34/'סכום נכסי הקרן'!$C$42</f>
        <v>2.4592537627365963E-3</v>
      </c>
    </row>
    <row r="35" spans="2:18" s="118" customFormat="1">
      <c r="B35" s="84" t="s">
        <v>270</v>
      </c>
      <c r="C35" s="82" t="s">
        <v>271</v>
      </c>
      <c r="D35" s="95" t="s">
        <v>108</v>
      </c>
      <c r="E35" s="82" t="s">
        <v>241</v>
      </c>
      <c r="F35" s="82"/>
      <c r="G35" s="82"/>
      <c r="H35" s="92">
        <v>1.1499999999999999</v>
      </c>
      <c r="I35" s="95" t="s">
        <v>152</v>
      </c>
      <c r="J35" s="96">
        <v>2.2499999999999999E-2</v>
      </c>
      <c r="K35" s="93">
        <v>1.7000000000000001E-3</v>
      </c>
      <c r="L35" s="92">
        <v>34800</v>
      </c>
      <c r="M35" s="94">
        <v>104.3</v>
      </c>
      <c r="N35" s="82"/>
      <c r="O35" s="92">
        <v>36.296399999999998</v>
      </c>
      <c r="P35" s="93">
        <v>1.8102645118970271E-6</v>
      </c>
      <c r="Q35" s="93">
        <v>2.6089148302558991E-2</v>
      </c>
      <c r="R35" s="93">
        <f>O35/'סכום נכסי הקרן'!$C$42</f>
        <v>1.0936297264615608E-2</v>
      </c>
    </row>
    <row r="36" spans="2:18" s="118" customFormat="1">
      <c r="B36" s="84" t="s">
        <v>272</v>
      </c>
      <c r="C36" s="82" t="s">
        <v>273</v>
      </c>
      <c r="D36" s="95" t="s">
        <v>108</v>
      </c>
      <c r="E36" s="82" t="s">
        <v>241</v>
      </c>
      <c r="F36" s="82"/>
      <c r="G36" s="82"/>
      <c r="H36" s="92">
        <v>0.59000000000000008</v>
      </c>
      <c r="I36" s="95" t="s">
        <v>152</v>
      </c>
      <c r="J36" s="96">
        <v>5.0000000000000001E-3</v>
      </c>
      <c r="K36" s="93">
        <v>8.0000000000000004E-4</v>
      </c>
      <c r="L36" s="92">
        <v>206500</v>
      </c>
      <c r="M36" s="94">
        <v>100.45</v>
      </c>
      <c r="N36" s="82"/>
      <c r="O36" s="92">
        <v>207.42925</v>
      </c>
      <c r="P36" s="93">
        <v>1.3527500458559337E-5</v>
      </c>
      <c r="Q36" s="93">
        <v>0.14909612153102195</v>
      </c>
      <c r="R36" s="93">
        <f>O36/'סכום נכסי הקרן'!$C$42</f>
        <v>6.2499529963750321E-2</v>
      </c>
    </row>
    <row r="37" spans="2:18" s="118" customFormat="1">
      <c r="B37" s="84" t="s">
        <v>274</v>
      </c>
      <c r="C37" s="82" t="s">
        <v>275</v>
      </c>
      <c r="D37" s="95" t="s">
        <v>108</v>
      </c>
      <c r="E37" s="82" t="s">
        <v>241</v>
      </c>
      <c r="F37" s="82"/>
      <c r="G37" s="82"/>
      <c r="H37" s="92">
        <v>2.83</v>
      </c>
      <c r="I37" s="95" t="s">
        <v>152</v>
      </c>
      <c r="J37" s="96">
        <v>5.0000000000000001E-3</v>
      </c>
      <c r="K37" s="93">
        <v>4.5000000000000005E-3</v>
      </c>
      <c r="L37" s="92">
        <v>9979</v>
      </c>
      <c r="M37" s="94">
        <v>100.21</v>
      </c>
      <c r="N37" s="82"/>
      <c r="O37" s="92">
        <v>9.9999599999999997</v>
      </c>
      <c r="P37" s="93">
        <v>2.6201710371193086E-6</v>
      </c>
      <c r="Q37" s="93">
        <v>7.1877772853411858E-3</v>
      </c>
      <c r="R37" s="93">
        <f>O37/'סכום נכסי הקרן'!$C$42</f>
        <v>3.0130408303375954E-3</v>
      </c>
    </row>
    <row r="38" spans="2:18" s="118" customFormat="1">
      <c r="B38" s="84" t="s">
        <v>276</v>
      </c>
      <c r="C38" s="82" t="s">
        <v>277</v>
      </c>
      <c r="D38" s="95" t="s">
        <v>108</v>
      </c>
      <c r="E38" s="82" t="s">
        <v>241</v>
      </c>
      <c r="F38" s="82"/>
      <c r="G38" s="82"/>
      <c r="H38" s="92">
        <v>3.5700000000000003</v>
      </c>
      <c r="I38" s="95" t="s">
        <v>152</v>
      </c>
      <c r="J38" s="96">
        <v>5.5E-2</v>
      </c>
      <c r="K38" s="93">
        <v>6.1000000000000013E-3</v>
      </c>
      <c r="L38" s="92">
        <v>7742</v>
      </c>
      <c r="M38" s="94">
        <v>119.41</v>
      </c>
      <c r="N38" s="82"/>
      <c r="O38" s="92">
        <v>9.2447199999999992</v>
      </c>
      <c r="P38" s="93">
        <v>4.3113376041476684E-7</v>
      </c>
      <c r="Q38" s="93">
        <v>6.6449254222356252E-3</v>
      </c>
      <c r="R38" s="93">
        <f>O38/'סכום נכסי הקרן'!$C$42</f>
        <v>2.7854830244359551E-3</v>
      </c>
    </row>
    <row r="39" spans="2:18" s="118" customFormat="1">
      <c r="B39" s="84" t="s">
        <v>278</v>
      </c>
      <c r="C39" s="82" t="s">
        <v>279</v>
      </c>
      <c r="D39" s="95" t="s">
        <v>108</v>
      </c>
      <c r="E39" s="82" t="s">
        <v>241</v>
      </c>
      <c r="F39" s="82"/>
      <c r="G39" s="82"/>
      <c r="H39" s="92">
        <v>15.64</v>
      </c>
      <c r="I39" s="95" t="s">
        <v>152</v>
      </c>
      <c r="J39" s="96">
        <v>5.5E-2</v>
      </c>
      <c r="K39" s="93">
        <v>2.64E-2</v>
      </c>
      <c r="L39" s="92">
        <v>74012</v>
      </c>
      <c r="M39" s="94">
        <v>151</v>
      </c>
      <c r="N39" s="82"/>
      <c r="O39" s="92">
        <v>111.75811999999999</v>
      </c>
      <c r="P39" s="93">
        <v>4.0479935435126489E-6</v>
      </c>
      <c r="Q39" s="93">
        <v>8.0329568957119277E-2</v>
      </c>
      <c r="R39" s="93">
        <f>O39/'סכום נכסי הקרן'!$C$42</f>
        <v>3.3673312561427103E-2</v>
      </c>
    </row>
    <row r="40" spans="2:18" s="118" customFormat="1">
      <c r="B40" s="84" t="s">
        <v>280</v>
      </c>
      <c r="C40" s="82" t="s">
        <v>281</v>
      </c>
      <c r="D40" s="95" t="s">
        <v>108</v>
      </c>
      <c r="E40" s="82" t="s">
        <v>241</v>
      </c>
      <c r="F40" s="82"/>
      <c r="G40" s="82"/>
      <c r="H40" s="92">
        <v>3.03</v>
      </c>
      <c r="I40" s="95" t="s">
        <v>152</v>
      </c>
      <c r="J40" s="96">
        <v>0.01</v>
      </c>
      <c r="K40" s="93">
        <v>4.9000000000000007E-3</v>
      </c>
      <c r="L40" s="92">
        <v>114875</v>
      </c>
      <c r="M40" s="94">
        <v>102.46</v>
      </c>
      <c r="N40" s="82"/>
      <c r="O40" s="92">
        <v>117.70093</v>
      </c>
      <c r="P40" s="93">
        <v>7.887814574456609E-6</v>
      </c>
      <c r="Q40" s="93">
        <v>8.4601145516335366E-2</v>
      </c>
      <c r="R40" s="93">
        <f>O40/'סכום נכסי הקרן'!$C$42</f>
        <v>3.5463912641521288E-2</v>
      </c>
    </row>
    <row r="41" spans="2:18" s="118" customFormat="1">
      <c r="B41" s="84" t="s">
        <v>282</v>
      </c>
      <c r="C41" s="82" t="s">
        <v>283</v>
      </c>
      <c r="D41" s="95" t="s">
        <v>108</v>
      </c>
      <c r="E41" s="82" t="s">
        <v>241</v>
      </c>
      <c r="F41" s="82"/>
      <c r="G41" s="82"/>
      <c r="H41" s="92">
        <v>6.97</v>
      </c>
      <c r="I41" s="95" t="s">
        <v>152</v>
      </c>
      <c r="J41" s="96">
        <v>1.7500000000000002E-2</v>
      </c>
      <c r="K41" s="93">
        <v>1.3800000000000002E-2</v>
      </c>
      <c r="L41" s="92">
        <v>15000</v>
      </c>
      <c r="M41" s="94">
        <v>103.58</v>
      </c>
      <c r="N41" s="82"/>
      <c r="O41" s="92">
        <v>15.537000000000001</v>
      </c>
      <c r="P41" s="93">
        <v>9.3184104580893303E-7</v>
      </c>
      <c r="Q41" s="93">
        <v>1.1167694239011558E-2</v>
      </c>
      <c r="R41" s="93">
        <f>O41/'סכום נכסי הקרן'!$C$42</f>
        <v>4.6813802636165762E-3</v>
      </c>
    </row>
    <row r="42" spans="2:18" s="118" customFormat="1">
      <c r="B42" s="84" t="s">
        <v>284</v>
      </c>
      <c r="C42" s="82" t="s">
        <v>285</v>
      </c>
      <c r="D42" s="95" t="s">
        <v>108</v>
      </c>
      <c r="E42" s="82" t="s">
        <v>241</v>
      </c>
      <c r="F42" s="82"/>
      <c r="G42" s="82"/>
      <c r="H42" s="92">
        <v>1.7999999999999998</v>
      </c>
      <c r="I42" s="95" t="s">
        <v>152</v>
      </c>
      <c r="J42" s="96">
        <v>0.05</v>
      </c>
      <c r="K42" s="93">
        <v>2.3E-3</v>
      </c>
      <c r="L42" s="92">
        <v>38161</v>
      </c>
      <c r="M42" s="94">
        <v>109.54</v>
      </c>
      <c r="N42" s="82"/>
      <c r="O42" s="92">
        <v>41.801550000000006</v>
      </c>
      <c r="P42" s="93">
        <v>2.0617348049642421E-6</v>
      </c>
      <c r="Q42" s="93">
        <v>3.0046143342778761E-2</v>
      </c>
      <c r="R42" s="93">
        <f>O42/'סכום נכסי הקרן'!$C$42</f>
        <v>1.2595028072252141E-2</v>
      </c>
    </row>
    <row r="43" spans="2:18" s="118" customFormat="1">
      <c r="B43" s="121"/>
    </row>
    <row r="44" spans="2:18">
      <c r="C44" s="1"/>
      <c r="D44" s="1"/>
    </row>
    <row r="45" spans="2:18">
      <c r="C45" s="1"/>
      <c r="D45" s="1"/>
    </row>
    <row r="46" spans="2:18">
      <c r="B46" s="97" t="s">
        <v>100</v>
      </c>
      <c r="C46" s="98"/>
      <c r="D46" s="98"/>
    </row>
    <row r="47" spans="2:18">
      <c r="B47" s="97" t="s">
        <v>218</v>
      </c>
      <c r="C47" s="98"/>
      <c r="D47" s="98"/>
    </row>
    <row r="48" spans="2:18">
      <c r="B48" s="182" t="s">
        <v>226</v>
      </c>
      <c r="C48" s="182"/>
      <c r="D48" s="182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8:D48"/>
  </mergeCells>
  <phoneticPr fontId="4" type="noConversion"/>
  <dataValidations count="1">
    <dataValidation allowBlank="1" showInputMessage="1" showErrorMessage="1" sqref="N10:Q10 N9 N1:N7 N32:N1048576 C5:C29 O1:Q9 O11:Q1048576 B49:B1048576 J1:M1048576 E1:I30 B46:B48 D1:D29 R1:AF1048576 AJ1:XFD1048576 AG1:AI27 AG31:AI1048576 C46:D47 A1:A1048576 B1:B45 E32:I1048576 C32:D45 C4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167</v>
      </c>
      <c r="C1" s="76" t="s" vm="1">
        <v>236</v>
      </c>
    </row>
    <row r="2" spans="2:67">
      <c r="B2" s="55" t="s">
        <v>166</v>
      </c>
      <c r="C2" s="76" t="s">
        <v>237</v>
      </c>
    </row>
    <row r="3" spans="2:67">
      <c r="B3" s="55" t="s">
        <v>168</v>
      </c>
      <c r="C3" s="76" t="s">
        <v>238</v>
      </c>
    </row>
    <row r="4" spans="2:67">
      <c r="B4" s="55" t="s">
        <v>169</v>
      </c>
      <c r="C4" s="76">
        <v>2148</v>
      </c>
    </row>
    <row r="6" spans="2:67" ht="26.25" customHeight="1">
      <c r="B6" s="179" t="s">
        <v>197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4"/>
      <c r="BO6" s="3"/>
    </row>
    <row r="7" spans="2:67" ht="26.25" customHeight="1">
      <c r="B7" s="179" t="s">
        <v>75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4"/>
      <c r="AZ7" s="42"/>
      <c r="BJ7" s="3"/>
      <c r="BO7" s="3"/>
    </row>
    <row r="8" spans="2:67" s="3" customFormat="1" ht="78.75">
      <c r="B8" s="36" t="s">
        <v>103</v>
      </c>
      <c r="C8" s="12" t="s">
        <v>38</v>
      </c>
      <c r="D8" s="12" t="s">
        <v>107</v>
      </c>
      <c r="E8" s="12" t="s">
        <v>213</v>
      </c>
      <c r="F8" s="12" t="s">
        <v>105</v>
      </c>
      <c r="G8" s="12" t="s">
        <v>51</v>
      </c>
      <c r="H8" s="12" t="s">
        <v>15</v>
      </c>
      <c r="I8" s="12" t="s">
        <v>52</v>
      </c>
      <c r="J8" s="12" t="s">
        <v>90</v>
      </c>
      <c r="K8" s="12" t="s">
        <v>18</v>
      </c>
      <c r="L8" s="12" t="s">
        <v>89</v>
      </c>
      <c r="M8" s="12" t="s">
        <v>17</v>
      </c>
      <c r="N8" s="12" t="s">
        <v>19</v>
      </c>
      <c r="O8" s="12" t="s">
        <v>220</v>
      </c>
      <c r="P8" s="12" t="s">
        <v>219</v>
      </c>
      <c r="Q8" s="12" t="s">
        <v>50</v>
      </c>
      <c r="R8" s="12" t="s">
        <v>49</v>
      </c>
      <c r="S8" s="12" t="s">
        <v>170</v>
      </c>
      <c r="T8" s="37" t="s">
        <v>172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5"/>
      <c r="D9" s="15"/>
      <c r="E9" s="15"/>
      <c r="F9" s="15"/>
      <c r="G9" s="15"/>
      <c r="H9" s="15"/>
      <c r="I9" s="15"/>
      <c r="J9" s="15" t="s">
        <v>22</v>
      </c>
      <c r="K9" s="15" t="s">
        <v>21</v>
      </c>
      <c r="L9" s="15"/>
      <c r="M9" s="15" t="s">
        <v>20</v>
      </c>
      <c r="N9" s="15" t="s">
        <v>20</v>
      </c>
      <c r="O9" s="15" t="s">
        <v>227</v>
      </c>
      <c r="P9" s="15"/>
      <c r="Q9" s="15" t="s">
        <v>223</v>
      </c>
      <c r="R9" s="15" t="s">
        <v>20</v>
      </c>
      <c r="S9" s="15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39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101</v>
      </c>
      <c r="R10" s="18" t="s">
        <v>102</v>
      </c>
      <c r="S10" s="44" t="s">
        <v>173</v>
      </c>
      <c r="T10" s="71" t="s">
        <v>214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100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218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226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90" zoomScaleNormal="90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25.5703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5" t="s">
        <v>167</v>
      </c>
      <c r="C1" s="76" t="s" vm="1">
        <v>236</v>
      </c>
    </row>
    <row r="2" spans="2:66">
      <c r="B2" s="55" t="s">
        <v>166</v>
      </c>
      <c r="C2" s="76" t="s">
        <v>237</v>
      </c>
    </row>
    <row r="3" spans="2:66">
      <c r="B3" s="55" t="s">
        <v>168</v>
      </c>
      <c r="C3" s="76" t="s">
        <v>238</v>
      </c>
    </row>
    <row r="4" spans="2:66">
      <c r="B4" s="55" t="s">
        <v>169</v>
      </c>
      <c r="C4" s="76">
        <v>2148</v>
      </c>
    </row>
    <row r="6" spans="2:66" ht="26.25" customHeight="1">
      <c r="B6" s="185" t="s">
        <v>197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7"/>
    </row>
    <row r="7" spans="2:66" ht="26.25" customHeight="1">
      <c r="B7" s="185" t="s">
        <v>76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7"/>
      <c r="BN7" s="3"/>
    </row>
    <row r="8" spans="2:66" s="3" customFormat="1" ht="78.75">
      <c r="B8" s="21" t="s">
        <v>103</v>
      </c>
      <c r="C8" s="29" t="s">
        <v>38</v>
      </c>
      <c r="D8" s="29" t="s">
        <v>107</v>
      </c>
      <c r="E8" s="29" t="s">
        <v>213</v>
      </c>
      <c r="F8" s="29" t="s">
        <v>105</v>
      </c>
      <c r="G8" s="29" t="s">
        <v>51</v>
      </c>
      <c r="H8" s="29" t="s">
        <v>15</v>
      </c>
      <c r="I8" s="29" t="s">
        <v>52</v>
      </c>
      <c r="J8" s="29" t="s">
        <v>90</v>
      </c>
      <c r="K8" s="29" t="s">
        <v>18</v>
      </c>
      <c r="L8" s="29" t="s">
        <v>89</v>
      </c>
      <c r="M8" s="29" t="s">
        <v>17</v>
      </c>
      <c r="N8" s="29" t="s">
        <v>19</v>
      </c>
      <c r="O8" s="12" t="s">
        <v>220</v>
      </c>
      <c r="P8" s="29" t="s">
        <v>219</v>
      </c>
      <c r="Q8" s="29" t="s">
        <v>234</v>
      </c>
      <c r="R8" s="29" t="s">
        <v>50</v>
      </c>
      <c r="S8" s="12" t="s">
        <v>49</v>
      </c>
      <c r="T8" s="29" t="s">
        <v>170</v>
      </c>
      <c r="U8" s="13" t="s">
        <v>172</v>
      </c>
      <c r="V8" s="1"/>
      <c r="W8" s="1"/>
      <c r="BJ8" s="1"/>
      <c r="BK8" s="1"/>
    </row>
    <row r="9" spans="2:66" s="3" customFormat="1" ht="25.5">
      <c r="B9" s="14"/>
      <c r="C9" s="15"/>
      <c r="D9" s="15"/>
      <c r="E9" s="15"/>
      <c r="F9" s="15"/>
      <c r="G9" s="15"/>
      <c r="H9" s="31"/>
      <c r="I9" s="31"/>
      <c r="J9" s="31" t="s">
        <v>22</v>
      </c>
      <c r="K9" s="31" t="s">
        <v>21</v>
      </c>
      <c r="L9" s="31"/>
      <c r="M9" s="31" t="s">
        <v>20</v>
      </c>
      <c r="N9" s="31" t="s">
        <v>20</v>
      </c>
      <c r="O9" s="31" t="s">
        <v>227</v>
      </c>
      <c r="P9" s="31"/>
      <c r="Q9" s="15" t="s">
        <v>223</v>
      </c>
      <c r="R9" s="31" t="s">
        <v>223</v>
      </c>
      <c r="S9" s="15" t="s">
        <v>20</v>
      </c>
      <c r="T9" s="31" t="s">
        <v>223</v>
      </c>
      <c r="U9" s="16" t="s">
        <v>20</v>
      </c>
      <c r="BI9" s="1"/>
      <c r="BJ9" s="1"/>
      <c r="BK9" s="1"/>
      <c r="BN9" s="4"/>
    </row>
    <row r="10" spans="2:6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3" t="s">
        <v>14</v>
      </c>
      <c r="Q10" s="41" t="s">
        <v>101</v>
      </c>
      <c r="R10" s="18" t="s">
        <v>102</v>
      </c>
      <c r="S10" s="18" t="s">
        <v>173</v>
      </c>
      <c r="T10" s="19" t="s">
        <v>214</v>
      </c>
      <c r="U10" s="19" t="s">
        <v>229</v>
      </c>
      <c r="V10" s="5"/>
      <c r="BI10" s="1"/>
      <c r="BJ10" s="3"/>
      <c r="BK10" s="1"/>
    </row>
    <row r="11" spans="2:66" s="4" customFormat="1" ht="18" customHeight="1">
      <c r="B11" s="111" t="s">
        <v>32</v>
      </c>
      <c r="C11" s="80"/>
      <c r="D11" s="80"/>
      <c r="E11" s="80"/>
      <c r="F11" s="80"/>
      <c r="G11" s="80"/>
      <c r="H11" s="80"/>
      <c r="I11" s="80"/>
      <c r="J11" s="80"/>
      <c r="K11" s="89">
        <v>1.5240628492518622</v>
      </c>
      <c r="L11" s="80"/>
      <c r="M11" s="80"/>
      <c r="N11" s="101">
        <v>4.4119531473250017E-3</v>
      </c>
      <c r="O11" s="89"/>
      <c r="P11" s="91"/>
      <c r="Q11" s="80"/>
      <c r="R11" s="89">
        <v>6.6839300000000001</v>
      </c>
      <c r="S11" s="80"/>
      <c r="T11" s="90">
        <v>1</v>
      </c>
      <c r="U11" s="90">
        <f>R11/'סכום נכסי הקרן'!$C$42</f>
        <v>2.0139034553256579E-3</v>
      </c>
      <c r="V11" s="5"/>
      <c r="BI11" s="98"/>
      <c r="BJ11" s="3"/>
      <c r="BK11" s="98"/>
      <c r="BN11" s="98"/>
    </row>
    <row r="12" spans="2:66" s="98" customFormat="1">
      <c r="B12" s="79" t="s">
        <v>217</v>
      </c>
      <c r="C12" s="80"/>
      <c r="D12" s="80"/>
      <c r="E12" s="80"/>
      <c r="F12" s="80"/>
      <c r="G12" s="80"/>
      <c r="H12" s="80"/>
      <c r="I12" s="80"/>
      <c r="J12" s="80"/>
      <c r="K12" s="89">
        <v>1.5240628492518622</v>
      </c>
      <c r="L12" s="80"/>
      <c r="M12" s="80"/>
      <c r="N12" s="101">
        <v>4.4119531473250017E-3</v>
      </c>
      <c r="O12" s="89"/>
      <c r="P12" s="91"/>
      <c r="Q12" s="80"/>
      <c r="R12" s="89">
        <v>6.6839300000000001</v>
      </c>
      <c r="S12" s="80"/>
      <c r="T12" s="90">
        <v>1</v>
      </c>
      <c r="U12" s="90">
        <f>R12/'סכום נכסי הקרן'!$C$42</f>
        <v>2.0139034553256579E-3</v>
      </c>
      <c r="BJ12" s="3"/>
    </row>
    <row r="13" spans="2:66" ht="20.25">
      <c r="B13" s="100" t="s">
        <v>31</v>
      </c>
      <c r="C13" s="80"/>
      <c r="D13" s="80"/>
      <c r="E13" s="80"/>
      <c r="F13" s="80"/>
      <c r="G13" s="80"/>
      <c r="H13" s="80"/>
      <c r="I13" s="80"/>
      <c r="J13" s="80"/>
      <c r="K13" s="89">
        <v>2.2421788846709578</v>
      </c>
      <c r="L13" s="80"/>
      <c r="M13" s="80"/>
      <c r="N13" s="101">
        <v>1.1128480878873955E-3</v>
      </c>
      <c r="O13" s="89"/>
      <c r="P13" s="91"/>
      <c r="Q13" s="80"/>
      <c r="R13" s="89">
        <v>3.4535100000000001</v>
      </c>
      <c r="S13" s="80"/>
      <c r="T13" s="90">
        <v>0.51668853503851775</v>
      </c>
      <c r="U13" s="90">
        <f>R13/'סכום נכסי הקרן'!$C$42</f>
        <v>1.0405608260412231E-3</v>
      </c>
      <c r="BJ13" s="4"/>
    </row>
    <row r="14" spans="2:66">
      <c r="B14" s="85" t="s">
        <v>286</v>
      </c>
      <c r="C14" s="82" t="s">
        <v>287</v>
      </c>
      <c r="D14" s="95" t="s">
        <v>108</v>
      </c>
      <c r="E14" s="95" t="s">
        <v>288</v>
      </c>
      <c r="F14" s="82" t="s">
        <v>289</v>
      </c>
      <c r="G14" s="95" t="s">
        <v>290</v>
      </c>
      <c r="H14" s="82" t="s">
        <v>291</v>
      </c>
      <c r="I14" s="82" t="s">
        <v>148</v>
      </c>
      <c r="J14" s="82"/>
      <c r="K14" s="92">
        <v>2.58</v>
      </c>
      <c r="L14" s="95" t="s">
        <v>152</v>
      </c>
      <c r="M14" s="96">
        <v>3.7000000000000005E-2</v>
      </c>
      <c r="N14" s="96">
        <v>1E-3</v>
      </c>
      <c r="O14" s="92">
        <v>961</v>
      </c>
      <c r="P14" s="94">
        <v>113.5</v>
      </c>
      <c r="Q14" s="82"/>
      <c r="R14" s="92">
        <v>1.0907200000000001</v>
      </c>
      <c r="S14" s="93">
        <v>3.2033529709548296E-7</v>
      </c>
      <c r="T14" s="93">
        <v>0.16318543132558241</v>
      </c>
      <c r="U14" s="93">
        <f>R14/'סכום נכסי הקרן'!$C$42</f>
        <v>3.2863970400539828E-4</v>
      </c>
    </row>
    <row r="15" spans="2:66">
      <c r="B15" s="85" t="s">
        <v>292</v>
      </c>
      <c r="C15" s="82" t="s">
        <v>293</v>
      </c>
      <c r="D15" s="95" t="s">
        <v>108</v>
      </c>
      <c r="E15" s="95" t="s">
        <v>288</v>
      </c>
      <c r="F15" s="82" t="s">
        <v>294</v>
      </c>
      <c r="G15" s="95" t="s">
        <v>295</v>
      </c>
      <c r="H15" s="82" t="s">
        <v>296</v>
      </c>
      <c r="I15" s="82" t="s">
        <v>297</v>
      </c>
      <c r="J15" s="82"/>
      <c r="K15" s="92">
        <v>2.08</v>
      </c>
      <c r="L15" s="95" t="s">
        <v>152</v>
      </c>
      <c r="M15" s="96">
        <v>3.9E-2</v>
      </c>
      <c r="N15" s="96">
        <v>1.2000000000000001E-3</v>
      </c>
      <c r="O15" s="92">
        <v>1938</v>
      </c>
      <c r="P15" s="94">
        <v>117.17</v>
      </c>
      <c r="Q15" s="82"/>
      <c r="R15" s="92">
        <v>2.27075</v>
      </c>
      <c r="S15" s="93">
        <v>9.7371032369085443E-6</v>
      </c>
      <c r="T15" s="93">
        <v>0.33973276201276792</v>
      </c>
      <c r="U15" s="93">
        <f>R15/'סכום נכסי הקרן'!$C$42</f>
        <v>6.8418898330484268E-4</v>
      </c>
    </row>
    <row r="16" spans="2:66">
      <c r="B16" s="85" t="s">
        <v>298</v>
      </c>
      <c r="C16" s="82" t="s">
        <v>299</v>
      </c>
      <c r="D16" s="95" t="s">
        <v>108</v>
      </c>
      <c r="E16" s="95" t="s">
        <v>288</v>
      </c>
      <c r="F16" s="82" t="s">
        <v>300</v>
      </c>
      <c r="G16" s="95" t="s">
        <v>301</v>
      </c>
      <c r="H16" s="82" t="s">
        <v>302</v>
      </c>
      <c r="I16" s="82" t="s">
        <v>297</v>
      </c>
      <c r="J16" s="82"/>
      <c r="K16" s="92">
        <v>2.2399999999999998</v>
      </c>
      <c r="L16" s="95" t="s">
        <v>152</v>
      </c>
      <c r="M16" s="96">
        <v>0.02</v>
      </c>
      <c r="N16" s="96">
        <v>2.9999999999999997E-4</v>
      </c>
      <c r="O16" s="92">
        <v>87.2</v>
      </c>
      <c r="P16" s="94">
        <v>105.55</v>
      </c>
      <c r="Q16" s="82"/>
      <c r="R16" s="92">
        <v>9.2040000000000011E-2</v>
      </c>
      <c r="S16" s="93">
        <v>1.5325627401659387E-7</v>
      </c>
      <c r="T16" s="93">
        <v>1.3770341700167417E-2</v>
      </c>
      <c r="U16" s="93">
        <f>R16/'סכום נכסי הקרן'!$C$42</f>
        <v>2.7732138730982155E-5</v>
      </c>
    </row>
    <row r="17" spans="2:61" ht="20.25">
      <c r="B17" s="81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92"/>
      <c r="P17" s="94"/>
      <c r="Q17" s="82"/>
      <c r="R17" s="82"/>
      <c r="S17" s="82"/>
      <c r="T17" s="93"/>
      <c r="U17" s="82"/>
      <c r="BI17" s="4"/>
    </row>
    <row r="18" spans="2:61">
      <c r="B18" s="100" t="s">
        <v>39</v>
      </c>
      <c r="C18" s="80"/>
      <c r="D18" s="80"/>
      <c r="E18" s="80"/>
      <c r="F18" s="80"/>
      <c r="G18" s="80"/>
      <c r="H18" s="80"/>
      <c r="I18" s="80"/>
      <c r="J18" s="80"/>
      <c r="K18" s="89">
        <v>0.7563543440171866</v>
      </c>
      <c r="L18" s="80"/>
      <c r="M18" s="80"/>
      <c r="N18" s="101">
        <v>7.9388915373233213E-3</v>
      </c>
      <c r="O18" s="89"/>
      <c r="P18" s="91"/>
      <c r="Q18" s="80"/>
      <c r="R18" s="89">
        <v>3.2304200000000001</v>
      </c>
      <c r="S18" s="80"/>
      <c r="T18" s="90">
        <v>0.48331146496148225</v>
      </c>
      <c r="U18" s="90">
        <f>R18/'סכום נכסי הקרן'!$C$42</f>
        <v>9.7334262928443465E-4</v>
      </c>
    </row>
    <row r="19" spans="2:61">
      <c r="B19" s="85" t="s">
        <v>303</v>
      </c>
      <c r="C19" s="82" t="s">
        <v>304</v>
      </c>
      <c r="D19" s="95" t="s">
        <v>108</v>
      </c>
      <c r="E19" s="95" t="s">
        <v>288</v>
      </c>
      <c r="F19" s="82" t="s">
        <v>305</v>
      </c>
      <c r="G19" s="95" t="s">
        <v>301</v>
      </c>
      <c r="H19" s="82" t="s">
        <v>306</v>
      </c>
      <c r="I19" s="82" t="s">
        <v>148</v>
      </c>
      <c r="J19" s="82"/>
      <c r="K19" s="92">
        <v>0.66</v>
      </c>
      <c r="L19" s="95" t="s">
        <v>152</v>
      </c>
      <c r="M19" s="96">
        <v>5.9000000000000004E-2</v>
      </c>
      <c r="N19" s="96">
        <v>6.5000000000000006E-3</v>
      </c>
      <c r="O19" s="92">
        <v>2866.67</v>
      </c>
      <c r="P19" s="94">
        <v>105.45</v>
      </c>
      <c r="Q19" s="82"/>
      <c r="R19" s="92">
        <v>3.02291</v>
      </c>
      <c r="S19" s="93">
        <v>2.6571401825887161E-6</v>
      </c>
      <c r="T19" s="93">
        <v>0.45226535885324948</v>
      </c>
      <c r="U19" s="93">
        <f>R19/'סכום נכסי הקרן'!$C$42</f>
        <v>9.1081876891865767E-4</v>
      </c>
      <c r="BI19" s="3"/>
    </row>
    <row r="20" spans="2:61">
      <c r="B20" s="85" t="s">
        <v>307</v>
      </c>
      <c r="C20" s="82" t="s">
        <v>308</v>
      </c>
      <c r="D20" s="95" t="s">
        <v>108</v>
      </c>
      <c r="E20" s="95" t="s">
        <v>288</v>
      </c>
      <c r="F20" s="82" t="s">
        <v>309</v>
      </c>
      <c r="G20" s="95" t="s">
        <v>310</v>
      </c>
      <c r="H20" s="82" t="s">
        <v>302</v>
      </c>
      <c r="I20" s="82" t="s">
        <v>297</v>
      </c>
      <c r="J20" s="82"/>
      <c r="K20" s="92">
        <v>2.16</v>
      </c>
      <c r="L20" s="95" t="s">
        <v>152</v>
      </c>
      <c r="M20" s="96">
        <v>5.0999999999999997E-2</v>
      </c>
      <c r="N20" s="96">
        <v>2.8900000000000002E-2</v>
      </c>
      <c r="O20" s="92">
        <v>198</v>
      </c>
      <c r="P20" s="94">
        <v>104.8</v>
      </c>
      <c r="Q20" s="82"/>
      <c r="R20" s="92">
        <v>0.20751</v>
      </c>
      <c r="S20" s="93">
        <v>2.3376623376623376E-7</v>
      </c>
      <c r="T20" s="93">
        <v>3.1046106108232732E-2</v>
      </c>
      <c r="U20" s="93">
        <f>R20/'סכום נכסי הקרן'!$C$42</f>
        <v>6.2523860365776897E-5</v>
      </c>
    </row>
    <row r="21" spans="2:61"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92"/>
      <c r="P21" s="94"/>
      <c r="Q21" s="82"/>
      <c r="R21" s="82"/>
      <c r="S21" s="82"/>
      <c r="T21" s="93"/>
      <c r="U21" s="82"/>
    </row>
    <row r="22" spans="2:61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2:61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2:61">
      <c r="B24" s="97" t="s">
        <v>235</v>
      </c>
      <c r="C24" s="98"/>
      <c r="D24" s="98"/>
      <c r="E24" s="98"/>
      <c r="F24" s="98"/>
      <c r="G24" s="98"/>
      <c r="H24" s="98"/>
      <c r="I24" s="98"/>
      <c r="J24" s="98"/>
      <c r="K24" s="98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2:61">
      <c r="B25" s="97" t="s">
        <v>100</v>
      </c>
      <c r="C25" s="98"/>
      <c r="D25" s="98"/>
      <c r="E25" s="98"/>
      <c r="F25" s="98"/>
      <c r="G25" s="98"/>
      <c r="H25" s="98"/>
      <c r="I25" s="98"/>
      <c r="J25" s="98"/>
      <c r="K25" s="98"/>
      <c r="L25" s="99"/>
      <c r="M25" s="99"/>
      <c r="N25" s="99"/>
      <c r="O25" s="99"/>
      <c r="P25" s="99"/>
      <c r="Q25" s="99"/>
      <c r="R25" s="99"/>
      <c r="S25" s="99"/>
      <c r="T25" s="99"/>
      <c r="U25" s="99"/>
    </row>
    <row r="26" spans="2:61">
      <c r="B26" s="97" t="s">
        <v>218</v>
      </c>
      <c r="C26" s="98"/>
      <c r="D26" s="98"/>
      <c r="E26" s="98"/>
      <c r="F26" s="98"/>
      <c r="G26" s="98"/>
      <c r="H26" s="98"/>
      <c r="I26" s="98"/>
      <c r="J26" s="98"/>
      <c r="K26" s="98"/>
      <c r="L26" s="99"/>
      <c r="M26" s="99"/>
      <c r="N26" s="99"/>
      <c r="O26" s="99"/>
      <c r="P26" s="99"/>
      <c r="Q26" s="99"/>
      <c r="R26" s="99"/>
      <c r="S26" s="99"/>
      <c r="T26" s="99"/>
      <c r="U26" s="99"/>
    </row>
    <row r="27" spans="2:61">
      <c r="B27" s="97" t="s">
        <v>226</v>
      </c>
      <c r="C27" s="98"/>
      <c r="D27" s="98"/>
      <c r="E27" s="98"/>
      <c r="F27" s="98"/>
      <c r="G27" s="98"/>
      <c r="H27" s="98"/>
      <c r="I27" s="98"/>
      <c r="J27" s="98"/>
      <c r="K27" s="98"/>
      <c r="L27" s="99"/>
      <c r="M27" s="99"/>
      <c r="N27" s="99"/>
      <c r="O27" s="99"/>
      <c r="P27" s="99"/>
      <c r="Q27" s="99"/>
      <c r="R27" s="99"/>
      <c r="S27" s="99"/>
      <c r="T27" s="99"/>
      <c r="U27" s="99"/>
    </row>
    <row r="28" spans="2:61">
      <c r="B28" s="182" t="s">
        <v>231</v>
      </c>
      <c r="C28" s="182"/>
      <c r="D28" s="182"/>
      <c r="E28" s="182"/>
      <c r="F28" s="182"/>
      <c r="G28" s="182"/>
      <c r="H28" s="182"/>
      <c r="I28" s="182"/>
      <c r="J28" s="182"/>
      <c r="K28" s="182"/>
      <c r="L28" s="99"/>
      <c r="M28" s="99"/>
      <c r="N28" s="99"/>
      <c r="O28" s="99"/>
      <c r="P28" s="99"/>
      <c r="Q28" s="99"/>
      <c r="R28" s="99"/>
      <c r="S28" s="99"/>
      <c r="T28" s="99"/>
      <c r="U28" s="99"/>
    </row>
    <row r="29" spans="2:6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</row>
    <row r="30" spans="2:6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</row>
    <row r="31" spans="2:61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</row>
    <row r="32" spans="2:61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</row>
    <row r="33" spans="2:21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</row>
    <row r="34" spans="2:21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</row>
    <row r="35" spans="2:21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</row>
    <row r="36" spans="2:21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</row>
    <row r="37" spans="2:21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</row>
    <row r="38" spans="2:21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</row>
    <row r="39" spans="2:21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</row>
    <row r="40" spans="2:21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</row>
    <row r="41" spans="2:21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</row>
    <row r="42" spans="2:21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</row>
    <row r="43" spans="2:21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</row>
    <row r="44" spans="2:21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</row>
    <row r="45" spans="2:21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</row>
    <row r="46" spans="2:21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</row>
    <row r="47" spans="2:21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</row>
    <row r="48" spans="2:21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</row>
    <row r="49" spans="2:21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</row>
    <row r="50" spans="2:21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</row>
    <row r="51" spans="2:21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</row>
    <row r="52" spans="2:21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</row>
    <row r="53" spans="2:21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</row>
    <row r="54" spans="2:21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</row>
    <row r="55" spans="2:21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</row>
    <row r="56" spans="2:21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</row>
    <row r="57" spans="2:21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</row>
    <row r="58" spans="2:21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</row>
    <row r="59" spans="2:21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</row>
    <row r="60" spans="2:21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</row>
    <row r="61" spans="2:21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</row>
    <row r="62" spans="2:21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</row>
    <row r="63" spans="2:21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</row>
    <row r="64" spans="2:21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</row>
    <row r="65" spans="2:21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</row>
    <row r="66" spans="2:21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</row>
    <row r="67" spans="2:21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</row>
    <row r="68" spans="2:21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</row>
    <row r="69" spans="2:21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</row>
    <row r="70" spans="2:21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</row>
    <row r="71" spans="2:21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</row>
    <row r="72" spans="2:21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</row>
    <row r="73" spans="2:21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</row>
    <row r="74" spans="2:21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</row>
    <row r="75" spans="2:21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</row>
    <row r="76" spans="2:21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</row>
    <row r="77" spans="2:21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</row>
    <row r="78" spans="2:21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</row>
    <row r="79" spans="2:21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</row>
    <row r="80" spans="2:21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</row>
    <row r="81" spans="2:21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</row>
    <row r="82" spans="2:21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</row>
    <row r="83" spans="2:21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</row>
    <row r="84" spans="2:21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</row>
    <row r="85" spans="2:21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</row>
    <row r="86" spans="2:21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</row>
    <row r="87" spans="2:21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</row>
    <row r="88" spans="2:21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</row>
    <row r="89" spans="2:21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</row>
    <row r="90" spans="2:21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</row>
    <row r="91" spans="2:21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</row>
    <row r="92" spans="2:21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</row>
    <row r="93" spans="2:21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</row>
    <row r="94" spans="2:21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</row>
    <row r="95" spans="2:21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</row>
    <row r="96" spans="2:21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</row>
    <row r="97" spans="2:21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</row>
    <row r="98" spans="2:21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</row>
    <row r="99" spans="2:21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</row>
    <row r="100" spans="2:21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</row>
    <row r="101" spans="2:21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</row>
    <row r="102" spans="2:21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</row>
    <row r="103" spans="2:21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</row>
    <row r="104" spans="2:21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</row>
    <row r="105" spans="2:21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</row>
    <row r="106" spans="2:21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</row>
    <row r="107" spans="2:21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</row>
    <row r="108" spans="2:21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</row>
    <row r="109" spans="2:21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</row>
    <row r="110" spans="2:21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</row>
    <row r="111" spans="2:21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</row>
    <row r="112" spans="2:21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</row>
    <row r="113" spans="2:21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</row>
    <row r="114" spans="2:21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</row>
    <row r="115" spans="2:21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</row>
    <row r="116" spans="2:21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</row>
    <row r="117" spans="2:21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</row>
    <row r="118" spans="2:21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</row>
    <row r="119" spans="2:21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</row>
    <row r="120" spans="2:21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2"/>
      <c r="C796" s="1"/>
      <c r="D796" s="1"/>
      <c r="E796" s="1"/>
      <c r="F796" s="1"/>
    </row>
    <row r="797" spans="2:6">
      <c r="B797" s="4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8:K28"/>
  </mergeCells>
  <phoneticPr fontId="4" type="noConversion"/>
  <conditionalFormatting sqref="B12:B23 B29:B120">
    <cfRule type="cellIs" dxfId="8" priority="2" operator="equal">
      <formula>"NR3"</formula>
    </cfRule>
  </conditionalFormatting>
  <conditionalFormatting sqref="B12:B23 B29:B120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6 B28"/>
    <dataValidation type="list" allowBlank="1" showInputMessage="1" showErrorMessage="1" sqref="I24:I27 I37:I828 I12:I23 I29:I35">
      <formula1>$BM$7:$BM$10</formula1>
    </dataValidation>
    <dataValidation type="list" allowBlank="1" showInputMessage="1" showErrorMessage="1" sqref="E24:E27 E37:E822 E12:E23 E29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24:G27 G37:G555 G12:G23 G29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5" t="s">
        <v>167</v>
      </c>
      <c r="C1" s="76" t="s" vm="1">
        <v>236</v>
      </c>
    </row>
    <row r="2" spans="2:62">
      <c r="B2" s="55" t="s">
        <v>166</v>
      </c>
      <c r="C2" s="76" t="s">
        <v>237</v>
      </c>
    </row>
    <row r="3" spans="2:62">
      <c r="B3" s="55" t="s">
        <v>168</v>
      </c>
      <c r="C3" s="76" t="s">
        <v>238</v>
      </c>
    </row>
    <row r="4" spans="2:62">
      <c r="B4" s="55" t="s">
        <v>169</v>
      </c>
      <c r="C4" s="76">
        <v>2148</v>
      </c>
    </row>
    <row r="6" spans="2:62" ht="26.25" customHeight="1">
      <c r="B6" s="185" t="s">
        <v>197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  <c r="BJ6" s="3"/>
    </row>
    <row r="7" spans="2:62" ht="26.25" customHeight="1">
      <c r="B7" s="185" t="s">
        <v>77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7"/>
      <c r="BF7" s="3"/>
      <c r="BJ7" s="3"/>
    </row>
    <row r="8" spans="2:62" s="3" customFormat="1" ht="78.75">
      <c r="B8" s="21" t="s">
        <v>103</v>
      </c>
      <c r="C8" s="29" t="s">
        <v>38</v>
      </c>
      <c r="D8" s="29" t="s">
        <v>107</v>
      </c>
      <c r="E8" s="29" t="s">
        <v>213</v>
      </c>
      <c r="F8" s="29" t="s">
        <v>105</v>
      </c>
      <c r="G8" s="29" t="s">
        <v>51</v>
      </c>
      <c r="H8" s="29" t="s">
        <v>89</v>
      </c>
      <c r="I8" s="12" t="s">
        <v>220</v>
      </c>
      <c r="J8" s="12" t="s">
        <v>219</v>
      </c>
      <c r="K8" s="29" t="s">
        <v>234</v>
      </c>
      <c r="L8" s="12" t="s">
        <v>50</v>
      </c>
      <c r="M8" s="12" t="s">
        <v>49</v>
      </c>
      <c r="N8" s="12" t="s">
        <v>170</v>
      </c>
      <c r="O8" s="13" t="s">
        <v>172</v>
      </c>
      <c r="BF8" s="1"/>
      <c r="BG8" s="1"/>
      <c r="BH8" s="1"/>
      <c r="BJ8" s="4"/>
    </row>
    <row r="9" spans="2:62" s="3" customFormat="1" ht="24" customHeight="1">
      <c r="B9" s="14"/>
      <c r="C9" s="15"/>
      <c r="D9" s="15"/>
      <c r="E9" s="15"/>
      <c r="F9" s="15"/>
      <c r="G9" s="15"/>
      <c r="H9" s="15"/>
      <c r="I9" s="15" t="s">
        <v>227</v>
      </c>
      <c r="J9" s="15"/>
      <c r="K9" s="15" t="s">
        <v>223</v>
      </c>
      <c r="L9" s="15" t="s">
        <v>223</v>
      </c>
      <c r="M9" s="15" t="s">
        <v>20</v>
      </c>
      <c r="N9" s="15" t="s">
        <v>20</v>
      </c>
      <c r="O9" s="16" t="s">
        <v>20</v>
      </c>
      <c r="BF9" s="1"/>
      <c r="BH9" s="1"/>
      <c r="BJ9" s="4"/>
    </row>
    <row r="10" spans="2:6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BF10" s="1"/>
      <c r="BG10" s="3"/>
      <c r="BH10" s="1"/>
      <c r="BJ10" s="1"/>
    </row>
    <row r="11" spans="2:6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BF11" s="1"/>
      <c r="BG11" s="3"/>
      <c r="BH11" s="1"/>
      <c r="BJ11" s="1"/>
    </row>
    <row r="12" spans="2:62" ht="20.25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BG12" s="4"/>
    </row>
    <row r="13" spans="2:62">
      <c r="B13" s="97" t="s">
        <v>100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2">
      <c r="B14" s="97" t="s">
        <v>218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2">
      <c r="B15" s="97" t="s">
        <v>226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2" ht="20.25">
      <c r="B16" s="97" t="s">
        <v>232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BF16" s="4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2"/>
      <c r="E273" s="1"/>
      <c r="F273" s="1"/>
      <c r="G273" s="1"/>
    </row>
    <row r="274" spans="2:7">
      <c r="B274" s="4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2"/>
      <c r="E294" s="1"/>
      <c r="F294" s="1"/>
      <c r="G294" s="1"/>
    </row>
    <row r="295" spans="2:7">
      <c r="B295" s="4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0"/>
  <sheetViews>
    <sheetView rightToLeft="1" zoomScale="90" zoomScaleNormal="90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62.8554687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5" t="s">
        <v>167</v>
      </c>
      <c r="C1" s="76" t="s" vm="1">
        <v>236</v>
      </c>
    </row>
    <row r="2" spans="2:63">
      <c r="B2" s="55" t="s">
        <v>166</v>
      </c>
      <c r="C2" s="76" t="s">
        <v>237</v>
      </c>
    </row>
    <row r="3" spans="2:63">
      <c r="B3" s="55" t="s">
        <v>168</v>
      </c>
      <c r="C3" s="76" t="s">
        <v>238</v>
      </c>
    </row>
    <row r="4" spans="2:63">
      <c r="B4" s="55" t="s">
        <v>169</v>
      </c>
      <c r="C4" s="76">
        <v>2148</v>
      </c>
    </row>
    <row r="6" spans="2:63" ht="26.25" customHeight="1">
      <c r="B6" s="185" t="s">
        <v>197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7"/>
      <c r="BK6" s="3"/>
    </row>
    <row r="7" spans="2:63" ht="26.25" customHeight="1">
      <c r="B7" s="185" t="s">
        <v>78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7"/>
      <c r="BH7" s="3"/>
      <c r="BK7" s="3"/>
    </row>
    <row r="8" spans="2:63" s="3" customFormat="1" ht="74.25" customHeight="1">
      <c r="B8" s="21" t="s">
        <v>103</v>
      </c>
      <c r="C8" s="29" t="s">
        <v>38</v>
      </c>
      <c r="D8" s="29" t="s">
        <v>107</v>
      </c>
      <c r="E8" s="29" t="s">
        <v>105</v>
      </c>
      <c r="F8" s="29" t="s">
        <v>51</v>
      </c>
      <c r="G8" s="29" t="s">
        <v>89</v>
      </c>
      <c r="H8" s="29" t="s">
        <v>220</v>
      </c>
      <c r="I8" s="29" t="s">
        <v>219</v>
      </c>
      <c r="J8" s="29" t="s">
        <v>234</v>
      </c>
      <c r="K8" s="29" t="s">
        <v>50</v>
      </c>
      <c r="L8" s="29" t="s">
        <v>49</v>
      </c>
      <c r="M8" s="29" t="s">
        <v>170</v>
      </c>
      <c r="N8" s="13" t="s">
        <v>172</v>
      </c>
      <c r="O8" s="1"/>
      <c r="BH8" s="1"/>
      <c r="BI8" s="1"/>
      <c r="BK8" s="4"/>
    </row>
    <row r="9" spans="2:63" s="3" customFormat="1" ht="26.25" customHeight="1">
      <c r="B9" s="14"/>
      <c r="C9" s="15"/>
      <c r="D9" s="15"/>
      <c r="E9" s="15"/>
      <c r="F9" s="15"/>
      <c r="G9" s="15"/>
      <c r="H9" s="31" t="s">
        <v>227</v>
      </c>
      <c r="I9" s="31"/>
      <c r="J9" s="15" t="s">
        <v>223</v>
      </c>
      <c r="K9" s="31" t="s">
        <v>223</v>
      </c>
      <c r="L9" s="31" t="s">
        <v>20</v>
      </c>
      <c r="M9" s="16" t="s">
        <v>20</v>
      </c>
      <c r="N9" s="16" t="s">
        <v>20</v>
      </c>
      <c r="BH9" s="1"/>
      <c r="BK9" s="4"/>
    </row>
    <row r="10" spans="2:63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5"/>
      <c r="BH10" s="1"/>
      <c r="BI10" s="3"/>
      <c r="BK10" s="1"/>
    </row>
    <row r="11" spans="2:63" s="116" customFormat="1" ht="18" customHeight="1">
      <c r="B11" s="77" t="s">
        <v>29</v>
      </c>
      <c r="C11" s="78"/>
      <c r="D11" s="78"/>
      <c r="E11" s="78"/>
      <c r="F11" s="78"/>
      <c r="G11" s="78"/>
      <c r="H11" s="86"/>
      <c r="I11" s="88"/>
      <c r="J11" s="78"/>
      <c r="K11" s="86">
        <v>1782.1914500000003</v>
      </c>
      <c r="L11" s="78"/>
      <c r="M11" s="87">
        <v>1</v>
      </c>
      <c r="N11" s="87">
        <f>K11/'סכום נכסי הקרן'!$C$42</f>
        <v>0.53698370856769062</v>
      </c>
      <c r="O11" s="119"/>
      <c r="BH11" s="118"/>
      <c r="BI11" s="120"/>
      <c r="BK11" s="118"/>
    </row>
    <row r="12" spans="2:63" s="118" customFormat="1" ht="20.25">
      <c r="B12" s="79" t="s">
        <v>217</v>
      </c>
      <c r="C12" s="80"/>
      <c r="D12" s="80"/>
      <c r="E12" s="80"/>
      <c r="F12" s="80"/>
      <c r="G12" s="80"/>
      <c r="H12" s="89"/>
      <c r="I12" s="91"/>
      <c r="J12" s="80"/>
      <c r="K12" s="89">
        <v>1346.7127799999998</v>
      </c>
      <c r="L12" s="80"/>
      <c r="M12" s="90">
        <v>0.75564989384277415</v>
      </c>
      <c r="N12" s="90">
        <f>K12/'סכום נכסי הקרן'!$C$42</f>
        <v>0.40577168237447458</v>
      </c>
      <c r="BI12" s="116"/>
    </row>
    <row r="13" spans="2:63" s="118" customFormat="1">
      <c r="B13" s="100" t="s">
        <v>53</v>
      </c>
      <c r="C13" s="80"/>
      <c r="D13" s="80"/>
      <c r="E13" s="80"/>
      <c r="F13" s="80"/>
      <c r="G13" s="80"/>
      <c r="H13" s="89"/>
      <c r="I13" s="91"/>
      <c r="J13" s="80"/>
      <c r="K13" s="89">
        <v>1346.7127799999998</v>
      </c>
      <c r="L13" s="80"/>
      <c r="M13" s="90">
        <v>0.75564989384277415</v>
      </c>
      <c r="N13" s="90">
        <f>K13/'סכום נכסי הקרן'!$C$42</f>
        <v>0.40577168237447458</v>
      </c>
    </row>
    <row r="14" spans="2:63" s="118" customFormat="1">
      <c r="B14" s="85" t="s">
        <v>311</v>
      </c>
      <c r="C14" s="82" t="s">
        <v>312</v>
      </c>
      <c r="D14" s="95" t="s">
        <v>108</v>
      </c>
      <c r="E14" s="82" t="s">
        <v>313</v>
      </c>
      <c r="F14" s="95" t="s">
        <v>314</v>
      </c>
      <c r="G14" s="95" t="s">
        <v>152</v>
      </c>
      <c r="H14" s="92">
        <v>35363</v>
      </c>
      <c r="I14" s="94">
        <v>323.92</v>
      </c>
      <c r="J14" s="82"/>
      <c r="K14" s="92">
        <v>114.54783</v>
      </c>
      <c r="L14" s="93">
        <v>1.3551487072700253E-4</v>
      </c>
      <c r="M14" s="93">
        <v>6.4273582953166999E-2</v>
      </c>
      <c r="N14" s="93">
        <f>K14/'סכום נכסי הקרן'!$C$42</f>
        <v>3.4513866937124722E-2</v>
      </c>
    </row>
    <row r="15" spans="2:63" s="118" customFormat="1">
      <c r="B15" s="85" t="s">
        <v>315</v>
      </c>
      <c r="C15" s="82" t="s">
        <v>316</v>
      </c>
      <c r="D15" s="95" t="s">
        <v>108</v>
      </c>
      <c r="E15" s="82" t="s">
        <v>313</v>
      </c>
      <c r="F15" s="95" t="s">
        <v>314</v>
      </c>
      <c r="G15" s="95" t="s">
        <v>152</v>
      </c>
      <c r="H15" s="92">
        <v>2700</v>
      </c>
      <c r="I15" s="94">
        <v>365.83</v>
      </c>
      <c r="J15" s="82"/>
      <c r="K15" s="92">
        <v>9.8774099999999994</v>
      </c>
      <c r="L15" s="93">
        <v>1.1845084665616177E-5</v>
      </c>
      <c r="M15" s="93">
        <v>5.5422833500856474E-3</v>
      </c>
      <c r="N15" s="93">
        <f>K15/'סכום נכסי הקרן'!$C$42</f>
        <v>2.9761158672619555E-3</v>
      </c>
    </row>
    <row r="16" spans="2:63" s="118" customFormat="1" ht="20.25">
      <c r="B16" s="85" t="s">
        <v>317</v>
      </c>
      <c r="C16" s="82" t="s">
        <v>318</v>
      </c>
      <c r="D16" s="95" t="s">
        <v>108</v>
      </c>
      <c r="E16" s="82" t="s">
        <v>313</v>
      </c>
      <c r="F16" s="95" t="s">
        <v>314</v>
      </c>
      <c r="G16" s="95" t="s">
        <v>152</v>
      </c>
      <c r="H16" s="92">
        <v>31250</v>
      </c>
      <c r="I16" s="94">
        <v>335.38</v>
      </c>
      <c r="J16" s="82"/>
      <c r="K16" s="92">
        <v>104.80625000000001</v>
      </c>
      <c r="L16" s="93">
        <v>1.2817703127401847E-4</v>
      </c>
      <c r="M16" s="93">
        <v>5.8807514759427214E-2</v>
      </c>
      <c r="N16" s="93">
        <f>K16/'סכום נכסי הקרן'!$C$42</f>
        <v>3.1578677367166429E-2</v>
      </c>
      <c r="BH16" s="116"/>
    </row>
    <row r="17" spans="2:14" s="118" customFormat="1">
      <c r="B17" s="85" t="s">
        <v>319</v>
      </c>
      <c r="C17" s="82" t="s">
        <v>320</v>
      </c>
      <c r="D17" s="95" t="s">
        <v>108</v>
      </c>
      <c r="E17" s="82" t="s">
        <v>321</v>
      </c>
      <c r="F17" s="95" t="s">
        <v>314</v>
      </c>
      <c r="G17" s="95" t="s">
        <v>152</v>
      </c>
      <c r="H17" s="92">
        <v>10567</v>
      </c>
      <c r="I17" s="94">
        <v>331.93</v>
      </c>
      <c r="J17" s="82"/>
      <c r="K17" s="92">
        <v>35.075040000000001</v>
      </c>
      <c r="L17" s="93">
        <v>1.7715004191114838E-5</v>
      </c>
      <c r="M17" s="93">
        <v>1.9680848541833145E-2</v>
      </c>
      <c r="N17" s="93">
        <f>K17/'סכום נכסי הקרן'!$C$42</f>
        <v>1.0568295037752588E-2</v>
      </c>
    </row>
    <row r="18" spans="2:14" s="118" customFormat="1">
      <c r="B18" s="85" t="s">
        <v>322</v>
      </c>
      <c r="C18" s="82" t="s">
        <v>323</v>
      </c>
      <c r="D18" s="95" t="s">
        <v>108</v>
      </c>
      <c r="E18" s="82" t="s">
        <v>321</v>
      </c>
      <c r="F18" s="95" t="s">
        <v>314</v>
      </c>
      <c r="G18" s="95" t="s">
        <v>152</v>
      </c>
      <c r="H18" s="92">
        <v>42168</v>
      </c>
      <c r="I18" s="94">
        <v>363.67</v>
      </c>
      <c r="J18" s="82"/>
      <c r="K18" s="92">
        <v>153.35237000000001</v>
      </c>
      <c r="L18" s="93">
        <v>8.1592366121633676E-5</v>
      </c>
      <c r="M18" s="93">
        <v>8.6047079846556324E-2</v>
      </c>
      <c r="N18" s="93">
        <f>K18/'סכום נכסי הקרן'!$C$42</f>
        <v>4.6205880047424007E-2</v>
      </c>
    </row>
    <row r="19" spans="2:14" s="118" customFormat="1">
      <c r="B19" s="85" t="s">
        <v>324</v>
      </c>
      <c r="C19" s="82" t="s">
        <v>325</v>
      </c>
      <c r="D19" s="95" t="s">
        <v>108</v>
      </c>
      <c r="E19" s="82" t="s">
        <v>321</v>
      </c>
      <c r="F19" s="95" t="s">
        <v>314</v>
      </c>
      <c r="G19" s="95" t="s">
        <v>152</v>
      </c>
      <c r="H19" s="92">
        <v>19720</v>
      </c>
      <c r="I19" s="94">
        <v>333.61</v>
      </c>
      <c r="J19" s="82"/>
      <c r="K19" s="92">
        <v>65.787890000000004</v>
      </c>
      <c r="L19" s="93">
        <v>9.8600000000000005E-6</v>
      </c>
      <c r="M19" s="93">
        <v>3.6914041979047761E-2</v>
      </c>
      <c r="N19" s="93">
        <f>K19/'סכום נכסי הקרן'!$C$42</f>
        <v>1.9822239160132482E-2</v>
      </c>
    </row>
    <row r="20" spans="2:14" s="118" customFormat="1">
      <c r="B20" s="85" t="s">
        <v>326</v>
      </c>
      <c r="C20" s="82" t="s">
        <v>327</v>
      </c>
      <c r="D20" s="95" t="s">
        <v>108</v>
      </c>
      <c r="E20" s="82" t="s">
        <v>321</v>
      </c>
      <c r="F20" s="95" t="s">
        <v>314</v>
      </c>
      <c r="G20" s="95" t="s">
        <v>152</v>
      </c>
      <c r="H20" s="92">
        <v>7500</v>
      </c>
      <c r="I20" s="94">
        <v>324.89999999999998</v>
      </c>
      <c r="J20" s="82"/>
      <c r="K20" s="92">
        <v>24.3675</v>
      </c>
      <c r="L20" s="93">
        <v>1.6853932584269662E-5</v>
      </c>
      <c r="M20" s="93">
        <v>1.3672773483454876E-2</v>
      </c>
      <c r="N20" s="93">
        <f>K20/'סכום נכסי הקרן'!$C$42</f>
        <v>7.3420566115515815E-3</v>
      </c>
    </row>
    <row r="21" spans="2:14" s="118" customFormat="1">
      <c r="B21" s="85" t="s">
        <v>328</v>
      </c>
      <c r="C21" s="82" t="s">
        <v>329</v>
      </c>
      <c r="D21" s="95" t="s">
        <v>108</v>
      </c>
      <c r="E21" s="82" t="s">
        <v>321</v>
      </c>
      <c r="F21" s="95" t="s">
        <v>314</v>
      </c>
      <c r="G21" s="95" t="s">
        <v>152</v>
      </c>
      <c r="H21" s="92">
        <v>2398</v>
      </c>
      <c r="I21" s="94">
        <v>3318.24</v>
      </c>
      <c r="J21" s="82"/>
      <c r="K21" s="92">
        <v>79.571399999999997</v>
      </c>
      <c r="L21" s="93">
        <v>8.1475944550149496E-5</v>
      </c>
      <c r="M21" s="93">
        <v>4.464806516718503E-2</v>
      </c>
      <c r="N21" s="93">
        <f>K21/'סכום נכסי הקרן'!$C$42</f>
        <v>2.3975283613846949E-2</v>
      </c>
    </row>
    <row r="22" spans="2:14" s="118" customFormat="1">
      <c r="B22" s="85" t="s">
        <v>330</v>
      </c>
      <c r="C22" s="82" t="s">
        <v>331</v>
      </c>
      <c r="D22" s="95" t="s">
        <v>108</v>
      </c>
      <c r="E22" s="82" t="s">
        <v>332</v>
      </c>
      <c r="F22" s="95" t="s">
        <v>314</v>
      </c>
      <c r="G22" s="95" t="s">
        <v>152</v>
      </c>
      <c r="H22" s="92">
        <v>2770</v>
      </c>
      <c r="I22" s="94">
        <v>3650.66</v>
      </c>
      <c r="J22" s="82"/>
      <c r="K22" s="92">
        <v>101.12327999999999</v>
      </c>
      <c r="L22" s="93">
        <v>1.2063471103980066E-4</v>
      </c>
      <c r="M22" s="93">
        <v>5.6740974714024117E-2</v>
      </c>
      <c r="N22" s="93">
        <f>K22/'סכום נכסי הקרן'!$C$42</f>
        <v>3.0468979029682233E-2</v>
      </c>
    </row>
    <row r="23" spans="2:14" s="118" customFormat="1">
      <c r="B23" s="85" t="s">
        <v>333</v>
      </c>
      <c r="C23" s="82" t="s">
        <v>334</v>
      </c>
      <c r="D23" s="95" t="s">
        <v>108</v>
      </c>
      <c r="E23" s="82" t="s">
        <v>332</v>
      </c>
      <c r="F23" s="95" t="s">
        <v>314</v>
      </c>
      <c r="G23" s="95" t="s">
        <v>152</v>
      </c>
      <c r="H23" s="92">
        <v>5107</v>
      </c>
      <c r="I23" s="94">
        <v>3325.56</v>
      </c>
      <c r="J23" s="82"/>
      <c r="K23" s="92">
        <v>169.83635000000001</v>
      </c>
      <c r="L23" s="93">
        <v>3.4046666666666667E-5</v>
      </c>
      <c r="M23" s="93">
        <v>9.5296355506587119E-2</v>
      </c>
      <c r="N23" s="93">
        <f>K23/'סכום נכסי הקרן'!$C$42</f>
        <v>5.1172590392912221E-2</v>
      </c>
    </row>
    <row r="24" spans="2:14" s="118" customFormat="1">
      <c r="B24" s="85" t="s">
        <v>335</v>
      </c>
      <c r="C24" s="82" t="s">
        <v>336</v>
      </c>
      <c r="D24" s="95" t="s">
        <v>108</v>
      </c>
      <c r="E24" s="82" t="s">
        <v>332</v>
      </c>
      <c r="F24" s="95" t="s">
        <v>314</v>
      </c>
      <c r="G24" s="95" t="s">
        <v>152</v>
      </c>
      <c r="H24" s="92">
        <v>3789</v>
      </c>
      <c r="I24" s="94">
        <v>3231</v>
      </c>
      <c r="J24" s="82"/>
      <c r="K24" s="92">
        <v>122.42259</v>
      </c>
      <c r="L24" s="93">
        <v>2.7064285714285713E-5</v>
      </c>
      <c r="M24" s="93">
        <v>6.8692165479752459E-2</v>
      </c>
      <c r="N24" s="93">
        <f>K24/'סכום נכסי הקרן'!$C$42</f>
        <v>3.6886573768862972E-2</v>
      </c>
    </row>
    <row r="25" spans="2:14" s="118" customFormat="1">
      <c r="B25" s="85" t="s">
        <v>337</v>
      </c>
      <c r="C25" s="82" t="s">
        <v>338</v>
      </c>
      <c r="D25" s="95" t="s">
        <v>108</v>
      </c>
      <c r="E25" s="82" t="s">
        <v>339</v>
      </c>
      <c r="F25" s="95" t="s">
        <v>314</v>
      </c>
      <c r="G25" s="95" t="s">
        <v>152</v>
      </c>
      <c r="H25" s="92">
        <v>2660</v>
      </c>
      <c r="I25" s="94">
        <v>3354.72</v>
      </c>
      <c r="J25" s="82"/>
      <c r="K25" s="92">
        <v>89.235550000000003</v>
      </c>
      <c r="L25" s="93">
        <v>1.8442666696174932E-5</v>
      </c>
      <c r="M25" s="93">
        <v>5.0070686850169764E-2</v>
      </c>
      <c r="N25" s="93">
        <f>K25/'סכום נכסי הקרן'!$C$42</f>
        <v>2.6887143115335663E-2</v>
      </c>
    </row>
    <row r="26" spans="2:14" s="118" customFormat="1">
      <c r="B26" s="85" t="s">
        <v>340</v>
      </c>
      <c r="C26" s="82" t="s">
        <v>341</v>
      </c>
      <c r="D26" s="95" t="s">
        <v>108</v>
      </c>
      <c r="E26" s="82" t="s">
        <v>339</v>
      </c>
      <c r="F26" s="95" t="s">
        <v>314</v>
      </c>
      <c r="G26" s="95" t="s">
        <v>152</v>
      </c>
      <c r="H26" s="92">
        <v>3500</v>
      </c>
      <c r="I26" s="94">
        <v>332.69</v>
      </c>
      <c r="J26" s="82"/>
      <c r="K26" s="92">
        <v>11.64415</v>
      </c>
      <c r="L26" s="93">
        <v>9.4594594594594589E-6</v>
      </c>
      <c r="M26" s="93">
        <v>6.533613434179587E-3</v>
      </c>
      <c r="N26" s="93">
        <f>K26/'סכום נכסי הקרן'!$C$42</f>
        <v>3.50844397223344E-3</v>
      </c>
    </row>
    <row r="27" spans="2:14" s="118" customFormat="1">
      <c r="B27" s="85" t="s">
        <v>342</v>
      </c>
      <c r="C27" s="82" t="s">
        <v>343</v>
      </c>
      <c r="D27" s="95" t="s">
        <v>108</v>
      </c>
      <c r="E27" s="82" t="s">
        <v>339</v>
      </c>
      <c r="F27" s="95" t="s">
        <v>314</v>
      </c>
      <c r="G27" s="95" t="s">
        <v>152</v>
      </c>
      <c r="H27" s="92">
        <v>435</v>
      </c>
      <c r="I27" s="94">
        <v>3126.37</v>
      </c>
      <c r="J27" s="82"/>
      <c r="K27" s="92">
        <v>13.59971</v>
      </c>
      <c r="L27" s="93">
        <v>2.9048414023372286E-6</v>
      </c>
      <c r="M27" s="93">
        <v>7.6308917316374727E-3</v>
      </c>
      <c r="N27" s="93">
        <f>K27/'סכום נכסי הקרן'!$C$42</f>
        <v>4.0976645417332164E-3</v>
      </c>
    </row>
    <row r="28" spans="2:14" s="118" customFormat="1">
      <c r="B28" s="85" t="s">
        <v>344</v>
      </c>
      <c r="C28" s="82" t="s">
        <v>345</v>
      </c>
      <c r="D28" s="95" t="s">
        <v>108</v>
      </c>
      <c r="E28" s="82" t="s">
        <v>339</v>
      </c>
      <c r="F28" s="95" t="s">
        <v>314</v>
      </c>
      <c r="G28" s="95" t="s">
        <v>152</v>
      </c>
      <c r="H28" s="92">
        <v>3150</v>
      </c>
      <c r="I28" s="94">
        <v>3244.53</v>
      </c>
      <c r="J28" s="82"/>
      <c r="K28" s="92">
        <v>102.20269999999999</v>
      </c>
      <c r="L28" s="93">
        <v>2.1035058430717863E-5</v>
      </c>
      <c r="M28" s="93">
        <v>5.7346644772647733E-2</v>
      </c>
      <c r="N28" s="93">
        <f>K28/'סכום נכסי הקרן'!$C$42</f>
        <v>3.0794213983930348E-2</v>
      </c>
    </row>
    <row r="29" spans="2:14" s="118" customFormat="1">
      <c r="B29" s="85" t="s">
        <v>346</v>
      </c>
      <c r="C29" s="82" t="s">
        <v>347</v>
      </c>
      <c r="D29" s="95" t="s">
        <v>108</v>
      </c>
      <c r="E29" s="82" t="s">
        <v>339</v>
      </c>
      <c r="F29" s="95" t="s">
        <v>314</v>
      </c>
      <c r="G29" s="95" t="s">
        <v>152</v>
      </c>
      <c r="H29" s="92">
        <v>4102</v>
      </c>
      <c r="I29" s="94">
        <v>3638.78</v>
      </c>
      <c r="J29" s="82"/>
      <c r="K29" s="92">
        <v>149.26276000000001</v>
      </c>
      <c r="L29" s="93">
        <v>8.4810981711303662E-5</v>
      </c>
      <c r="M29" s="93">
        <v>8.3752371273018947E-2</v>
      </c>
      <c r="N29" s="93">
        <f>K29/'סכום נכסי הקרן'!$C$42</f>
        <v>4.4973658927523835E-2</v>
      </c>
    </row>
    <row r="30" spans="2:14" s="118" customFormat="1">
      <c r="B30" s="81"/>
      <c r="C30" s="82"/>
      <c r="D30" s="82"/>
      <c r="E30" s="82"/>
      <c r="F30" s="82"/>
      <c r="G30" s="82"/>
      <c r="H30" s="92"/>
      <c r="I30" s="94"/>
      <c r="J30" s="82"/>
      <c r="K30" s="82"/>
      <c r="L30" s="82"/>
      <c r="M30" s="93"/>
      <c r="N30" s="82"/>
    </row>
    <row r="31" spans="2:14" s="118" customFormat="1">
      <c r="B31" s="79" t="s">
        <v>216</v>
      </c>
      <c r="C31" s="80"/>
      <c r="D31" s="80"/>
      <c r="E31" s="80"/>
      <c r="F31" s="80"/>
      <c r="G31" s="80"/>
      <c r="H31" s="89"/>
      <c r="I31" s="91"/>
      <c r="J31" s="80"/>
      <c r="K31" s="89">
        <v>435.47866999999997</v>
      </c>
      <c r="L31" s="80"/>
      <c r="M31" s="90">
        <v>0.24435010615722563</v>
      </c>
      <c r="N31" s="90">
        <f>K31/'סכום נכסי הקרן'!$C$42</f>
        <v>0.13121202619321592</v>
      </c>
    </row>
    <row r="32" spans="2:14" s="118" customFormat="1">
      <c r="B32" s="100" t="s">
        <v>54</v>
      </c>
      <c r="C32" s="80"/>
      <c r="D32" s="80"/>
      <c r="E32" s="80"/>
      <c r="F32" s="80"/>
      <c r="G32" s="80"/>
      <c r="H32" s="89"/>
      <c r="I32" s="91"/>
      <c r="J32" s="80"/>
      <c r="K32" s="89">
        <v>435.47866999999997</v>
      </c>
      <c r="L32" s="80"/>
      <c r="M32" s="90">
        <v>0.24435010615722563</v>
      </c>
      <c r="N32" s="90">
        <f>K32/'סכום נכסי הקרן'!$C$42</f>
        <v>0.13121202619321592</v>
      </c>
    </row>
    <row r="33" spans="2:14" s="118" customFormat="1">
      <c r="B33" s="85" t="s">
        <v>348</v>
      </c>
      <c r="C33" s="82" t="s">
        <v>349</v>
      </c>
      <c r="D33" s="95" t="s">
        <v>28</v>
      </c>
      <c r="E33" s="82"/>
      <c r="F33" s="95" t="s">
        <v>314</v>
      </c>
      <c r="G33" s="95" t="s">
        <v>153</v>
      </c>
      <c r="H33" s="92">
        <v>11</v>
      </c>
      <c r="I33" s="94">
        <v>21736</v>
      </c>
      <c r="J33" s="82"/>
      <c r="K33" s="92">
        <v>10.34998</v>
      </c>
      <c r="L33" s="93">
        <v>7.1151312321272757E-6</v>
      </c>
      <c r="M33" s="93">
        <v>5.8074456591069379E-3</v>
      </c>
      <c r="N33" s="93">
        <f>K33/'סכום נכסי הקרן'!$C$42</f>
        <v>3.11850370733258E-3</v>
      </c>
    </row>
    <row r="34" spans="2:14" s="118" customFormat="1">
      <c r="B34" s="85" t="s">
        <v>350</v>
      </c>
      <c r="C34" s="82" t="s">
        <v>351</v>
      </c>
      <c r="D34" s="95" t="s">
        <v>28</v>
      </c>
      <c r="E34" s="82"/>
      <c r="F34" s="95" t="s">
        <v>314</v>
      </c>
      <c r="G34" s="95" t="s">
        <v>153</v>
      </c>
      <c r="H34" s="92">
        <v>68</v>
      </c>
      <c r="I34" s="94">
        <v>19413</v>
      </c>
      <c r="J34" s="82"/>
      <c r="K34" s="92">
        <v>57.143790000000003</v>
      </c>
      <c r="L34" s="93">
        <v>8.0262505606572084E-5</v>
      </c>
      <c r="M34" s="93">
        <v>3.2063777435359146E-2</v>
      </c>
      <c r="N34" s="93">
        <f>K34/'סכום נכסי הקרן'!$C$42</f>
        <v>1.7217726117928191E-2</v>
      </c>
    </row>
    <row r="35" spans="2:14" s="118" customFormat="1">
      <c r="B35" s="85" t="s">
        <v>352</v>
      </c>
      <c r="C35" s="82" t="s">
        <v>353</v>
      </c>
      <c r="D35" s="95" t="s">
        <v>111</v>
      </c>
      <c r="E35" s="82"/>
      <c r="F35" s="95" t="s">
        <v>314</v>
      </c>
      <c r="G35" s="95" t="s">
        <v>151</v>
      </c>
      <c r="H35" s="92">
        <v>71</v>
      </c>
      <c r="I35" s="94">
        <v>10024</v>
      </c>
      <c r="J35" s="82"/>
      <c r="K35" s="92">
        <v>25.009270000000001</v>
      </c>
      <c r="L35" s="93">
        <v>2.1102821566132527E-5</v>
      </c>
      <c r="M35" s="93">
        <v>1.4032875087578271E-2</v>
      </c>
      <c r="N35" s="93">
        <f>K35/'סכום נכסי הקרן'!$C$42</f>
        <v>7.5354253063949373E-3</v>
      </c>
    </row>
    <row r="36" spans="2:14" s="118" customFormat="1">
      <c r="B36" s="85" t="s">
        <v>354</v>
      </c>
      <c r="C36" s="82" t="s">
        <v>355</v>
      </c>
      <c r="D36" s="95" t="s">
        <v>111</v>
      </c>
      <c r="E36" s="82"/>
      <c r="F36" s="95" t="s">
        <v>314</v>
      </c>
      <c r="G36" s="95" t="s">
        <v>151</v>
      </c>
      <c r="H36" s="92">
        <v>106</v>
      </c>
      <c r="I36" s="94">
        <v>10298</v>
      </c>
      <c r="J36" s="82"/>
      <c r="K36" s="92">
        <v>38.358400000000003</v>
      </c>
      <c r="L36" s="93">
        <v>2.7555785452838131E-6</v>
      </c>
      <c r="M36" s="93">
        <v>2.152316464092564E-2</v>
      </c>
      <c r="N36" s="93">
        <f>K36/'סכום נכסי הקרן'!$C$42</f>
        <v>1.1557588768997238E-2</v>
      </c>
    </row>
    <row r="37" spans="2:14" s="118" customFormat="1">
      <c r="B37" s="85" t="s">
        <v>356</v>
      </c>
      <c r="C37" s="82" t="s">
        <v>357</v>
      </c>
      <c r="D37" s="95" t="s">
        <v>111</v>
      </c>
      <c r="E37" s="82"/>
      <c r="F37" s="95" t="s">
        <v>314</v>
      </c>
      <c r="G37" s="95" t="s">
        <v>153</v>
      </c>
      <c r="H37" s="92">
        <v>32</v>
      </c>
      <c r="I37" s="94">
        <v>10504</v>
      </c>
      <c r="J37" s="82"/>
      <c r="K37" s="92">
        <v>14.55031</v>
      </c>
      <c r="L37" s="93">
        <v>8.1614423064072732E-7</v>
      </c>
      <c r="M37" s="93">
        <v>8.164279993600013E-3</v>
      </c>
      <c r="N37" s="93">
        <f>K37/'סכום נכסי הקרן'!$C$42</f>
        <v>4.3840853487483369E-3</v>
      </c>
    </row>
    <row r="38" spans="2:14" s="118" customFormat="1">
      <c r="B38" s="85" t="s">
        <v>358</v>
      </c>
      <c r="C38" s="82" t="s">
        <v>359</v>
      </c>
      <c r="D38" s="95" t="s">
        <v>111</v>
      </c>
      <c r="E38" s="82"/>
      <c r="F38" s="95" t="s">
        <v>314</v>
      </c>
      <c r="G38" s="95" t="s">
        <v>151</v>
      </c>
      <c r="H38" s="92">
        <v>70</v>
      </c>
      <c r="I38" s="94">
        <v>11235</v>
      </c>
      <c r="J38" s="82"/>
      <c r="K38" s="92">
        <v>27.635860000000001</v>
      </c>
      <c r="L38" s="93">
        <v>1.6203783222269516E-6</v>
      </c>
      <c r="M38" s="93">
        <v>1.5506672978371654E-2</v>
      </c>
      <c r="N38" s="93">
        <f>K38/'סכום נכסי הקרן'!$C$42</f>
        <v>8.3268307634724072E-3</v>
      </c>
    </row>
    <row r="39" spans="2:14" s="118" customFormat="1">
      <c r="B39" s="85" t="s">
        <v>360</v>
      </c>
      <c r="C39" s="82" t="s">
        <v>361</v>
      </c>
      <c r="D39" s="95" t="s">
        <v>362</v>
      </c>
      <c r="E39" s="82"/>
      <c r="F39" s="95" t="s">
        <v>314</v>
      </c>
      <c r="G39" s="95" t="s">
        <v>151</v>
      </c>
      <c r="H39" s="92">
        <v>79</v>
      </c>
      <c r="I39" s="94">
        <v>10227</v>
      </c>
      <c r="J39" s="82"/>
      <c r="K39" s="92">
        <v>28.390759999999997</v>
      </c>
      <c r="L39" s="93">
        <v>8.6056644880174289E-6</v>
      </c>
      <c r="M39" s="93">
        <v>1.5930252611188318E-2</v>
      </c>
      <c r="N39" s="93">
        <f>K39/'סכום נכסי הקרן'!$C$42</f>
        <v>8.5542861255760404E-3</v>
      </c>
    </row>
    <row r="40" spans="2:14" s="118" customFormat="1">
      <c r="B40" s="85" t="s">
        <v>363</v>
      </c>
      <c r="C40" s="82" t="s">
        <v>364</v>
      </c>
      <c r="D40" s="95" t="s">
        <v>362</v>
      </c>
      <c r="E40" s="82"/>
      <c r="F40" s="95" t="s">
        <v>314</v>
      </c>
      <c r="G40" s="95" t="s">
        <v>151</v>
      </c>
      <c r="H40" s="92">
        <v>347</v>
      </c>
      <c r="I40" s="94">
        <v>3585</v>
      </c>
      <c r="J40" s="82"/>
      <c r="K40" s="92">
        <v>43.713989999999995</v>
      </c>
      <c r="L40" s="93">
        <v>1.3396451751702273E-6</v>
      </c>
      <c r="M40" s="93">
        <v>2.4528223384754758E-2</v>
      </c>
      <c r="N40" s="93">
        <f>K40/'סכום נכסי הקרן'!$C$42</f>
        <v>1.3171256357722363E-2</v>
      </c>
    </row>
    <row r="41" spans="2:14" s="118" customFormat="1">
      <c r="B41" s="85" t="s">
        <v>365</v>
      </c>
      <c r="C41" s="82" t="s">
        <v>366</v>
      </c>
      <c r="D41" s="95" t="s">
        <v>111</v>
      </c>
      <c r="E41" s="82"/>
      <c r="F41" s="95" t="s">
        <v>314</v>
      </c>
      <c r="G41" s="95" t="s">
        <v>151</v>
      </c>
      <c r="H41" s="92">
        <v>45.000000000000007</v>
      </c>
      <c r="I41" s="94">
        <v>7729.5</v>
      </c>
      <c r="J41" s="82"/>
      <c r="K41" s="92">
        <v>12.222670000000001</v>
      </c>
      <c r="L41" s="93">
        <v>1.004213478914831E-6</v>
      </c>
      <c r="M41" s="93">
        <v>6.8582250240287034E-3</v>
      </c>
      <c r="N41" s="93">
        <f>K41/'סכום נכסי הקרן'!$C$42</f>
        <v>3.6827551075946721E-3</v>
      </c>
    </row>
    <row r="42" spans="2:14" s="118" customFormat="1">
      <c r="B42" s="85" t="s">
        <v>367</v>
      </c>
      <c r="C42" s="82" t="s">
        <v>368</v>
      </c>
      <c r="D42" s="95" t="s">
        <v>362</v>
      </c>
      <c r="E42" s="82"/>
      <c r="F42" s="95" t="s">
        <v>314</v>
      </c>
      <c r="G42" s="95" t="s">
        <v>151</v>
      </c>
      <c r="H42" s="92">
        <v>211</v>
      </c>
      <c r="I42" s="94">
        <v>3354</v>
      </c>
      <c r="J42" s="82"/>
      <c r="K42" s="92">
        <v>24.868359999999999</v>
      </c>
      <c r="L42" s="93">
        <v>2.1530596426500585E-6</v>
      </c>
      <c r="M42" s="93">
        <v>1.3953809507951571E-2</v>
      </c>
      <c r="N42" s="93">
        <f>K42/'סכום נכסי הקרן'!$C$42</f>
        <v>7.4929683782269368E-3</v>
      </c>
    </row>
    <row r="43" spans="2:14" s="118" customFormat="1">
      <c r="B43" s="85" t="s">
        <v>369</v>
      </c>
      <c r="C43" s="82" t="s">
        <v>370</v>
      </c>
      <c r="D43" s="95" t="s">
        <v>362</v>
      </c>
      <c r="E43" s="82"/>
      <c r="F43" s="95" t="s">
        <v>314</v>
      </c>
      <c r="G43" s="95" t="s">
        <v>151</v>
      </c>
      <c r="H43" s="92">
        <v>556</v>
      </c>
      <c r="I43" s="94">
        <v>7843</v>
      </c>
      <c r="J43" s="82"/>
      <c r="K43" s="92">
        <v>153.23527999999999</v>
      </c>
      <c r="L43" s="93">
        <v>2.0867765380786333E-6</v>
      </c>
      <c r="M43" s="93">
        <v>8.5981379834360647E-2</v>
      </c>
      <c r="N43" s="93">
        <f>K43/'סכום נכסי הקרן'!$C$42</f>
        <v>4.6170600211222233E-2</v>
      </c>
    </row>
    <row r="44" spans="2:14" s="118" customFormat="1">
      <c r="B44" s="121"/>
      <c r="C44" s="121"/>
    </row>
    <row r="45" spans="2:14" s="118" customFormat="1">
      <c r="B45" s="121"/>
      <c r="C45" s="121"/>
    </row>
    <row r="46" spans="2:14" s="118" customFormat="1">
      <c r="B46" s="121"/>
      <c r="C46" s="121"/>
    </row>
    <row r="47" spans="2:14" s="118" customFormat="1">
      <c r="B47" s="122" t="s">
        <v>235</v>
      </c>
      <c r="C47" s="121"/>
    </row>
    <row r="48" spans="2:14" s="118" customFormat="1">
      <c r="B48" s="122" t="s">
        <v>100</v>
      </c>
      <c r="C48" s="121"/>
    </row>
    <row r="49" spans="2:3" s="118" customFormat="1">
      <c r="B49" s="122" t="s">
        <v>218</v>
      </c>
      <c r="C49" s="121"/>
    </row>
    <row r="50" spans="2:3" s="118" customFormat="1">
      <c r="B50" s="122" t="s">
        <v>226</v>
      </c>
      <c r="C50" s="121"/>
    </row>
    <row r="51" spans="2:3" s="118" customFormat="1">
      <c r="B51" s="122" t="s">
        <v>233</v>
      </c>
      <c r="C51" s="121"/>
    </row>
    <row r="52" spans="2:3" s="118" customFormat="1">
      <c r="B52" s="121"/>
      <c r="C52" s="121"/>
    </row>
    <row r="53" spans="2:3" s="118" customFormat="1">
      <c r="B53" s="121"/>
      <c r="C53" s="121"/>
    </row>
    <row r="54" spans="2:3" s="118" customFormat="1">
      <c r="B54" s="121"/>
      <c r="C54" s="121"/>
    </row>
    <row r="55" spans="2:3" s="118" customFormat="1">
      <c r="B55" s="121"/>
      <c r="C55" s="121"/>
    </row>
    <row r="56" spans="2:3" s="118" customFormat="1">
      <c r="B56" s="121"/>
      <c r="C56" s="121"/>
    </row>
    <row r="57" spans="2:3" s="118" customFormat="1">
      <c r="B57" s="121"/>
      <c r="C57" s="121"/>
    </row>
    <row r="58" spans="2:3" s="118" customFormat="1">
      <c r="B58" s="121"/>
      <c r="C58" s="121"/>
    </row>
    <row r="59" spans="2:3" s="118" customFormat="1">
      <c r="B59" s="121"/>
      <c r="C59" s="121"/>
    </row>
    <row r="60" spans="2:3" s="118" customFormat="1">
      <c r="B60" s="121"/>
      <c r="C60" s="121"/>
    </row>
    <row r="61" spans="2:3" s="118" customFormat="1">
      <c r="B61" s="121"/>
      <c r="C61" s="121"/>
    </row>
    <row r="62" spans="2:3" s="118" customFormat="1">
      <c r="B62" s="121"/>
      <c r="C62" s="121"/>
    </row>
    <row r="63" spans="2:3" s="118" customFormat="1">
      <c r="B63" s="121"/>
      <c r="C63" s="121"/>
    </row>
    <row r="64" spans="2:3" s="118" customFormat="1">
      <c r="B64" s="121"/>
      <c r="C64" s="121"/>
    </row>
    <row r="65" spans="2:3" s="118" customFormat="1">
      <c r="B65" s="121"/>
      <c r="C65" s="121"/>
    </row>
    <row r="66" spans="2:3" s="118" customFormat="1">
      <c r="B66" s="121"/>
      <c r="C66" s="121"/>
    </row>
    <row r="67" spans="2:3" s="118" customFormat="1">
      <c r="B67" s="121"/>
      <c r="C67" s="121"/>
    </row>
    <row r="68" spans="2:3" s="118" customFormat="1">
      <c r="B68" s="121"/>
      <c r="C68" s="121"/>
    </row>
    <row r="69" spans="2:3" s="118" customFormat="1">
      <c r="B69" s="121"/>
      <c r="C69" s="121"/>
    </row>
    <row r="70" spans="2:3" s="118" customFormat="1">
      <c r="B70" s="121"/>
      <c r="C70" s="121"/>
    </row>
    <row r="71" spans="2:3" s="118" customFormat="1">
      <c r="B71" s="121"/>
      <c r="C71" s="121"/>
    </row>
    <row r="72" spans="2:3" s="118" customFormat="1">
      <c r="B72" s="121"/>
      <c r="C72" s="121"/>
    </row>
    <row r="73" spans="2:3" s="118" customFormat="1">
      <c r="B73" s="121"/>
      <c r="C73" s="121"/>
    </row>
    <row r="74" spans="2:3" s="118" customFormat="1">
      <c r="B74" s="121"/>
      <c r="C74" s="121"/>
    </row>
    <row r="75" spans="2:3" s="118" customFormat="1">
      <c r="B75" s="121"/>
      <c r="C75" s="121"/>
    </row>
    <row r="76" spans="2:3" s="118" customFormat="1">
      <c r="B76" s="121"/>
      <c r="C76" s="121"/>
    </row>
    <row r="77" spans="2:3" s="118" customFormat="1">
      <c r="B77" s="121"/>
      <c r="C77" s="121"/>
    </row>
    <row r="78" spans="2:3" s="118" customFormat="1">
      <c r="B78" s="121"/>
      <c r="C78" s="121"/>
    </row>
    <row r="79" spans="2:3" s="118" customFormat="1">
      <c r="B79" s="121"/>
      <c r="C79" s="121"/>
    </row>
    <row r="80" spans="2:3" s="118" customFormat="1">
      <c r="B80" s="121"/>
      <c r="C80" s="121"/>
    </row>
    <row r="81" spans="2:7" s="118" customFormat="1">
      <c r="B81" s="121"/>
      <c r="C81" s="121"/>
    </row>
    <row r="82" spans="2:7" s="118" customFormat="1">
      <c r="B82" s="121"/>
      <c r="C82" s="121"/>
    </row>
    <row r="83" spans="2:7" s="118" customFormat="1">
      <c r="B83" s="121"/>
      <c r="C83" s="121"/>
    </row>
    <row r="84" spans="2:7" s="118" customFormat="1">
      <c r="B84" s="121"/>
      <c r="C84" s="121"/>
    </row>
    <row r="85" spans="2:7" s="118" customFormat="1">
      <c r="B85" s="121"/>
      <c r="C85" s="121"/>
    </row>
    <row r="86" spans="2:7" s="118" customFormat="1">
      <c r="B86" s="121"/>
      <c r="C86" s="121"/>
    </row>
    <row r="87" spans="2:7" s="118" customFormat="1">
      <c r="B87" s="121"/>
      <c r="C87" s="121"/>
    </row>
    <row r="88" spans="2:7" s="118" customFormat="1">
      <c r="B88" s="121"/>
      <c r="C88" s="121"/>
    </row>
    <row r="89" spans="2:7" s="118" customFormat="1">
      <c r="B89" s="121"/>
      <c r="C89" s="121"/>
    </row>
    <row r="90" spans="2:7" s="118" customFormat="1">
      <c r="B90" s="121"/>
      <c r="C90" s="121"/>
    </row>
    <row r="91" spans="2:7">
      <c r="D91" s="1"/>
      <c r="E91" s="1"/>
      <c r="F91" s="1"/>
      <c r="G91" s="1"/>
    </row>
    <row r="92" spans="2:7">
      <c r="D92" s="1"/>
      <c r="E92" s="1"/>
      <c r="F92" s="1"/>
      <c r="G92" s="1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B245" s="42"/>
      <c r="D245" s="1"/>
      <c r="E245" s="1"/>
      <c r="F245" s="1"/>
      <c r="G245" s="1"/>
    </row>
    <row r="246" spans="2:7">
      <c r="B246" s="42"/>
      <c r="D246" s="1"/>
      <c r="E246" s="1"/>
      <c r="F246" s="1"/>
      <c r="G246" s="1"/>
    </row>
    <row r="247" spans="2:7">
      <c r="B247" s="3"/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B48:B1048576 K1:XFD1048576 B1:B46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H20" sqref="H20"/>
    </sheetView>
  </sheetViews>
  <sheetFormatPr defaultColWidth="9.140625" defaultRowHeight="18"/>
  <cols>
    <col min="1" max="1" width="6.28515625" style="1" customWidth="1"/>
    <col min="2" max="2" width="35.8554687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8.42578125" style="1" bestFit="1" customWidth="1"/>
    <col min="12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5" t="s">
        <v>167</v>
      </c>
      <c r="C1" s="76" t="s" vm="1">
        <v>236</v>
      </c>
    </row>
    <row r="2" spans="2:65">
      <c r="B2" s="55" t="s">
        <v>166</v>
      </c>
      <c r="C2" s="76" t="s">
        <v>237</v>
      </c>
    </row>
    <row r="3" spans="2:65">
      <c r="B3" s="55" t="s">
        <v>168</v>
      </c>
      <c r="C3" s="76" t="s">
        <v>238</v>
      </c>
    </row>
    <row r="4" spans="2:65">
      <c r="B4" s="55" t="s">
        <v>169</v>
      </c>
      <c r="C4" s="76">
        <v>2148</v>
      </c>
    </row>
    <row r="6" spans="2:65" ht="26.25" customHeight="1">
      <c r="B6" s="185" t="s">
        <v>197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</row>
    <row r="7" spans="2:65" ht="26.25" customHeight="1">
      <c r="B7" s="185" t="s">
        <v>79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7"/>
      <c r="BM7" s="3"/>
    </row>
    <row r="8" spans="2:65" s="3" customFormat="1" ht="78.75">
      <c r="B8" s="21" t="s">
        <v>103</v>
      </c>
      <c r="C8" s="29" t="s">
        <v>38</v>
      </c>
      <c r="D8" s="29" t="s">
        <v>107</v>
      </c>
      <c r="E8" s="29" t="s">
        <v>105</v>
      </c>
      <c r="F8" s="29" t="s">
        <v>51</v>
      </c>
      <c r="G8" s="29" t="s">
        <v>15</v>
      </c>
      <c r="H8" s="29" t="s">
        <v>52</v>
      </c>
      <c r="I8" s="29" t="s">
        <v>89</v>
      </c>
      <c r="J8" s="29" t="s">
        <v>220</v>
      </c>
      <c r="K8" s="29" t="s">
        <v>219</v>
      </c>
      <c r="L8" s="29" t="s">
        <v>50</v>
      </c>
      <c r="M8" s="29" t="s">
        <v>49</v>
      </c>
      <c r="N8" s="29" t="s">
        <v>170</v>
      </c>
      <c r="O8" s="19" t="s">
        <v>172</v>
      </c>
      <c r="P8" s="1"/>
      <c r="Q8" s="1"/>
      <c r="BH8" s="1"/>
      <c r="BI8" s="1"/>
    </row>
    <row r="9" spans="2:65" s="3" customFormat="1" ht="25.5">
      <c r="B9" s="14"/>
      <c r="C9" s="15"/>
      <c r="D9" s="15"/>
      <c r="E9" s="15"/>
      <c r="F9" s="15"/>
      <c r="G9" s="15"/>
      <c r="H9" s="15"/>
      <c r="I9" s="15"/>
      <c r="J9" s="31" t="s">
        <v>227</v>
      </c>
      <c r="K9" s="31"/>
      <c r="L9" s="31" t="s">
        <v>223</v>
      </c>
      <c r="M9" s="31" t="s">
        <v>20</v>
      </c>
      <c r="N9" s="31" t="s">
        <v>20</v>
      </c>
      <c r="O9" s="32" t="s">
        <v>20</v>
      </c>
      <c r="BG9" s="1"/>
      <c r="BH9" s="1"/>
      <c r="BI9" s="1"/>
      <c r="BM9" s="4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BG10" s="1"/>
      <c r="BH10" s="3"/>
      <c r="BI10" s="1"/>
    </row>
    <row r="11" spans="2:65" s="4" customFormat="1" ht="18" customHeight="1">
      <c r="B11" s="111" t="s">
        <v>30</v>
      </c>
      <c r="C11" s="80"/>
      <c r="D11" s="80"/>
      <c r="E11" s="80"/>
      <c r="F11" s="80"/>
      <c r="G11" s="80"/>
      <c r="H11" s="80"/>
      <c r="I11" s="80"/>
      <c r="J11" s="89"/>
      <c r="K11" s="91"/>
      <c r="L11" s="89">
        <v>25.584029999999998</v>
      </c>
      <c r="M11" s="80"/>
      <c r="N11" s="90">
        <v>1</v>
      </c>
      <c r="O11" s="90">
        <f>L11/'סכום נכסי הקרן'!$C$42</f>
        <v>7.7086035338723297E-3</v>
      </c>
      <c r="P11" s="5"/>
      <c r="BG11" s="98"/>
      <c r="BH11" s="3"/>
      <c r="BI11" s="98"/>
      <c r="BM11" s="98"/>
    </row>
    <row r="12" spans="2:65" s="4" customFormat="1" ht="18" customHeight="1">
      <c r="B12" s="79" t="s">
        <v>216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25.584029999999998</v>
      </c>
      <c r="M12" s="80"/>
      <c r="N12" s="90">
        <v>1</v>
      </c>
      <c r="O12" s="90">
        <f>L12/'סכום נכסי הקרן'!$C$42</f>
        <v>7.7086035338723297E-3</v>
      </c>
      <c r="P12" s="5"/>
      <c r="BG12" s="98"/>
      <c r="BH12" s="3"/>
      <c r="BI12" s="98"/>
      <c r="BM12" s="98"/>
    </row>
    <row r="13" spans="2:65">
      <c r="B13" s="100" t="s">
        <v>42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25.584029999999998</v>
      </c>
      <c r="M13" s="80"/>
      <c r="N13" s="90">
        <v>1</v>
      </c>
      <c r="O13" s="90">
        <f>L13/'סכום נכסי הקרן'!$C$42</f>
        <v>7.7086035338723297E-3</v>
      </c>
      <c r="BH13" s="3"/>
    </row>
    <row r="14" spans="2:65" ht="20.25">
      <c r="B14" s="85" t="s">
        <v>371</v>
      </c>
      <c r="C14" s="82" t="s">
        <v>372</v>
      </c>
      <c r="D14" s="95" t="s">
        <v>28</v>
      </c>
      <c r="E14" s="82"/>
      <c r="F14" s="95" t="s">
        <v>314</v>
      </c>
      <c r="G14" s="82" t="s">
        <v>373</v>
      </c>
      <c r="H14" s="82" t="s">
        <v>374</v>
      </c>
      <c r="I14" s="95" t="s">
        <v>151</v>
      </c>
      <c r="J14" s="92">
        <v>590</v>
      </c>
      <c r="K14" s="94">
        <v>1234</v>
      </c>
      <c r="L14" s="92">
        <v>25.584029999999998</v>
      </c>
      <c r="M14" s="93">
        <v>1.1528443304484892E-6</v>
      </c>
      <c r="N14" s="93">
        <v>1</v>
      </c>
      <c r="O14" s="93">
        <f>L14/'סכום נכסי הקרן'!$C$42</f>
        <v>7.7086035338723297E-3</v>
      </c>
      <c r="BH14" s="4"/>
    </row>
    <row r="15" spans="2:65">
      <c r="B15" s="81"/>
      <c r="C15" s="82"/>
      <c r="D15" s="82"/>
      <c r="E15" s="82"/>
      <c r="F15" s="82"/>
      <c r="G15" s="82"/>
      <c r="H15" s="82"/>
      <c r="I15" s="82"/>
      <c r="J15" s="92"/>
      <c r="K15" s="94"/>
      <c r="L15" s="82"/>
      <c r="M15" s="82"/>
      <c r="N15" s="93"/>
      <c r="O15" s="82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7" t="s">
        <v>235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7" t="s">
        <v>100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7" t="s">
        <v>218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7" t="s">
        <v>226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5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5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5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5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59" ht="20.2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BG37" s="4"/>
    </row>
    <row r="38" spans="2:5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BG38" s="3"/>
    </row>
    <row r="39" spans="2:5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5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5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5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5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5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5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5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5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5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C115" s="1"/>
      <c r="D115" s="1"/>
      <c r="E115" s="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2"/>
      <c r="C325" s="1"/>
      <c r="D325" s="1"/>
      <c r="E325" s="1"/>
    </row>
    <row r="326" spans="2:5">
      <c r="B326" s="42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7 B19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2018-06-06T10:59:01+00:00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E4C1193-504D-495F-9EF4-D9AED6535E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2018-06-05T13:24:41Z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