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מניות'!$B$6:$M$21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מזומנים!$B$1:$K$32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10" i="88" l="1"/>
  <c r="K13" i="81"/>
  <c r="K12" i="81"/>
  <c r="K11" i="81"/>
  <c r="J13" i="81"/>
  <c r="J12" i="81"/>
  <c r="I10" i="81"/>
  <c r="I11" i="81"/>
  <c r="C11" i="88"/>
  <c r="C11" i="84" l="1"/>
  <c r="C10" i="84" s="1"/>
  <c r="C43" i="88" s="1"/>
  <c r="O99" i="78"/>
  <c r="O12" i="78"/>
  <c r="O11" i="78" s="1"/>
  <c r="O101" i="78"/>
  <c r="O107" i="78"/>
  <c r="O106" i="78" s="1"/>
  <c r="I12" i="74"/>
  <c r="I11" i="74"/>
  <c r="I13" i="74"/>
  <c r="L14" i="72"/>
  <c r="L15" i="72"/>
  <c r="L13" i="72"/>
  <c r="L12" i="72"/>
  <c r="L11" i="72"/>
  <c r="S99" i="61"/>
  <c r="O99" i="61"/>
  <c r="C37" i="88"/>
  <c r="C31" i="88"/>
  <c r="C27" i="88"/>
  <c r="C26" i="88"/>
  <c r="C24" i="88"/>
  <c r="C19" i="88"/>
  <c r="C17" i="88"/>
  <c r="C16" i="88"/>
  <c r="C15" i="88"/>
  <c r="C13" i="88"/>
  <c r="C12" i="88" l="1"/>
  <c r="O10" i="78"/>
  <c r="C23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P111" i="78" l="1"/>
  <c r="P107" i="78"/>
  <c r="P102" i="78"/>
  <c r="P98" i="78"/>
  <c r="P94" i="78"/>
  <c r="P90" i="78"/>
  <c r="P86" i="78"/>
  <c r="P82" i="78"/>
  <c r="P78" i="78"/>
  <c r="P74" i="78"/>
  <c r="P70" i="78"/>
  <c r="P66" i="78"/>
  <c r="P62" i="78"/>
  <c r="P58" i="78"/>
  <c r="P54" i="78"/>
  <c r="P50" i="78"/>
  <c r="P46" i="78"/>
  <c r="P42" i="78"/>
  <c r="P38" i="78"/>
  <c r="P34" i="78"/>
  <c r="P30" i="78"/>
  <c r="P26" i="78"/>
  <c r="P22" i="78"/>
  <c r="P18" i="78"/>
  <c r="P14" i="78"/>
  <c r="P109" i="78"/>
  <c r="P92" i="78"/>
  <c r="P84" i="78"/>
  <c r="P76" i="78"/>
  <c r="P68" i="78"/>
  <c r="P60" i="78"/>
  <c r="P48" i="78"/>
  <c r="P40" i="78"/>
  <c r="P32" i="78"/>
  <c r="P20" i="78"/>
  <c r="P110" i="78"/>
  <c r="P106" i="78"/>
  <c r="P101" i="78"/>
  <c r="P97" i="78"/>
  <c r="P93" i="78"/>
  <c r="P89" i="78"/>
  <c r="P85" i="78"/>
  <c r="P81" i="78"/>
  <c r="P77" i="78"/>
  <c r="P73" i="78"/>
  <c r="P69" i="78"/>
  <c r="P65" i="78"/>
  <c r="P61" i="78"/>
  <c r="P57" i="78"/>
  <c r="P53" i="78"/>
  <c r="P49" i="78"/>
  <c r="P45" i="78"/>
  <c r="P41" i="78"/>
  <c r="P37" i="78"/>
  <c r="P33" i="78"/>
  <c r="P29" i="78"/>
  <c r="P25" i="78"/>
  <c r="P21" i="78"/>
  <c r="P17" i="78"/>
  <c r="P13" i="78"/>
  <c r="P104" i="78"/>
  <c r="P96" i="78"/>
  <c r="P88" i="78"/>
  <c r="P80" i="78"/>
  <c r="P72" i="78"/>
  <c r="P64" i="78"/>
  <c r="P56" i="78"/>
  <c r="P44" i="78"/>
  <c r="P36" i="78"/>
  <c r="P28" i="78"/>
  <c r="P16" i="78"/>
  <c r="P52" i="78"/>
  <c r="P24" i="78"/>
  <c r="P112" i="78"/>
  <c r="P108" i="78"/>
  <c r="P103" i="78"/>
  <c r="P99" i="78"/>
  <c r="P95" i="78"/>
  <c r="P91" i="78"/>
  <c r="P87" i="78"/>
  <c r="P83" i="78"/>
  <c r="P79" i="78"/>
  <c r="P75" i="78"/>
  <c r="P71" i="78"/>
  <c r="P67" i="78"/>
  <c r="P63" i="78"/>
  <c r="P59" i="78"/>
  <c r="P55" i="78"/>
  <c r="P51" i="78"/>
  <c r="P47" i="78"/>
  <c r="P43" i="78"/>
  <c r="P39" i="78"/>
  <c r="P35" i="78"/>
  <c r="P31" i="78"/>
  <c r="P27" i="78"/>
  <c r="P23" i="78"/>
  <c r="P19" i="78"/>
  <c r="P15" i="78"/>
  <c r="P10" i="78"/>
  <c r="C33" i="88"/>
  <c r="P12" i="78"/>
  <c r="P11" i="78"/>
  <c r="C42" i="88" l="1"/>
  <c r="Q111" i="78" s="1"/>
  <c r="Q102" i="78"/>
  <c r="Q90" i="78"/>
  <c r="Q82" i="78"/>
  <c r="Q70" i="78"/>
  <c r="Q58" i="78"/>
  <c r="Q50" i="78"/>
  <c r="Q38" i="78"/>
  <c r="Q30" i="78"/>
  <c r="Q22" i="78"/>
  <c r="Q14" i="78"/>
  <c r="K22" i="76"/>
  <c r="K17" i="76"/>
  <c r="K13" i="76"/>
  <c r="L12" i="74"/>
  <c r="M13" i="72"/>
  <c r="K16" i="76"/>
  <c r="K12" i="76"/>
  <c r="M12" i="72"/>
  <c r="K20" i="76"/>
  <c r="K11" i="76"/>
  <c r="M11" i="72"/>
  <c r="Q110" i="78"/>
  <c r="Q106" i="78"/>
  <c r="Q101" i="78"/>
  <c r="Q97" i="78"/>
  <c r="Q93" i="78"/>
  <c r="Q89" i="78"/>
  <c r="Q85" i="78"/>
  <c r="Q81" i="78"/>
  <c r="Q77" i="78"/>
  <c r="Q73" i="78"/>
  <c r="Q69" i="78"/>
  <c r="Q65" i="78"/>
  <c r="Q61" i="78"/>
  <c r="Q57" i="78"/>
  <c r="Q53" i="78"/>
  <c r="Q49" i="78"/>
  <c r="Q45" i="78"/>
  <c r="Q41" i="78"/>
  <c r="Q37" i="78"/>
  <c r="Q33" i="78"/>
  <c r="Q29" i="78"/>
  <c r="Q25" i="78"/>
  <c r="Q21" i="78"/>
  <c r="Q17" i="78"/>
  <c r="Q13" i="78"/>
  <c r="K21" i="76"/>
  <c r="L11" i="74"/>
  <c r="M15" i="72"/>
  <c r="Q109" i="78"/>
  <c r="Q104" i="78"/>
  <c r="Q96" i="78"/>
  <c r="Q92" i="78"/>
  <c r="Q88" i="78"/>
  <c r="Q84" i="78"/>
  <c r="Q80" i="78"/>
  <c r="Q76" i="78"/>
  <c r="Q72" i="78"/>
  <c r="Q68" i="78"/>
  <c r="Q64" i="78"/>
  <c r="Q60" i="78"/>
  <c r="Q56" i="78"/>
  <c r="Q52" i="78"/>
  <c r="Q48" i="78"/>
  <c r="Q44" i="78"/>
  <c r="Q40" i="78"/>
  <c r="Q36" i="78"/>
  <c r="Q32" i="78"/>
  <c r="Q28" i="78"/>
  <c r="Q24" i="78"/>
  <c r="Q20" i="78"/>
  <c r="Q16" i="78"/>
  <c r="Q12" i="78"/>
  <c r="K15" i="76"/>
  <c r="Q112" i="78"/>
  <c r="Q108" i="78"/>
  <c r="Q103" i="78"/>
  <c r="Q99" i="78"/>
  <c r="Q95" i="78"/>
  <c r="Q91" i="78"/>
  <c r="Q87" i="78"/>
  <c r="Q83" i="78"/>
  <c r="Q79" i="78"/>
  <c r="Q75" i="78"/>
  <c r="Q71" i="78"/>
  <c r="Q67" i="78"/>
  <c r="Q63" i="78"/>
  <c r="Q59" i="78"/>
  <c r="Q55" i="78"/>
  <c r="Q51" i="78"/>
  <c r="Q47" i="78"/>
  <c r="Q43" i="78"/>
  <c r="Q39" i="78"/>
  <c r="Q35" i="78"/>
  <c r="Q31" i="78"/>
  <c r="Q27" i="78"/>
  <c r="Q23" i="78"/>
  <c r="Q19" i="78"/>
  <c r="Q15" i="78"/>
  <c r="Q11" i="78"/>
  <c r="K10" i="81"/>
  <c r="K18" i="76"/>
  <c r="K14" i="76"/>
  <c r="L13" i="74"/>
  <c r="M14" i="72"/>
  <c r="S34" i="71"/>
  <c r="S29" i="71"/>
  <c r="S24" i="71"/>
  <c r="S19" i="71"/>
  <c r="S15" i="71"/>
  <c r="S11" i="71"/>
  <c r="P75" i="69"/>
  <c r="P71" i="69"/>
  <c r="P67" i="69"/>
  <c r="P63" i="69"/>
  <c r="P59" i="69"/>
  <c r="P55" i="69"/>
  <c r="P51" i="69"/>
  <c r="P47" i="69"/>
  <c r="P43" i="69"/>
  <c r="P39" i="69"/>
  <c r="P35" i="69"/>
  <c r="P31" i="69"/>
  <c r="P27" i="69"/>
  <c r="P23" i="69"/>
  <c r="P19" i="69"/>
  <c r="P15" i="69"/>
  <c r="P11" i="69"/>
  <c r="L11" i="65"/>
  <c r="N25" i="63"/>
  <c r="N21" i="63"/>
  <c r="N17" i="63"/>
  <c r="N12" i="63"/>
  <c r="O35" i="62"/>
  <c r="O30" i="62"/>
  <c r="O26" i="62"/>
  <c r="O20" i="62"/>
  <c r="O16" i="62"/>
  <c r="O12" i="62"/>
  <c r="U180" i="61"/>
  <c r="U175" i="61"/>
  <c r="U171" i="61"/>
  <c r="U167" i="61"/>
  <c r="U163" i="61"/>
  <c r="U159" i="61"/>
  <c r="U155" i="61"/>
  <c r="U151" i="61"/>
  <c r="U147" i="61"/>
  <c r="U143" i="61"/>
  <c r="U139" i="61"/>
  <c r="U135" i="61"/>
  <c r="U131" i="61"/>
  <c r="U126" i="61"/>
  <c r="U122" i="61"/>
  <c r="U118" i="61"/>
  <c r="U114" i="61"/>
  <c r="U110" i="61"/>
  <c r="U106" i="61"/>
  <c r="U102" i="61"/>
  <c r="U98" i="61"/>
  <c r="U94" i="61"/>
  <c r="U90" i="61"/>
  <c r="U86" i="61"/>
  <c r="U82" i="61"/>
  <c r="U78" i="61"/>
  <c r="U74" i="61"/>
  <c r="U70" i="61"/>
  <c r="U66" i="61"/>
  <c r="U62" i="61"/>
  <c r="U58" i="61"/>
  <c r="U54" i="61"/>
  <c r="U50" i="61"/>
  <c r="U46" i="61"/>
  <c r="U42" i="61"/>
  <c r="U38" i="61"/>
  <c r="U34" i="61"/>
  <c r="U30" i="61"/>
  <c r="U26" i="61"/>
  <c r="U22" i="61"/>
  <c r="U18" i="61"/>
  <c r="U14" i="61"/>
  <c r="R30" i="59"/>
  <c r="R25" i="59"/>
  <c r="R21" i="59"/>
  <c r="R17" i="59"/>
  <c r="R13" i="59"/>
  <c r="S33" i="71"/>
  <c r="S28" i="71"/>
  <c r="S23" i="71"/>
  <c r="S18" i="71"/>
  <c r="S14" i="71"/>
  <c r="P78" i="69"/>
  <c r="P74" i="69"/>
  <c r="P70" i="69"/>
  <c r="P66" i="69"/>
  <c r="P62" i="69"/>
  <c r="P58" i="69"/>
  <c r="P54" i="69"/>
  <c r="P50" i="69"/>
  <c r="P46" i="69"/>
  <c r="P42" i="69"/>
  <c r="P38" i="69"/>
  <c r="P34" i="69"/>
  <c r="P30" i="69"/>
  <c r="P26" i="69"/>
  <c r="P22" i="69"/>
  <c r="P18" i="69"/>
  <c r="P14" i="69"/>
  <c r="L14" i="65"/>
  <c r="N28" i="63"/>
  <c r="N24" i="63"/>
  <c r="N20" i="63"/>
  <c r="N15" i="63"/>
  <c r="N11" i="63"/>
  <c r="O33" i="62"/>
  <c r="O29" i="62"/>
  <c r="O24" i="62"/>
  <c r="O19" i="62"/>
  <c r="O15" i="62"/>
  <c r="O11" i="62"/>
  <c r="U183" i="61"/>
  <c r="U178" i="61"/>
  <c r="U174" i="61"/>
  <c r="U170" i="61"/>
  <c r="U166" i="61"/>
  <c r="U162" i="61"/>
  <c r="U158" i="61"/>
  <c r="U154" i="61"/>
  <c r="U150" i="61"/>
  <c r="U146" i="61"/>
  <c r="U142" i="61"/>
  <c r="U138" i="61"/>
  <c r="U134" i="61"/>
  <c r="U130" i="61"/>
  <c r="U125" i="61"/>
  <c r="U121" i="61"/>
  <c r="U117" i="61"/>
  <c r="U113" i="61"/>
  <c r="U109" i="61"/>
  <c r="U105" i="61"/>
  <c r="U101" i="61"/>
  <c r="U97" i="61"/>
  <c r="U93" i="61"/>
  <c r="U89" i="61"/>
  <c r="U85" i="61"/>
  <c r="U81" i="61"/>
  <c r="U77" i="61"/>
  <c r="U73" i="61"/>
  <c r="U69" i="61"/>
  <c r="U65" i="61"/>
  <c r="U61" i="61"/>
  <c r="U57" i="61"/>
  <c r="U53" i="61"/>
  <c r="U49" i="61"/>
  <c r="U45" i="61"/>
  <c r="U41" i="61"/>
  <c r="U37" i="61"/>
  <c r="U33" i="61"/>
  <c r="U29" i="61"/>
  <c r="U25" i="61"/>
  <c r="U21" i="61"/>
  <c r="U17" i="61"/>
  <c r="U13" i="61"/>
  <c r="R29" i="59"/>
  <c r="R24" i="59"/>
  <c r="R20" i="59"/>
  <c r="R16" i="59"/>
  <c r="R12" i="59"/>
  <c r="S32" i="71"/>
  <c r="S27" i="71"/>
  <c r="S21" i="71"/>
  <c r="S17" i="71"/>
  <c r="S13" i="71"/>
  <c r="P77" i="69"/>
  <c r="P73" i="69"/>
  <c r="P69" i="69"/>
  <c r="P65" i="69"/>
  <c r="P61" i="69"/>
  <c r="P57" i="69"/>
  <c r="P53" i="69"/>
  <c r="P49" i="69"/>
  <c r="P45" i="69"/>
  <c r="P41" i="69"/>
  <c r="P37" i="69"/>
  <c r="P33" i="69"/>
  <c r="P29" i="69"/>
  <c r="P25" i="69"/>
  <c r="P21" i="69"/>
  <c r="P17" i="69"/>
  <c r="P13" i="69"/>
  <c r="L13" i="65"/>
  <c r="N27" i="63"/>
  <c r="N23" i="63"/>
  <c r="N19" i="63"/>
  <c r="N14" i="63"/>
  <c r="O37" i="62"/>
  <c r="O32" i="62"/>
  <c r="O28" i="62"/>
  <c r="O23" i="62"/>
  <c r="O18" i="62"/>
  <c r="O14" i="62"/>
  <c r="U182" i="61"/>
  <c r="U177" i="61"/>
  <c r="U173" i="61"/>
  <c r="U169" i="61"/>
  <c r="U165" i="61"/>
  <c r="U161" i="61"/>
  <c r="U157" i="61"/>
  <c r="U153" i="61"/>
  <c r="U149" i="61"/>
  <c r="U145" i="61"/>
  <c r="U141" i="61"/>
  <c r="U137" i="61"/>
  <c r="U133" i="61"/>
  <c r="U128" i="61"/>
  <c r="U124" i="61"/>
  <c r="U120" i="61"/>
  <c r="U116" i="61"/>
  <c r="U112" i="61"/>
  <c r="U108" i="61"/>
  <c r="U104" i="61"/>
  <c r="U100" i="61"/>
  <c r="U96" i="61"/>
  <c r="U92" i="61"/>
  <c r="U88" i="61"/>
  <c r="U84" i="61"/>
  <c r="U80" i="61"/>
  <c r="U76" i="61"/>
  <c r="U72" i="61"/>
  <c r="U68" i="61"/>
  <c r="U64" i="61"/>
  <c r="U60" i="61"/>
  <c r="U56" i="61"/>
  <c r="U52" i="61"/>
  <c r="U48" i="61"/>
  <c r="U44" i="61"/>
  <c r="U40" i="61"/>
  <c r="U36" i="61"/>
  <c r="U32" i="61"/>
  <c r="U28" i="61"/>
  <c r="U24" i="61"/>
  <c r="U20" i="61"/>
  <c r="U16" i="61"/>
  <c r="U12" i="61"/>
  <c r="R28" i="59"/>
  <c r="R23" i="59"/>
  <c r="R19" i="59"/>
  <c r="R15" i="59"/>
  <c r="R11" i="59"/>
  <c r="S30" i="71"/>
  <c r="S25" i="71"/>
  <c r="S20" i="71"/>
  <c r="S16" i="71"/>
  <c r="S12" i="71"/>
  <c r="P76" i="69"/>
  <c r="P72" i="69"/>
  <c r="P68" i="69"/>
  <c r="P64" i="69"/>
  <c r="P60" i="69"/>
  <c r="P56" i="69"/>
  <c r="P52" i="69"/>
  <c r="P48" i="69"/>
  <c r="P44" i="69"/>
  <c r="P40" i="69"/>
  <c r="P36" i="69"/>
  <c r="P32" i="69"/>
  <c r="P28" i="69"/>
  <c r="P24" i="69"/>
  <c r="P20" i="69"/>
  <c r="P16" i="69"/>
  <c r="P12" i="69"/>
  <c r="L12" i="65"/>
  <c r="N26" i="63"/>
  <c r="N22" i="63"/>
  <c r="N18" i="63"/>
  <c r="N13" i="63"/>
  <c r="O36" i="62"/>
  <c r="O31" i="62"/>
  <c r="O27" i="62"/>
  <c r="O22" i="62"/>
  <c r="O17" i="62"/>
  <c r="O13" i="62"/>
  <c r="U181" i="61"/>
  <c r="U176" i="61"/>
  <c r="U172" i="61"/>
  <c r="U168" i="61"/>
  <c r="U164" i="61"/>
  <c r="U160" i="61"/>
  <c r="U156" i="61"/>
  <c r="U152" i="61"/>
  <c r="U148" i="61"/>
  <c r="U144" i="61"/>
  <c r="U140" i="61"/>
  <c r="U136" i="61"/>
  <c r="U132" i="61"/>
  <c r="U127" i="61"/>
  <c r="U123" i="61"/>
  <c r="U119" i="61"/>
  <c r="U115" i="61"/>
  <c r="U111" i="61"/>
  <c r="U107" i="61"/>
  <c r="U103" i="61"/>
  <c r="U99" i="61"/>
  <c r="U95" i="61"/>
  <c r="U91" i="61"/>
  <c r="U87" i="61"/>
  <c r="U83" i="61"/>
  <c r="U79" i="61"/>
  <c r="U75" i="61"/>
  <c r="U71" i="61"/>
  <c r="U67" i="61"/>
  <c r="U63" i="61"/>
  <c r="U59" i="61"/>
  <c r="U55" i="61"/>
  <c r="U51" i="61"/>
  <c r="U47" i="61"/>
  <c r="U43" i="61"/>
  <c r="U39" i="61"/>
  <c r="U35" i="61"/>
  <c r="U31" i="61"/>
  <c r="U27" i="61"/>
  <c r="U23" i="61"/>
  <c r="U19" i="61"/>
  <c r="U15" i="61"/>
  <c r="U11" i="61"/>
  <c r="R27" i="59"/>
  <c r="R22" i="59"/>
  <c r="R18" i="59"/>
  <c r="R14" i="59"/>
  <c r="D33" i="88"/>
  <c r="D31" i="88"/>
  <c r="D17" i="88"/>
  <c r="D16" i="88"/>
  <c r="D42" i="88"/>
  <c r="D19" i="88"/>
  <c r="D26" i="88"/>
  <c r="D24" i="88"/>
  <c r="D13" i="88"/>
  <c r="D15" i="88"/>
  <c r="D38" i="88"/>
  <c r="D11" i="88"/>
  <c r="D12" i="88"/>
  <c r="D27" i="88"/>
  <c r="D37" i="88"/>
  <c r="D10" i="88"/>
  <c r="D23" i="88"/>
  <c r="Q18" i="78" l="1"/>
  <c r="Q34" i="78"/>
  <c r="Q54" i="78"/>
  <c r="Q74" i="78"/>
  <c r="Q98" i="78"/>
  <c r="Q10" i="78"/>
  <c r="Q26" i="78"/>
  <c r="Q42" i="78"/>
  <c r="Q66" i="78"/>
  <c r="Q86" i="78"/>
  <c r="Q107" i="78"/>
  <c r="Q46" i="78"/>
  <c r="Q62" i="78"/>
  <c r="Q78" i="78"/>
  <c r="Q94" i="7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8">
    <s v="Migdal Hashkaot Neches Boded"/>
    <s v="{[Time].[Hie Time].[Yom].&amp;[20180331]}"/>
    <s v="{[Medida].[Medida].&amp;[2]}"/>
    <s v="{[Keren].[Keren].[All]}"/>
    <s v="{[Cheshbon KM].[Hie Peilut].[Peilut 7].&amp;[Kod_Peilut_L7_107]&amp;[Kod_Peilut_L6_372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9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44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4" si="27">
        <n x="1" s="1"/>
        <n x="2" s="1"/>
        <n x="25"/>
        <n x="26"/>
      </t>
    </mdx>
    <mdx n="0" f="v">
      <t c="4" si="27">
        <n x="1" s="1"/>
        <n x="2" s="1"/>
        <n x="28"/>
        <n x="26"/>
      </t>
    </mdx>
    <mdx n="0" f="v">
      <t c="4" si="27">
        <n x="1" s="1"/>
        <n x="2" s="1"/>
        <n x="29"/>
        <n x="26"/>
      </t>
    </mdx>
    <mdx n="0" f="v">
      <t c="4" si="27">
        <n x="1" s="1"/>
        <n x="2" s="1"/>
        <n x="30"/>
        <n x="26"/>
      </t>
    </mdx>
    <mdx n="0" f="v">
      <t c="4" si="27">
        <n x="1" s="1"/>
        <n x="2" s="1"/>
        <n x="31"/>
        <n x="26"/>
      </t>
    </mdx>
    <mdx n="0" f="v">
      <t c="4" si="27">
        <n x="1" s="1"/>
        <n x="2" s="1"/>
        <n x="32"/>
        <n x="26"/>
      </t>
    </mdx>
    <mdx n="0" f="v">
      <t c="4" si="27">
        <n x="1" s="1"/>
        <n x="2" s="1"/>
        <n x="33"/>
        <n x="26"/>
      </t>
    </mdx>
    <mdx n="0" f="v">
      <t c="4" si="27">
        <n x="1" s="1"/>
        <n x="2" s="1"/>
        <n x="34"/>
        <n x="26"/>
      </t>
    </mdx>
    <mdx n="0" f="v">
      <t c="4" si="27">
        <n x="1" s="1"/>
        <n x="2" s="1"/>
        <n x="35"/>
        <n x="26"/>
      </t>
    </mdx>
    <mdx n="0" f="v">
      <t c="4" si="27">
        <n x="1" s="1"/>
        <n x="2" s="1"/>
        <n x="36"/>
        <n x="26"/>
      </t>
    </mdx>
    <mdx n="0" f="v">
      <t c="4" si="27">
        <n x="1" s="1"/>
        <n x="2" s="1"/>
        <n x="37"/>
        <n x="26"/>
      </t>
    </mdx>
  </mdxMetadata>
  <valueMetadata count="4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</valueMetadata>
</metadata>
</file>

<file path=xl/sharedStrings.xml><?xml version="1.0" encoding="utf-8"?>
<sst xmlns="http://schemas.openxmlformats.org/spreadsheetml/2006/main" count="4588" uniqueCount="1126">
  <si>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</si>
  <si>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</si>
  <si>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</si>
  <si>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</si>
  <si>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</si>
  <si>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</si>
  <si>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</si>
  <si>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</si>
  <si>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</si>
  <si>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</si>
  <si>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</si>
  <si>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</si>
  <si>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</si>
  <si>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</si>
  <si>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</si>
  <si>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</si>
  <si>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</si>
  <si>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</si>
  <si>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</si>
  <si>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</si>
  <si>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</si>
  <si>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</si>
  <si>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</si>
  <si>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</si>
  <si>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</si>
  <si>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</si>
  <si>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</si>
  <si>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</si>
  <si>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</si>
  <si>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</si>
  <si>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</si>
  <si>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</si>
  <si>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</si>
  <si>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</si>
  <si>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</si>
  <si>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</si>
  <si>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</si>
  <si>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</si>
  <si>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</si>
  <si>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</si>
  <si>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</si>
  <si>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יתרות מזומנים ועו"ש בש"ח</t>
  </si>
  <si>
    <t>יתרות מזומנים ועו"ש נקובים במט"ח</t>
  </si>
  <si>
    <t>פח"ק/פר"י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</si>
  <si>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</si>
  <si>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</si>
  <si>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</si>
  <si>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</si>
  <si>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</si>
  <si>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</si>
  <si>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</si>
  <si>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</si>
  <si>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</si>
  <si>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</si>
  <si>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</si>
  <si>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</si>
  <si>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</si>
  <si>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</si>
  <si>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</si>
  <si>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</si>
  <si>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</si>
  <si>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</si>
  <si>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</si>
  <si>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</si>
  <si>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</si>
  <si>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</si>
  <si>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</si>
  <si>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</t>
  </si>
  <si>
    <t>ערד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</si>
  <si>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</si>
  <si>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</si>
  <si>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</si>
  <si>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</si>
  <si>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</si>
  <si>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</si>
  <si>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</si>
  <si>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</si>
  <si>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</si>
  <si>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</si>
  <si>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</si>
  <si>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</si>
  <si>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</si>
  <si>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</si>
  <si>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</si>
  <si>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</si>
  <si>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</si>
  <si>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</si>
  <si>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</si>
  <si>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</si>
  <si>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</si>
  <si>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</si>
  <si>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</si>
  <si>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</si>
  <si>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</si>
  <si>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</si>
  <si>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</si>
  <si>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</si>
  <si>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</si>
  <si>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</si>
  <si>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</si>
  <si>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</si>
  <si>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</si>
  <si>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</si>
  <si>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</si>
  <si>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</si>
  <si>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</si>
  <si>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</si>
  <si>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</si>
  <si>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</si>
  <si>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</si>
  <si>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</si>
  <si>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</si>
  <si>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</si>
  <si>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</si>
  <si>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</si>
  <si>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</si>
  <si>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</si>
  <si>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</si>
  <si>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</si>
  <si>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</si>
  <si>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</si>
  <si>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</si>
  <si>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</si>
  <si>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</si>
  <si>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</si>
  <si>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</si>
  <si>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</si>
  <si>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</si>
  <si>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</si>
  <si>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</si>
  <si>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</si>
  <si>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</si>
  <si>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</si>
  <si>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</si>
  <si>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</si>
  <si>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</si>
  <si>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</si>
  <si>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</si>
  <si>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</si>
  <si>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</si>
  <si>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</si>
  <si>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</si>
  <si>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</si>
  <si>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</si>
  <si>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</si>
  <si>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</si>
  <si>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</si>
  <si>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</si>
  <si>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</si>
  <si>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</si>
  <si>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</si>
  <si>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</si>
  <si>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</si>
  <si>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</si>
  <si>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</si>
  <si>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</si>
  <si>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</si>
  <si>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</si>
  <si>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</si>
  <si>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</si>
  <si>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</si>
  <si>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</si>
  <si>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</si>
  <si>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</si>
  <si>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</si>
  <si>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</si>
  <si>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</si>
  <si>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</si>
  <si>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</si>
  <si>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</si>
  <si>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</si>
  <si>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</si>
  <si>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</si>
  <si>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</si>
  <si>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</si>
  <si>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</si>
  <si>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</si>
  <si>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</si>
  <si>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</si>
  <si>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</si>
  <si>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</si>
  <si>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</si>
  <si>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</si>
  <si>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</si>
  <si>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</si>
  <si>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</si>
  <si>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</si>
  <si>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</si>
  <si>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</si>
  <si>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</si>
  <si>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</si>
  <si>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</si>
  <si>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</si>
  <si>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</si>
  <si>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</si>
  <si>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</si>
  <si>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</si>
  <si>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</si>
  <si>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</si>
  <si>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</si>
  <si>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</si>
  <si>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</si>
  <si>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</si>
  <si>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</si>
  <si>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</si>
  <si>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</si>
  <si>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</si>
  <si>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</si>
  <si>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</si>
  <si>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</si>
  <si>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</si>
  <si>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</si>
  <si>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</si>
  <si>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</si>
  <si>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</si>
  <si>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</si>
  <si>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</si>
  <si>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</si>
  <si>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</si>
  <si>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</si>
  <si>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</si>
  <si>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</si>
  <si>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</si>
  <si>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</si>
  <si>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</si>
  <si>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</si>
  <si>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</si>
  <si>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</si>
  <si>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</si>
  <si>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</si>
  <si>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</si>
  <si>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</si>
  <si>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</si>
  <si>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</si>
  <si>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</si>
  <si>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</si>
  <si>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</si>
  <si>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</si>
  <si>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</si>
  <si>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</si>
  <si>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</si>
  <si>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</si>
  <si>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</si>
  <si>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</si>
  <si>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</si>
  <si>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</si>
  <si>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</si>
  <si>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</si>
  <si>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</si>
  <si>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</si>
  <si>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</si>
  <si>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31/03/2018</t>
  </si>
  <si>
    <t>מגדל מקפת קרנות פנסיה וקופות גמל בע"מ</t>
  </si>
  <si>
    <t xml:space="preserve">מקפת אישית - אפיק לזכאים קיימים לפנסיה 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</si>
  <si>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</si>
  <si>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</si>
  <si>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</si>
  <si>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</si>
  <si>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</si>
  <si>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</si>
  <si>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</si>
  <si>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</si>
  <si>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</si>
  <si>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</si>
  <si>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</si>
  <si>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</si>
  <si>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</si>
  <si>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</si>
  <si>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</si>
  <si>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</si>
  <si>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</si>
  <si>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</si>
  <si>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</si>
  <si>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</si>
  <si>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</si>
  <si>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</si>
  <si>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</si>
  <si>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שקלי 0324</t>
  </si>
  <si>
    <t>1130848</t>
  </si>
  <si>
    <t>ממשלתי שקלי 142</t>
  </si>
  <si>
    <t>1125400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</si>
  <si>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</si>
  <si>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</si>
  <si>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</si>
  <si>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</si>
  <si>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</si>
  <si>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</si>
  <si>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</si>
  <si>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מזרחי 43</t>
  </si>
  <si>
    <t>2310191</t>
  </si>
  <si>
    <t>520000522</t>
  </si>
  <si>
    <t>בנקים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</si>
  <si>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</si>
  <si>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</si>
  <si>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</si>
  <si>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</si>
  <si>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</si>
  <si>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</si>
  <si>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</si>
  <si>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</si>
  <si>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</si>
  <si>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</si>
  <si>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</si>
  <si>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</si>
  <si>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31</t>
  </si>
  <si>
    <t>1940527</t>
  </si>
  <si>
    <t>520000118</t>
  </si>
  <si>
    <t>פועלים הנפקות אגח 32</t>
  </si>
  <si>
    <t>1940535</t>
  </si>
  <si>
    <t>פועלים הנפקות אגח 34</t>
  </si>
  <si>
    <t>1940576</t>
  </si>
  <si>
    <t>בינל הנפקות שה 3</t>
  </si>
  <si>
    <t>1093681</t>
  </si>
  <si>
    <t>513141879</t>
  </si>
  <si>
    <t>AA+.IL</t>
  </si>
  <si>
    <t>הבינלאומי סדרה ט</t>
  </si>
  <si>
    <t>1135177</t>
  </si>
  <si>
    <t>לאומי מימון הת יד</t>
  </si>
  <si>
    <t>6040299</t>
  </si>
  <si>
    <t>520018078</t>
  </si>
  <si>
    <t>מזרחי טפחות הנפקות הת 31</t>
  </si>
  <si>
    <t>2310076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</si>
  <si>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</si>
  <si>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</si>
  <si>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</si>
  <si>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</si>
  <si>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</si>
  <si>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</si>
  <si>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</si>
  <si>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</si>
  <si>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</si>
  <si>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</si>
  <si>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</si>
  <si>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</si>
  <si>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</si>
  <si>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</si>
  <si>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</si>
  <si>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</si>
  <si>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</si>
  <si>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</si>
  <si>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</si>
  <si>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</si>
  <si>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</si>
  <si>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</si>
  <si>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</si>
  <si>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</si>
  <si>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</si>
  <si>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</si>
  <si>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</si>
  <si>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</si>
  <si>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</si>
  <si>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</si>
  <si>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</si>
  <si>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</si>
  <si>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</si>
  <si>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</si>
  <si>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</si>
  <si>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בנק לאומי שה סדרה 200</t>
  </si>
  <si>
    <t>6040141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</si>
  <si>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</si>
  <si>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</si>
  <si>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</si>
  <si>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</si>
  <si>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</si>
  <si>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</si>
  <si>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</si>
  <si>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</si>
  <si>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</si>
  <si>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</si>
  <si>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</si>
  <si>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</si>
  <si>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</si>
  <si>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</si>
  <si>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</si>
  <si>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</si>
  <si>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</si>
  <si>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</si>
  <si>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</si>
  <si>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</si>
  <si>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</si>
  <si>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</si>
  <si>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</si>
  <si>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</si>
  <si>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</si>
  <si>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</si>
  <si>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</si>
  <si>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</si>
  <si>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</si>
  <si>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</si>
  <si>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</si>
  <si>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</si>
  <si>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</si>
  <si>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520007030</t>
  </si>
  <si>
    <t>מנפיקים כ. התחי א 2009/2018</t>
  </si>
  <si>
    <t>7480015</t>
  </si>
  <si>
    <t>פועלים הנפקות שה 1</t>
  </si>
  <si>
    <t>1940444</t>
  </si>
  <si>
    <t>פניקס הון הת א</t>
  </si>
  <si>
    <t>1115104</t>
  </si>
  <si>
    <t>520017450</t>
  </si>
  <si>
    <t>ביטוח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</si>
  <si>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</si>
  <si>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</si>
  <si>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</si>
  <si>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</si>
  <si>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</si>
  <si>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</si>
  <si>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</si>
  <si>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שפרסל.ק2</t>
  </si>
  <si>
    <t>7770142</t>
  </si>
  <si>
    <t>520022732</t>
  </si>
  <si>
    <t>אדמה לשעבר מכתשים אגן ב</t>
  </si>
  <si>
    <t>1110915</t>
  </si>
  <si>
    <t>520043605</t>
  </si>
  <si>
    <t>כימיה גומי ופלסטיק</t>
  </si>
  <si>
    <t>AA-.IL</t>
  </si>
  <si>
    <t>בראק אן וי אגח א</t>
  </si>
  <si>
    <t>1122860</t>
  </si>
  <si>
    <t>34250659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</si>
  <si>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</si>
  <si>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</si>
  <si>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</si>
  <si>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</si>
  <si>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</si>
  <si>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</si>
  <si>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</si>
  <si>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</si>
  <si>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</si>
  <si>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</si>
  <si>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</si>
  <si>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</si>
  <si>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</si>
  <si>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</si>
  <si>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</si>
  <si>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</si>
  <si>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הראל הנפקות 6</t>
  </si>
  <si>
    <t>1126069</t>
  </si>
  <si>
    <t>520033986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</si>
  <si>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</si>
  <si>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</si>
  <si>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</si>
  <si>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</si>
  <si>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</si>
  <si>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</si>
  <si>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</si>
  <si>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</si>
  <si>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</si>
  <si>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</si>
  <si>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</si>
  <si>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מליסרון אגח ו*</t>
  </si>
  <si>
    <t>3230125</t>
  </si>
  <si>
    <t>מליסרון אגח יא*</t>
  </si>
  <si>
    <t>3230208</t>
  </si>
  <si>
    <t>מליסרון אגח יב*</t>
  </si>
  <si>
    <t>3230216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</si>
  <si>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</si>
  <si>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</si>
  <si>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</si>
  <si>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</si>
  <si>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</si>
  <si>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</si>
  <si>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</si>
  <si>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</si>
  <si>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</si>
  <si>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</si>
  <si>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</si>
  <si>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</si>
  <si>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</si>
  <si>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</si>
  <si>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פז נפט סדרה ו*</t>
  </si>
  <si>
    <t>1139542</t>
  </si>
  <si>
    <t>510216054</t>
  </si>
  <si>
    <t>השקעה ואחזקות</t>
  </si>
  <si>
    <t>פניקס הון אגח ב</t>
  </si>
  <si>
    <t>1120799</t>
  </si>
  <si>
    <t>פניקס הון אגח ה</t>
  </si>
  <si>
    <t>1135417</t>
  </si>
  <si>
    <t>אגוד הנפקות  יט*</t>
  </si>
  <si>
    <t>1124080</t>
  </si>
  <si>
    <t>520018649</t>
  </si>
  <si>
    <t>A+.IL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</si>
  <si>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</si>
  <si>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</si>
  <si>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</si>
  <si>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</si>
  <si>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</si>
  <si>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</si>
  <si>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</si>
  <si>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</si>
  <si>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</si>
  <si>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</si>
  <si>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</si>
  <si>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</si>
  <si>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</si>
  <si>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בינל הנפק התח כב (COCO)</t>
  </si>
  <si>
    <t>1138585</t>
  </si>
  <si>
    <t>דיסקונט מנ שה</t>
  </si>
  <si>
    <t>7480098</t>
  </si>
  <si>
    <t>ישרס אגח טו</t>
  </si>
  <si>
    <t>6130207</t>
  </si>
  <si>
    <t>520017807</t>
  </si>
  <si>
    <t>ישרס אגח טז</t>
  </si>
  <si>
    <t>6130223</t>
  </si>
  <si>
    <t>מבני תעשיה אגח יח</t>
  </si>
  <si>
    <t>2260479</t>
  </si>
  <si>
    <t>520024126</t>
  </si>
  <si>
    <t>מזרחי טפחות שטר הון 1</t>
  </si>
  <si>
    <t>6950083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</si>
  <si>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</si>
  <si>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</si>
  <si>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</si>
  <si>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</si>
  <si>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</si>
  <si>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</si>
  <si>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</si>
  <si>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</si>
  <si>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</si>
  <si>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</si>
  <si>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רבוע נדלן 4</t>
  </si>
  <si>
    <t>1119999</t>
  </si>
  <si>
    <t>513765859</t>
  </si>
  <si>
    <t>רבוע נדלן אגח ג</t>
  </si>
  <si>
    <t>1115724</t>
  </si>
  <si>
    <t>ריבוע נדלן ז</t>
  </si>
  <si>
    <t>1140615</t>
  </si>
  <si>
    <t>אשטרום נכ אג7</t>
  </si>
  <si>
    <t>2510139</t>
  </si>
  <si>
    <t>520036617</t>
  </si>
  <si>
    <t>A.IL</t>
  </si>
  <si>
    <t>אשטרום נכ אג8</t>
  </si>
  <si>
    <t>2510162</t>
  </si>
  <si>
    <t>גירון אגח ז</t>
  </si>
  <si>
    <t>1142629</t>
  </si>
  <si>
    <t>520044520</t>
  </si>
  <si>
    <t>דיסקונט שטר הון 1</t>
  </si>
  <si>
    <t>6910095</t>
  </si>
  <si>
    <t>מבנה תעשיה אגח ח</t>
  </si>
  <si>
    <t>2260131</t>
  </si>
  <si>
    <t>מבני תעש אגח כ</t>
  </si>
  <si>
    <t>2260495</t>
  </si>
  <si>
    <t>מבני תעשיה אגח יז</t>
  </si>
  <si>
    <t>2260446</t>
  </si>
  <si>
    <t>שיכון ובינוי 6*</t>
  </si>
  <si>
    <t>1129733</t>
  </si>
  <si>
    <t>520036104</t>
  </si>
  <si>
    <t>אדגר.ק7</t>
  </si>
  <si>
    <t>1820158</t>
  </si>
  <si>
    <t>520035171</t>
  </si>
  <si>
    <t>A-.IL</t>
  </si>
  <si>
    <t>אלבר 13</t>
  </si>
  <si>
    <t>1127588</t>
  </si>
  <si>
    <t>512025891</t>
  </si>
  <si>
    <t>שרותים</t>
  </si>
  <si>
    <t>בזן.ק1</t>
  </si>
  <si>
    <t>2590255</t>
  </si>
  <si>
    <t>520036658</t>
  </si>
  <si>
    <t>דה לסר אגח ד</t>
  </si>
  <si>
    <t>1132059</t>
  </si>
  <si>
    <t>1427976</t>
  </si>
  <si>
    <t>ירושלים הנפקות נדחה אגח י</t>
  </si>
  <si>
    <t>1127414</t>
  </si>
  <si>
    <t>520025636</t>
  </si>
  <si>
    <t>כלכלית ירושלים אגח טו</t>
  </si>
  <si>
    <t>1980416</t>
  </si>
  <si>
    <t>520017070</t>
  </si>
  <si>
    <t>כלכלית ירושלים אגח יב</t>
  </si>
  <si>
    <t>1980358</t>
  </si>
  <si>
    <t>הכשרה ביטוח אגח 2</t>
  </si>
  <si>
    <t>1131218</t>
  </si>
  <si>
    <t>520042177</t>
  </si>
  <si>
    <t>BBB.IL</t>
  </si>
  <si>
    <t>קרדן אןוי אגח ב</t>
  </si>
  <si>
    <t>1113034</t>
  </si>
  <si>
    <t>NV1239114</t>
  </si>
  <si>
    <t>D.IL</t>
  </si>
  <si>
    <t>לאומי אגח 178</t>
  </si>
  <si>
    <t>6040323</t>
  </si>
  <si>
    <t>עמידר אגח א</t>
  </si>
  <si>
    <t>1143585</t>
  </si>
  <si>
    <t>520017393</t>
  </si>
  <si>
    <t>פועלים הנפקות אגח 29</t>
  </si>
  <si>
    <t>1940485</t>
  </si>
  <si>
    <t>בינלאומי סדרה ח</t>
  </si>
  <si>
    <t>1134212</t>
  </si>
  <si>
    <t>מרכנתיל אגח ב</t>
  </si>
  <si>
    <t>1138205</t>
  </si>
  <si>
    <t>513686154</t>
  </si>
  <si>
    <t>אמות אגח ה</t>
  </si>
  <si>
    <t>1138114</t>
  </si>
  <si>
    <t>בזק סדרה ט</t>
  </si>
  <si>
    <t>2300176</t>
  </si>
  <si>
    <t>גב ים ח*</t>
  </si>
  <si>
    <t>7590151</t>
  </si>
  <si>
    <t>דיסקונט התחייבות יא</t>
  </si>
  <si>
    <t>6910137</t>
  </si>
  <si>
    <t>דקסיה ישראל הנפקות אגח יא</t>
  </si>
  <si>
    <t>1134154</t>
  </si>
  <si>
    <t>וילאר אג 5</t>
  </si>
  <si>
    <t>4160107</t>
  </si>
  <si>
    <t>חשמל אגח 26</t>
  </si>
  <si>
    <t>6000202</t>
  </si>
  <si>
    <t>לאומי מימון שטר הון סדרה 301</t>
  </si>
  <si>
    <t>6040265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</si>
  <si>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</si>
  <si>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</si>
  <si>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</si>
  <si>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</si>
  <si>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</si>
  <si>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</si>
  <si>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</si>
  <si>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ביטחוניות</t>
  </si>
  <si>
    <t>דה זראסאי אגח ג</t>
  </si>
  <si>
    <t>1137975</t>
  </si>
  <si>
    <t>1744984</t>
  </si>
  <si>
    <t>הפניקס אגח ח</t>
  </si>
  <si>
    <t>1139815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</si>
  <si>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</si>
  <si>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</si>
  <si>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</si>
  <si>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</si>
  <si>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</si>
  <si>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</si>
  <si>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</si>
  <si>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כללביט אגח י</t>
  </si>
  <si>
    <t>1136068</t>
  </si>
  <si>
    <t>פז נפט ד*</t>
  </si>
  <si>
    <t>1132505</t>
  </si>
  <si>
    <t>פז נפט ה*</t>
  </si>
  <si>
    <t>1139534</t>
  </si>
  <si>
    <t>ביג אג"ח סדרה ו</t>
  </si>
  <si>
    <t>1132521</t>
  </si>
  <si>
    <t>טמפו משק  אגח א</t>
  </si>
  <si>
    <t>1118306</t>
  </si>
  <si>
    <t>520032848</t>
  </si>
  <si>
    <t>לייטסטון אגח א</t>
  </si>
  <si>
    <t>1133891</t>
  </si>
  <si>
    <t>1838682</t>
  </si>
  <si>
    <t>מגה אור אגח ה</t>
  </si>
  <si>
    <t>1132687</t>
  </si>
  <si>
    <t>513257873</t>
  </si>
  <si>
    <t>מויניאן אגח א</t>
  </si>
  <si>
    <t>1135656</t>
  </si>
  <si>
    <t>1858676</t>
  </si>
  <si>
    <t>Real Estate</t>
  </si>
  <si>
    <t>ממן אגח ב</t>
  </si>
  <si>
    <t>2380046</t>
  </si>
  <si>
    <t>520036435</t>
  </si>
  <si>
    <t>מנורה הון הת 5</t>
  </si>
  <si>
    <t>1143411</t>
  </si>
  <si>
    <t>קרסו אגח ב</t>
  </si>
  <si>
    <t>1139591</t>
  </si>
  <si>
    <t>514065283</t>
  </si>
  <si>
    <t>רילייטד אגח א</t>
  </si>
  <si>
    <t>1134923</t>
  </si>
  <si>
    <t>1849766</t>
  </si>
  <si>
    <t>שפיר הנדסה אגח א</t>
  </si>
  <si>
    <t>1136134</t>
  </si>
  <si>
    <t>514892801</t>
  </si>
  <si>
    <t>אגוד הנפקות שה נד 2*</t>
  </si>
  <si>
    <t>1115286</t>
  </si>
  <si>
    <t>אול יר אגח 3</t>
  </si>
  <si>
    <t>1140136</t>
  </si>
  <si>
    <t>1841580</t>
  </si>
  <si>
    <t>אול יר אגח ה</t>
  </si>
  <si>
    <t>1143304</t>
  </si>
  <si>
    <t>אזורים סדרה 11*</t>
  </si>
  <si>
    <t>7150352</t>
  </si>
  <si>
    <t>520025990</t>
  </si>
  <si>
    <t>יוניברסל אגח ב</t>
  </si>
  <si>
    <t>1141647</t>
  </si>
  <si>
    <t>511809071</t>
  </si>
  <si>
    <t>Automobiles &amp; Components</t>
  </si>
  <si>
    <t>או.פי.סי אגח א*</t>
  </si>
  <si>
    <t>1141589</t>
  </si>
  <si>
    <t>514401702</t>
  </si>
  <si>
    <t>ENERGY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</si>
  <si>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</si>
  <si>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</si>
  <si>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</si>
  <si>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</si>
  <si>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</si>
  <si>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</si>
  <si>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</si>
  <si>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</si>
  <si>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</si>
  <si>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</si>
  <si>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</si>
  <si>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אלדן סדרה א</t>
  </si>
  <si>
    <t>1134840</t>
  </si>
  <si>
    <t>510454333</t>
  </si>
  <si>
    <t>BBB+.IL</t>
  </si>
  <si>
    <t>אלדן סדרה ב</t>
  </si>
  <si>
    <t>1138254</t>
  </si>
  <si>
    <t>אלדן סדרה ג</t>
  </si>
  <si>
    <t>1140813</t>
  </si>
  <si>
    <t>טן דלק ג</t>
  </si>
  <si>
    <t>1131457</t>
  </si>
  <si>
    <t>511540809</t>
  </si>
  <si>
    <t>ישראמקו א*</t>
  </si>
  <si>
    <t>2320174</t>
  </si>
  <si>
    <t>550010003</t>
  </si>
  <si>
    <t>חיפוש נפט וגז</t>
  </si>
  <si>
    <t>תמר פטרוליום אגח ב</t>
  </si>
  <si>
    <t>1143593</t>
  </si>
  <si>
    <t>515334662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</si>
  <si>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</si>
  <si>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</si>
  <si>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</si>
  <si>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</si>
  <si>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</si>
  <si>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</si>
  <si>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UTILITIES</t>
  </si>
  <si>
    <t>אלוני חץ</t>
  </si>
  <si>
    <t>390013</t>
  </si>
  <si>
    <t>520038506</t>
  </si>
  <si>
    <t>דלק קדוחים*</t>
  </si>
  <si>
    <t>475020</t>
  </si>
  <si>
    <t>550013098</t>
  </si>
  <si>
    <t>טאואר</t>
  </si>
  <si>
    <t>1082379</t>
  </si>
  <si>
    <t>520041997</t>
  </si>
  <si>
    <t>מוליכים למחצה</t>
  </si>
  <si>
    <t>ישראמקו*</t>
  </si>
  <si>
    <t>232017</t>
  </si>
  <si>
    <t>מליסרון*</t>
  </si>
  <si>
    <t>323014</t>
  </si>
  <si>
    <t>שטראוס גרופ*</t>
  </si>
  <si>
    <t>746016</t>
  </si>
  <si>
    <t>סה"כ תל אביב 90</t>
  </si>
  <si>
    <t>נפטא*</t>
  </si>
  <si>
    <t>643015</t>
  </si>
  <si>
    <t>520020942</t>
  </si>
  <si>
    <t>רציו יהש</t>
  </si>
  <si>
    <t>394015</t>
  </si>
  <si>
    <t>550012777</t>
  </si>
  <si>
    <t>אבוגן*</t>
  </si>
  <si>
    <t>1105055</t>
  </si>
  <si>
    <t>512838723</t>
  </si>
  <si>
    <t>ביוטכנולוגיה</t>
  </si>
  <si>
    <t>אייסקיור מדיקל</t>
  </si>
  <si>
    <t>1122415</t>
  </si>
  <si>
    <t>513787804</t>
  </si>
  <si>
    <t>מכשור רפואי</t>
  </si>
  <si>
    <t>איתמר מדיקל*</t>
  </si>
  <si>
    <t>1102458</t>
  </si>
  <si>
    <t>512434218</t>
  </si>
  <si>
    <t>גולן פלסטיק*</t>
  </si>
  <si>
    <t>1091933</t>
  </si>
  <si>
    <t>513029975</t>
  </si>
  <si>
    <t>מדיגוס</t>
  </si>
  <si>
    <t>1096171</t>
  </si>
  <si>
    <t>512866971</t>
  </si>
  <si>
    <t>מדיקל קומפרישין סיסטם</t>
  </si>
  <si>
    <t>1096890</t>
  </si>
  <si>
    <t>512565730</t>
  </si>
  <si>
    <t>פלאזה סנטרס</t>
  </si>
  <si>
    <t>1109917</t>
  </si>
  <si>
    <t>33248324</t>
  </si>
  <si>
    <t>AFI DEVELOPMENT GDR REG S</t>
  </si>
  <si>
    <t>US00106J2006</t>
  </si>
  <si>
    <t>בלומברג</t>
  </si>
  <si>
    <t>הראל סל תא 125</t>
  </si>
  <si>
    <t>1113232</t>
  </si>
  <si>
    <t>514103811</t>
  </si>
  <si>
    <t>מניות</t>
  </si>
  <si>
    <t>קסם תא125</t>
  </si>
  <si>
    <t>1117266</t>
  </si>
  <si>
    <t>520041989</t>
  </si>
  <si>
    <t>DAIWA NIKKEI 225</t>
  </si>
  <si>
    <t>JP3027640006</t>
  </si>
  <si>
    <t>HORIZONS S&amp;P/TSX 60 INDEX</t>
  </si>
  <si>
    <t>CA44049A1241</t>
  </si>
  <si>
    <t>ISHARES CRNCY HEDGD MSCI EM</t>
  </si>
  <si>
    <t>US46434G5099</t>
  </si>
  <si>
    <t>NYSE</t>
  </si>
  <si>
    <t>ISHARES CURR HEDGED MSCI JAPAN</t>
  </si>
  <si>
    <t>US46434V8862</t>
  </si>
  <si>
    <t>SOURCE S&amp;P 500 UCITS ETF</t>
  </si>
  <si>
    <t>IE00B3YCGJ38</t>
  </si>
  <si>
    <t>SOURCE STOXX EUROPE 600</t>
  </si>
  <si>
    <t>IE00B60SWW18</t>
  </si>
  <si>
    <t>VANGUARD AUST SHARES IDX ETF</t>
  </si>
  <si>
    <t>AU000000VAS1</t>
  </si>
  <si>
    <t>Vanguard MSCI emerging markets</t>
  </si>
  <si>
    <t>US9220428588</t>
  </si>
  <si>
    <t>VANGUARD S&amp;P 500 ETF</t>
  </si>
  <si>
    <t>US9229083632</t>
  </si>
  <si>
    <t>XTRACKERS MSCI EUROPE HEDGED E</t>
  </si>
  <si>
    <t>US2330518539</t>
  </si>
  <si>
    <t>כתבי אופציה בישראל</t>
  </si>
  <si>
    <t>איתמר אופציה 4</t>
  </si>
  <si>
    <t>1137017</t>
  </si>
  <si>
    <t>ערד   4.8%   סדרה  8730</t>
  </si>
  <si>
    <t>8287302</t>
  </si>
  <si>
    <t>ערד   4.8%   סדרה  8731</t>
  </si>
  <si>
    <t>8287310</t>
  </si>
  <si>
    <t>ערד   4.8%   סדרה  8733</t>
  </si>
  <si>
    <t>8287336</t>
  </si>
  <si>
    <t>ערד  8701 % 4.8  2018</t>
  </si>
  <si>
    <t>98710000</t>
  </si>
  <si>
    <t>ערד  8702 % 4.8  2018</t>
  </si>
  <si>
    <t>98720000</t>
  </si>
  <si>
    <t>ערד 2024 סדרה 8761</t>
  </si>
  <si>
    <t>8287617</t>
  </si>
  <si>
    <t>ערד 2025 סדרה 8765</t>
  </si>
  <si>
    <t>8287658</t>
  </si>
  <si>
    <t>ערד 2025 סדרה 8769</t>
  </si>
  <si>
    <t>8287690</t>
  </si>
  <si>
    <t>ערד 8694 %4.8  2018</t>
  </si>
  <si>
    <t>98694000</t>
  </si>
  <si>
    <t>ערד 8695 %4.8  2018</t>
  </si>
  <si>
    <t>98695000</t>
  </si>
  <si>
    <t>ערד 8696 %4.8  2018</t>
  </si>
  <si>
    <t>98696000</t>
  </si>
  <si>
    <t>ערד 8697 %4.8  2018</t>
  </si>
  <si>
    <t>98697000</t>
  </si>
  <si>
    <t>ערד 8698%4.8  2018</t>
  </si>
  <si>
    <t>98698000</t>
  </si>
  <si>
    <t>ערד 8699 % 4.8  2018</t>
  </si>
  <si>
    <t>98699000</t>
  </si>
  <si>
    <t>ערד 8700 % 4.8  2018</t>
  </si>
  <si>
    <t>98700000</t>
  </si>
  <si>
    <t>ערד 8786_1/2027</t>
  </si>
  <si>
    <t>71116487</t>
  </si>
  <si>
    <t>ערד 8796</t>
  </si>
  <si>
    <t>98796000</t>
  </si>
  <si>
    <t>ערד 8798</t>
  </si>
  <si>
    <t>98798000</t>
  </si>
  <si>
    <t>ערד 8800</t>
  </si>
  <si>
    <t>98800000</t>
  </si>
  <si>
    <t>ערד 8802</t>
  </si>
  <si>
    <t>ערד 8803</t>
  </si>
  <si>
    <t>71121057</t>
  </si>
  <si>
    <t>ערד 8805</t>
  </si>
  <si>
    <t>ערד 8807</t>
  </si>
  <si>
    <t>3236000</t>
  </si>
  <si>
    <t>ערד 8808</t>
  </si>
  <si>
    <t>3275000</t>
  </si>
  <si>
    <t>ערד 8809</t>
  </si>
  <si>
    <t>3322000</t>
  </si>
  <si>
    <t>ערד 8812</t>
  </si>
  <si>
    <t>98812000</t>
  </si>
  <si>
    <t>ערד 8813</t>
  </si>
  <si>
    <t>98813000</t>
  </si>
  <si>
    <t>ערד 8815</t>
  </si>
  <si>
    <t>98815000</t>
  </si>
  <si>
    <t>ערד 8820</t>
  </si>
  <si>
    <t>98820000</t>
  </si>
  <si>
    <t>ערד 8821</t>
  </si>
  <si>
    <t>98821000</t>
  </si>
  <si>
    <t>ערד 8823</t>
  </si>
  <si>
    <t>9882300</t>
  </si>
  <si>
    <t>ערד 8824</t>
  </si>
  <si>
    <t>9882500</t>
  </si>
  <si>
    <t>ערד 8825</t>
  </si>
  <si>
    <t>9882600</t>
  </si>
  <si>
    <t>ערד 8827</t>
  </si>
  <si>
    <t>9882800</t>
  </si>
  <si>
    <t>ערד 8833</t>
  </si>
  <si>
    <t>8833000</t>
  </si>
  <si>
    <t>ערד 8834</t>
  </si>
  <si>
    <t>8834000</t>
  </si>
  <si>
    <t>ערד 8837</t>
  </si>
  <si>
    <t>8837000</t>
  </si>
  <si>
    <t>ערד 8839</t>
  </si>
  <si>
    <t>8839000</t>
  </si>
  <si>
    <t>ערד 8840</t>
  </si>
  <si>
    <t>8840000</t>
  </si>
  <si>
    <t>ערד 8841</t>
  </si>
  <si>
    <t>8841000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</si>
  <si>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</si>
  <si>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</si>
  <si>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</si>
  <si>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</si>
  <si>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</si>
  <si>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</si>
  <si>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</si>
  <si>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</si>
  <si>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</si>
  <si>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</si>
  <si>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</si>
  <si>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</si>
  <si>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8852</t>
  </si>
  <si>
    <t>8852000</t>
  </si>
  <si>
    <t>ערד 8853</t>
  </si>
  <si>
    <t>8853000</t>
  </si>
  <si>
    <t>ערד סדרה 8744  4.8%  2023</t>
  </si>
  <si>
    <t>8287443</t>
  </si>
  <si>
    <t>ערד סדרה 8753 2024 4.8%</t>
  </si>
  <si>
    <t>8287534</t>
  </si>
  <si>
    <t>ערד סדרה 8755 2024 4.8%</t>
  </si>
  <si>
    <t>8287559</t>
  </si>
  <si>
    <t>ערד סדרה 8757 2024 4.8%</t>
  </si>
  <si>
    <t>8287575</t>
  </si>
  <si>
    <t>ערד סדרה 8764 %4.8 2025</t>
  </si>
  <si>
    <t>8287641</t>
  </si>
  <si>
    <t>ערד סדרה 8770   2025   4.8%</t>
  </si>
  <si>
    <t>8287708</t>
  </si>
  <si>
    <t>ערד סדרה 8773 4.8% 2025</t>
  </si>
  <si>
    <t>8287732</t>
  </si>
  <si>
    <t>ערד סדרה 8774 2026 4.8%</t>
  </si>
  <si>
    <t>8287740</t>
  </si>
  <si>
    <t>ערד סדרה 8775 2026 4.8%</t>
  </si>
  <si>
    <t>8287757</t>
  </si>
  <si>
    <t>ערד סדרה 8776 2026 4.8%</t>
  </si>
  <si>
    <t>8287765</t>
  </si>
  <si>
    <t>ערד סדרה 8777 2026 4.8%</t>
  </si>
  <si>
    <t>8287773</t>
  </si>
  <si>
    <t>ערד סדרה 8778 2026 4.8%</t>
  </si>
  <si>
    <t>8287781</t>
  </si>
  <si>
    <t>ערד סדרה 8781 2026 4.8%</t>
  </si>
  <si>
    <t>8287815</t>
  </si>
  <si>
    <t>ערד סדרה 8784  4.8%  2026</t>
  </si>
  <si>
    <t>8287849</t>
  </si>
  <si>
    <t>ערד סדרה 8787 4.8% 2027</t>
  </si>
  <si>
    <t>8287872</t>
  </si>
  <si>
    <t>ערד סדרה 8789 2027 4.8%</t>
  </si>
  <si>
    <t>ערד סדרה 8810 2029 4.8%</t>
  </si>
  <si>
    <t>71121438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</si>
  <si>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</si>
  <si>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</si>
  <si>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</si>
  <si>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</si>
  <si>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</si>
  <si>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</si>
  <si>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עירית רעננה 5% 2021</t>
  </si>
  <si>
    <t>1098698</t>
  </si>
  <si>
    <t>500287008</t>
  </si>
  <si>
    <t>חשמל צמוד 2020   אגח ל.ס</t>
  </si>
  <si>
    <t>6000111</t>
  </si>
  <si>
    <t>אגח ל.ס חשמל 2022</t>
  </si>
  <si>
    <t>6000129</t>
  </si>
  <si>
    <t>נתיבי גז  סדרה א ל.ס 5.6%</t>
  </si>
  <si>
    <t>1103084</t>
  </si>
  <si>
    <t>513436394</t>
  </si>
  <si>
    <t>שטרהון נדחה פועלים ג ל.ס 5.75%</t>
  </si>
  <si>
    <t>6620280</t>
  </si>
  <si>
    <t>אלון  חברה לדלק ל.ס</t>
  </si>
  <si>
    <t>1101567</t>
  </si>
  <si>
    <t>520041690</t>
  </si>
  <si>
    <t>NR</t>
  </si>
  <si>
    <t>רפאל אגח ה רצף מוסדי</t>
  </si>
  <si>
    <t>1140292</t>
  </si>
  <si>
    <t>520042185</t>
  </si>
  <si>
    <t>מתמ אגח א'  רמ</t>
  </si>
  <si>
    <t>1138999</t>
  </si>
  <si>
    <t>510687403</t>
  </si>
  <si>
    <t>אורמת אגח 2*</t>
  </si>
  <si>
    <t>1139161</t>
  </si>
  <si>
    <t>אורמת אגח 3*</t>
  </si>
  <si>
    <t>1139179</t>
  </si>
  <si>
    <t>צים אג"ח סדרה ד רצף מוסדיים</t>
  </si>
  <si>
    <t>6510069</t>
  </si>
  <si>
    <t>520015041</t>
  </si>
  <si>
    <t>RUBY PIPELINE 6 04/22</t>
  </si>
  <si>
    <t>USU7501KAB71</t>
  </si>
  <si>
    <t>BBB-</t>
  </si>
  <si>
    <t>FITCH</t>
  </si>
  <si>
    <t>אלון דלק מניה לא סחירה</t>
  </si>
  <si>
    <t>ל.ר.</t>
  </si>
  <si>
    <t>צים מניה</t>
  </si>
  <si>
    <t>347283</t>
  </si>
  <si>
    <t>סה"כ כתבי אופציה בישראל:</t>
  </si>
  <si>
    <t>אפריקה תעשיות הלוואה אופציה לא סחירה*</t>
  </si>
  <si>
    <t>3153001</t>
  </si>
  <si>
    <t>מתכת ומוצרי בניה</t>
  </si>
  <si>
    <t>₪ / מט"ח</t>
  </si>
  <si>
    <t>+ILS/-USD 3.3839 07-01-19 (10) --611</t>
  </si>
  <si>
    <t>10000733</t>
  </si>
  <si>
    <t>+ILS/-USD 3.3909 03-01-19 (26) --651</t>
  </si>
  <si>
    <t>10000726</t>
  </si>
  <si>
    <t>+ILS/-USD 3.4225 17-07-18 (10) --240</t>
  </si>
  <si>
    <t>10000735</t>
  </si>
  <si>
    <t>+ILS/-USD 3.4459 16-08-18 (10) --311.5</t>
  </si>
  <si>
    <t>10000742</t>
  </si>
  <si>
    <t>+USD/-ILS 3.3885 03-01-19 (26) --595</t>
  </si>
  <si>
    <t>10000736</t>
  </si>
  <si>
    <t>+EUR/-USD 1.2439 26-07-18 (10) +124.4</t>
  </si>
  <si>
    <t>10000740</t>
  </si>
  <si>
    <t>+USD/-EUR 1.2459 26-07-18 (10) +129.2</t>
  </si>
  <si>
    <t>10000739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</si>
  <si>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</si>
  <si>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</si>
  <si>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</si>
  <si>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</si>
  <si>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</si>
  <si>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</si>
  <si>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34112000</t>
  </si>
  <si>
    <t>בנק לאומי לישראל בע"מ</t>
  </si>
  <si>
    <t>30110000</t>
  </si>
  <si>
    <t>יו בנק</t>
  </si>
  <si>
    <t>30026000</t>
  </si>
  <si>
    <t>פועלים סהר</t>
  </si>
  <si>
    <t>30395000</t>
  </si>
  <si>
    <t>32012000</t>
  </si>
  <si>
    <t>30312000</t>
  </si>
  <si>
    <t>30310000</t>
  </si>
  <si>
    <t>30210000</t>
  </si>
  <si>
    <t>31726000</t>
  </si>
  <si>
    <t>31226000</t>
  </si>
  <si>
    <t>30326000</t>
  </si>
  <si>
    <t>31126000</t>
  </si>
  <si>
    <t>32026000</t>
  </si>
  <si>
    <t>דירוג פנימי</t>
  </si>
  <si>
    <t>35195000</t>
  </si>
  <si>
    <t>כן</t>
  </si>
  <si>
    <t>90148620</t>
  </si>
  <si>
    <t>AA</t>
  </si>
  <si>
    <t>90148621</t>
  </si>
  <si>
    <t>90148622</t>
  </si>
  <si>
    <t>90148623</t>
  </si>
  <si>
    <t>90148624</t>
  </si>
  <si>
    <t>90150400</t>
  </si>
  <si>
    <t>90150520</t>
  </si>
  <si>
    <t>92321020</t>
  </si>
  <si>
    <t>לא</t>
  </si>
  <si>
    <t>14811160</t>
  </si>
  <si>
    <t>14760843</t>
  </si>
  <si>
    <t>472710</t>
  </si>
  <si>
    <t>AA-</t>
  </si>
  <si>
    <t>454099</t>
  </si>
  <si>
    <t>90145563</t>
  </si>
  <si>
    <t>90145980</t>
  </si>
  <si>
    <t>90143221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</si>
  <si>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</si>
  <si>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</si>
  <si>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</si>
  <si>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</si>
  <si>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</si>
  <si>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</si>
  <si>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</si>
  <si>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</si>
  <si>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</si>
  <si>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</si>
  <si>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90135664</t>
  </si>
  <si>
    <t>A+</t>
  </si>
  <si>
    <t>90135667</t>
  </si>
  <si>
    <t>90135663</t>
  </si>
  <si>
    <t>90135666</t>
  </si>
  <si>
    <t>90135661</t>
  </si>
  <si>
    <t>507787</t>
  </si>
  <si>
    <t>469285</t>
  </si>
  <si>
    <t>40999</t>
  </si>
  <si>
    <t>14760844</t>
  </si>
  <si>
    <t>90839511</t>
  </si>
  <si>
    <t>90839541</t>
  </si>
  <si>
    <t>90839542</t>
  </si>
  <si>
    <t>90839544</t>
  </si>
  <si>
    <t>90839545</t>
  </si>
  <si>
    <t>90839546</t>
  </si>
  <si>
    <t>90839547</t>
  </si>
  <si>
    <t>90839548</t>
  </si>
  <si>
    <t>90839512</t>
  </si>
  <si>
    <t>90839513</t>
  </si>
  <si>
    <t>90839515</t>
  </si>
  <si>
    <t>90839516</t>
  </si>
  <si>
    <t>90839517</t>
  </si>
  <si>
    <t>90839518</t>
  </si>
  <si>
    <t>90839519</t>
  </si>
  <si>
    <t>90839520</t>
  </si>
  <si>
    <t>91102799</t>
  </si>
  <si>
    <t>A</t>
  </si>
  <si>
    <t>91102798</t>
  </si>
  <si>
    <t>414968</t>
  </si>
  <si>
    <t>487742</t>
  </si>
  <si>
    <t>90240690</t>
  </si>
  <si>
    <t>90240692</t>
  </si>
  <si>
    <t>90240693</t>
  </si>
  <si>
    <t>90240694</t>
  </si>
  <si>
    <t>90240695</t>
  </si>
  <si>
    <t>90240696</t>
  </si>
  <si>
    <t>90240790</t>
  </si>
  <si>
    <t>90240792</t>
  </si>
  <si>
    <t>90240793</t>
  </si>
  <si>
    <t>90240794</t>
  </si>
  <si>
    <t>90240795</t>
  </si>
  <si>
    <t>90240796</t>
  </si>
  <si>
    <t>505294</t>
  </si>
  <si>
    <t>507274</t>
  </si>
  <si>
    <t>90141407</t>
  </si>
  <si>
    <t>90800100</t>
  </si>
  <si>
    <t>D</t>
  </si>
  <si>
    <t>A-</t>
  </si>
  <si>
    <t>Moodys</t>
  </si>
  <si>
    <t>487557</t>
  </si>
  <si>
    <t>487556</t>
  </si>
  <si>
    <t>474437</t>
  </si>
  <si>
    <t>474436</t>
  </si>
  <si>
    <t>קרדן אן.וי אגח ב חש 2/18</t>
  </si>
  <si>
    <t>1143270</t>
  </si>
  <si>
    <t>CC.IL</t>
  </si>
  <si>
    <t>סה"כ יתרות התחייבות להשקעה</t>
  </si>
  <si>
    <t>בבטחונות אחרים - גורם 80</t>
  </si>
  <si>
    <t>בבטחונות אחרים - גורם 7</t>
  </si>
  <si>
    <t>בבטחונות אחרים - גורם 28*</t>
  </si>
  <si>
    <t>בבטחונות אחרים - גורם 29</t>
  </si>
  <si>
    <t>בבטחונות אחרים - גורם 69</t>
  </si>
  <si>
    <t>בבטחונות אחרים - גורם 37</t>
  </si>
  <si>
    <t>בבטחונות אחרים - גורם 30</t>
  </si>
  <si>
    <t>בבטחונות אחרים - גורם 81</t>
  </si>
  <si>
    <t>בבטחונות אחרים - גורם 35</t>
  </si>
  <si>
    <t>בבטחונות אחרים - גורם 63</t>
  </si>
  <si>
    <t>בבטחונות אחרים - גורם 33</t>
  </si>
  <si>
    <t>בבטחונות אחרים - גורם 61</t>
  </si>
  <si>
    <t>בבטחונות אחרים - גורם 62</t>
  </si>
  <si>
    <t>בבטחונות אחרים - גורם 64</t>
  </si>
  <si>
    <t>בבטחונות אחרים - גורם 43</t>
  </si>
  <si>
    <t>בבטחונות אחרים - גורם 41</t>
  </si>
  <si>
    <t>בבטחונות אחרים-גורם 38</t>
  </si>
  <si>
    <t>בבטחונות אחרים - גורם 76</t>
  </si>
  <si>
    <t>בבטחונות אחרים - גורם 47</t>
  </si>
  <si>
    <t>בבטחונות אחרים - גורם 78</t>
  </si>
  <si>
    <t>בבטחונות אחרים - גורם 67</t>
  </si>
  <si>
    <t>בבטחונות אחרים - גורם 70</t>
  </si>
  <si>
    <t>בבטחונות אחרים - גורם 14*</t>
  </si>
  <si>
    <t>בשיעבוד כלי רכב - גורם 68</t>
  </si>
  <si>
    <t>בשיעבוד כלי רכב - גורם 01</t>
  </si>
  <si>
    <t>בבטחונות אחרים - גורם 86</t>
  </si>
  <si>
    <t>בבטחונות אחרים - גורם 84</t>
  </si>
  <si>
    <t>בבטחונות אחרים - גורם 79</t>
  </si>
  <si>
    <t>גורם 80</t>
  </si>
  <si>
    <t>גורם 43</t>
  </si>
  <si>
    <t>גורם 77</t>
  </si>
  <si>
    <t>גורם 67</t>
  </si>
  <si>
    <t>גורם 47</t>
  </si>
  <si>
    <t>יתרות מזומנים לקבל /לשלם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</si>
</sst>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  <numFmt numFmtId="170" formatCode="_-* #,##0.00\ _D_M_-;\-* #,##0.00\ _D_M_-;_-* &quot;-&quot;??\ _D_M_-;_-@_-"/>
    <numFmt numFmtId="171" formatCode="_-&quot;€&quot;\ * #,##0.00_-;\-&quot;€&quot;\ * #,##0.00_-;_-&quot;€&quot;\ * &quot;-&quot;??_-;_-@_-"/>
  </numFmts>
  <fonts count="104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b/>
      <i/>
      <sz val="14"/>
      <name val="Arial"/>
      <family val="2"/>
    </font>
    <font>
      <b/>
      <i/>
      <sz val="16"/>
      <name val="Arial"/>
      <family val="2"/>
    </font>
    <font>
      <sz val="11"/>
      <color theme="1"/>
      <name val="Arial"/>
      <family val="2"/>
      <scheme val="minor"/>
    </font>
    <font>
      <sz val="11"/>
      <color indexed="8"/>
      <name val="Calibri"/>
      <family val="2"/>
    </font>
    <font>
      <sz val="11"/>
      <color theme="1"/>
      <name val="Times New Roman"/>
      <family val="2"/>
      <charset val="177"/>
      <scheme val="maj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1"/>
      <color indexed="8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20"/>
      <name val="Arial"/>
      <family val="2"/>
      <charset val="177"/>
    </font>
    <font>
      <b/>
      <sz val="11"/>
      <color indexed="52"/>
      <name val="Arial"/>
      <family val="2"/>
      <charset val="177"/>
    </font>
    <font>
      <b/>
      <sz val="11"/>
      <color indexed="9"/>
      <name val="Arial"/>
      <family val="2"/>
      <charset val="177"/>
    </font>
    <font>
      <i/>
      <sz val="11"/>
      <color indexed="23"/>
      <name val="Arial"/>
      <family val="2"/>
      <charset val="177"/>
    </font>
    <font>
      <sz val="11"/>
      <color indexed="17"/>
      <name val="Arial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sz val="11"/>
      <color indexed="62"/>
      <name val="Arial"/>
      <family val="2"/>
      <charset val="177"/>
    </font>
    <font>
      <sz val="11"/>
      <color indexed="52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1"/>
      <color indexed="63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10"/>
      <name val="Arial"/>
      <family val="2"/>
      <charset val="177"/>
    </font>
    <font>
      <sz val="10"/>
      <color indexed="9"/>
      <name val="Arial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i/>
      <sz val="10"/>
      <color indexed="23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</fonts>
  <fills count="8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42"/>
      </patternFill>
    </fill>
  </fills>
  <borders count="5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845">
    <xf numFmtId="0" fontId="0" fillId="0" borderId="0"/>
    <xf numFmtId="164" fontId="26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18" fillId="0" borderId="0"/>
    <xf numFmtId="0" fontId="26" fillId="0" borderId="0"/>
    <xf numFmtId="0" fontId="3" fillId="0" borderId="0"/>
    <xf numFmtId="9" fontId="26" fillId="0" borderId="0" applyFont="0" applyFill="0" applyBorder="0" applyAlignment="0" applyProtection="0"/>
    <xf numFmtId="166" fontId="14" fillId="0" borderId="0" applyFill="0" applyBorder="0" applyProtection="0">
      <alignment horizontal="right"/>
    </xf>
    <xf numFmtId="166" fontId="15" fillId="0" borderId="0" applyFill="0" applyBorder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164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" fillId="0" borderId="0"/>
    <xf numFmtId="0" fontId="36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11" borderId="0" applyNumberFormat="0" applyBorder="0" applyAlignment="0" applyProtection="0"/>
    <xf numFmtId="0" fontId="37" fillId="13" borderId="0" applyNumberFormat="0" applyBorder="0" applyAlignment="0" applyProtection="0"/>
    <xf numFmtId="0" fontId="37" fillId="15" borderId="0" applyNumberFormat="0" applyBorder="0" applyAlignment="0" applyProtection="0"/>
    <xf numFmtId="0" fontId="37" fillId="17" borderId="0" applyNumberFormat="0" applyBorder="0" applyAlignment="0" applyProtection="0"/>
    <xf numFmtId="0" fontId="37" fillId="19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4" borderId="0" applyNumberFormat="0" applyBorder="0" applyAlignment="0" applyProtection="0"/>
    <xf numFmtId="0" fontId="36" fillId="27" borderId="0" applyNumberFormat="0" applyBorder="0" applyAlignment="0" applyProtection="0"/>
    <xf numFmtId="0" fontId="36" fillId="30" borderId="0" applyNumberFormat="0" applyBorder="0" applyAlignment="0" applyProtection="0"/>
    <xf numFmtId="0" fontId="37" fillId="10" borderId="0" applyNumberFormat="0" applyBorder="0" applyAlignment="0" applyProtection="0"/>
    <xf numFmtId="0" fontId="37" fillId="12" borderId="0" applyNumberFormat="0" applyBorder="0" applyAlignment="0" applyProtection="0"/>
    <xf numFmtId="0" fontId="37" fillId="14" borderId="0" applyNumberFormat="0" applyBorder="0" applyAlignment="0" applyProtection="0"/>
    <xf numFmtId="0" fontId="37" fillId="16" borderId="0" applyNumberFormat="0" applyBorder="0" applyAlignment="0" applyProtection="0"/>
    <xf numFmtId="0" fontId="37" fillId="18" borderId="0" applyNumberFormat="0" applyBorder="0" applyAlignment="0" applyProtection="0"/>
    <xf numFmtId="0" fontId="37" fillId="20" borderId="0" applyNumberFormat="0" applyBorder="0" applyAlignment="0" applyProtection="0"/>
    <xf numFmtId="0" fontId="38" fillId="31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6" fillId="41" borderId="0" applyNumberFormat="0" applyBorder="0" applyAlignment="0" applyProtection="0"/>
    <xf numFmtId="0" fontId="36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43" borderId="0" applyNumberFormat="0" applyBorder="0" applyAlignment="0" applyProtection="0"/>
    <xf numFmtId="0" fontId="38" fillId="32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33" borderId="0" applyNumberFormat="0" applyBorder="0" applyAlignment="0" applyProtection="0"/>
    <xf numFmtId="0" fontId="36" fillId="36" borderId="0" applyNumberFormat="0" applyBorder="0" applyAlignment="0" applyProtection="0"/>
    <xf numFmtId="0" fontId="36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50" borderId="0" applyNumberFormat="0" applyBorder="0" applyAlignment="0" applyProtection="0"/>
    <xf numFmtId="0" fontId="38" fillId="51" borderId="0" applyNumberFormat="0" applyBorder="0" applyAlignment="0" applyProtection="0"/>
    <xf numFmtId="0" fontId="36" fillId="52" borderId="0" applyNumberFormat="0" applyBorder="0" applyAlignment="0" applyProtection="0"/>
    <xf numFmtId="0" fontId="36" fillId="42" borderId="0" applyNumberFormat="0" applyBorder="0" applyAlignment="0" applyProtection="0"/>
    <xf numFmtId="0" fontId="38" fillId="53" borderId="0" applyNumberFormat="0" applyBorder="0" applyAlignment="0" applyProtection="0"/>
    <xf numFmtId="0" fontId="38" fillId="54" borderId="0" applyNumberFormat="0" applyBorder="0" applyAlignment="0" applyProtection="0"/>
    <xf numFmtId="0" fontId="39" fillId="22" borderId="0" applyNumberFormat="0" applyBorder="0" applyAlignment="0" applyProtection="0"/>
    <xf numFmtId="0" fontId="40" fillId="55" borderId="35" applyNumberFormat="0" applyAlignment="0" applyProtection="0"/>
    <xf numFmtId="0" fontId="41" fillId="56" borderId="36" applyNumberFormat="0" applyAlignment="0" applyProtection="0"/>
    <xf numFmtId="164" fontId="37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2" fillId="57" borderId="0" applyNumberFormat="0" applyBorder="0" applyAlignment="0" applyProtection="0"/>
    <xf numFmtId="0" fontId="42" fillId="58" borderId="0" applyNumberFormat="0" applyBorder="0" applyAlignment="0" applyProtection="0"/>
    <xf numFmtId="0" fontId="42" fillId="59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23" borderId="0" applyNumberFormat="0" applyBorder="0" applyAlignment="0" applyProtection="0"/>
    <xf numFmtId="0" fontId="45" fillId="0" borderId="37" applyNumberFormat="0" applyFill="0" applyAlignment="0" applyProtection="0"/>
    <xf numFmtId="0" fontId="46" fillId="0" borderId="38" applyNumberFormat="0" applyFill="0" applyAlignment="0" applyProtection="0"/>
    <xf numFmtId="0" fontId="47" fillId="0" borderId="39" applyNumberFormat="0" applyFill="0" applyAlignment="0" applyProtection="0"/>
    <xf numFmtId="0" fontId="47" fillId="0" borderId="0" applyNumberFormat="0" applyFill="0" applyBorder="0" applyAlignment="0" applyProtection="0"/>
    <xf numFmtId="0" fontId="48" fillId="26" borderId="35" applyNumberFormat="0" applyAlignment="0" applyProtection="0"/>
    <xf numFmtId="0" fontId="49" fillId="0" borderId="40" applyNumberFormat="0" applyFill="0" applyAlignment="0" applyProtection="0"/>
    <xf numFmtId="0" fontId="50" fillId="60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41" applyNumberFormat="0" applyFont="0" applyAlignment="0" applyProtection="0"/>
    <xf numFmtId="0" fontId="51" fillId="55" borderId="42" applyNumberFormat="0" applyAlignment="0" applyProtection="0"/>
    <xf numFmtId="9" fontId="3" fillId="0" borderId="0" applyFont="0" applyFill="0" applyBorder="0" applyAlignment="0" applyProtection="0"/>
    <xf numFmtId="4" fontId="52" fillId="60" borderId="43" applyNumberFormat="0" applyProtection="0">
      <alignment vertical="center"/>
    </xf>
    <xf numFmtId="4" fontId="53" fillId="60" borderId="43" applyNumberFormat="0" applyProtection="0">
      <alignment vertical="center"/>
    </xf>
    <xf numFmtId="4" fontId="52" fillId="60" borderId="43" applyNumberFormat="0" applyProtection="0">
      <alignment horizontal="left" vertical="center" indent="1"/>
    </xf>
    <xf numFmtId="0" fontId="52" fillId="60" borderId="43" applyNumberFormat="0" applyProtection="0">
      <alignment horizontal="left" vertical="top" indent="1"/>
    </xf>
    <xf numFmtId="4" fontId="52" fillId="62" borderId="0" applyNumberFormat="0" applyProtection="0">
      <alignment horizontal="left" vertical="center" indent="1"/>
    </xf>
    <xf numFmtId="4" fontId="54" fillId="22" borderId="43" applyNumberFormat="0" applyProtection="0">
      <alignment horizontal="right" vertical="center"/>
    </xf>
    <xf numFmtId="4" fontId="54" fillId="28" borderId="43" applyNumberFormat="0" applyProtection="0">
      <alignment horizontal="right" vertical="center"/>
    </xf>
    <xf numFmtId="4" fontId="54" fillId="40" borderId="43" applyNumberFormat="0" applyProtection="0">
      <alignment horizontal="right" vertical="center"/>
    </xf>
    <xf numFmtId="4" fontId="54" fillId="30" borderId="43" applyNumberFormat="0" applyProtection="0">
      <alignment horizontal="right" vertical="center"/>
    </xf>
    <xf numFmtId="4" fontId="54" fillId="34" borderId="43" applyNumberFormat="0" applyProtection="0">
      <alignment horizontal="right" vertical="center"/>
    </xf>
    <xf numFmtId="4" fontId="54" fillId="51" borderId="43" applyNumberFormat="0" applyProtection="0">
      <alignment horizontal="right" vertical="center"/>
    </xf>
    <xf numFmtId="4" fontId="54" fillId="45" borderId="43" applyNumberFormat="0" applyProtection="0">
      <alignment horizontal="right" vertical="center"/>
    </xf>
    <xf numFmtId="4" fontId="54" fillId="63" borderId="43" applyNumberFormat="0" applyProtection="0">
      <alignment horizontal="right" vertical="center"/>
    </xf>
    <xf numFmtId="4" fontId="54" fillId="29" borderId="43" applyNumberFormat="0" applyProtection="0">
      <alignment horizontal="right" vertical="center"/>
    </xf>
    <xf numFmtId="4" fontId="52" fillId="64" borderId="44" applyNumberFormat="0" applyProtection="0">
      <alignment horizontal="left" vertical="center" indent="1"/>
    </xf>
    <xf numFmtId="4" fontId="54" fillId="65" borderId="0" applyNumberFormat="0" applyProtection="0">
      <alignment horizontal="left" vertical="center" indent="1"/>
    </xf>
    <xf numFmtId="4" fontId="55" fillId="66" borderId="0" applyNumberFormat="0" applyProtection="0">
      <alignment horizontal="left" vertical="center" indent="1"/>
    </xf>
    <xf numFmtId="4" fontId="54" fillId="62" borderId="43" applyNumberFormat="0" applyProtection="0">
      <alignment horizontal="right" vertical="center"/>
    </xf>
    <xf numFmtId="4" fontId="54" fillId="65" borderId="0" applyNumberFormat="0" applyProtection="0">
      <alignment horizontal="left" vertical="center" indent="1"/>
    </xf>
    <xf numFmtId="4" fontId="54" fillId="62" borderId="0" applyNumberFormat="0" applyProtection="0">
      <alignment horizontal="left" vertical="center" indent="1"/>
    </xf>
    <xf numFmtId="0" fontId="3" fillId="66" borderId="43" applyNumberFormat="0" applyProtection="0">
      <alignment horizontal="left" vertical="center" indent="1"/>
    </xf>
    <xf numFmtId="0" fontId="3" fillId="66" borderId="43" applyNumberFormat="0" applyProtection="0">
      <alignment horizontal="left" vertical="top" indent="1"/>
    </xf>
    <xf numFmtId="0" fontId="3" fillId="62" borderId="43" applyNumberFormat="0" applyProtection="0">
      <alignment horizontal="left" vertical="center" indent="1"/>
    </xf>
    <xf numFmtId="0" fontId="3" fillId="62" borderId="43" applyNumberFormat="0" applyProtection="0">
      <alignment horizontal="left" vertical="top" indent="1"/>
    </xf>
    <xf numFmtId="0" fontId="3" fillId="27" borderId="43" applyNumberFormat="0" applyProtection="0">
      <alignment horizontal="left" vertical="center" indent="1"/>
    </xf>
    <xf numFmtId="0" fontId="3" fillId="27" borderId="43" applyNumberFormat="0" applyProtection="0">
      <alignment horizontal="left" vertical="top" indent="1"/>
    </xf>
    <xf numFmtId="0" fontId="3" fillId="65" borderId="43" applyNumberFormat="0" applyProtection="0">
      <alignment horizontal="left" vertical="center" indent="1"/>
    </xf>
    <xf numFmtId="0" fontId="3" fillId="65" borderId="43" applyNumberFormat="0" applyProtection="0">
      <alignment horizontal="left" vertical="top" indent="1"/>
    </xf>
    <xf numFmtId="0" fontId="3" fillId="67" borderId="34" applyNumberFormat="0">
      <protection locked="0"/>
    </xf>
    <xf numFmtId="4" fontId="54" fillId="61" borderId="43" applyNumberFormat="0" applyProtection="0">
      <alignment vertical="center"/>
    </xf>
    <xf numFmtId="4" fontId="56" fillId="61" borderId="43" applyNumberFormat="0" applyProtection="0">
      <alignment vertical="center"/>
    </xf>
    <xf numFmtId="4" fontId="54" fillId="61" borderId="43" applyNumberFormat="0" applyProtection="0">
      <alignment horizontal="left" vertical="center" indent="1"/>
    </xf>
    <xf numFmtId="0" fontId="54" fillId="61" borderId="43" applyNumberFormat="0" applyProtection="0">
      <alignment horizontal="left" vertical="top" indent="1"/>
    </xf>
    <xf numFmtId="4" fontId="54" fillId="65" borderId="43" applyNumberFormat="0" applyProtection="0">
      <alignment horizontal="right" vertical="center"/>
    </xf>
    <xf numFmtId="4" fontId="56" fillId="65" borderId="43" applyNumberFormat="0" applyProtection="0">
      <alignment horizontal="right" vertical="center"/>
    </xf>
    <xf numFmtId="4" fontId="54" fillId="62" borderId="43" applyNumberFormat="0" applyProtection="0">
      <alignment horizontal="left" vertical="center" indent="1"/>
    </xf>
    <xf numFmtId="0" fontId="54" fillId="62" borderId="43" applyNumberFormat="0" applyProtection="0">
      <alignment horizontal="left" vertical="top" indent="1"/>
    </xf>
    <xf numFmtId="4" fontId="57" fillId="68" borderId="0" applyNumberFormat="0" applyProtection="0">
      <alignment horizontal="left" vertical="center" indent="1"/>
    </xf>
    <xf numFmtId="4" fontId="58" fillId="65" borderId="43" applyNumberFormat="0" applyProtection="0">
      <alignment horizontal="right" vertical="center"/>
    </xf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7" fillId="8" borderId="33" applyNumberFormat="0" applyFont="0" applyAlignment="0" applyProtection="0"/>
    <xf numFmtId="0" fontId="37" fillId="8" borderId="33" applyNumberFormat="0" applyFont="0" applyAlignment="0" applyProtection="0"/>
    <xf numFmtId="0" fontId="62" fillId="0" borderId="0" applyNumberFormat="0" applyFill="0" applyBorder="0" applyAlignment="0" applyProtection="0"/>
    <xf numFmtId="0" fontId="63" fillId="0" borderId="45" applyNumberFormat="0" applyFill="0" applyAlignment="0" applyProtection="0"/>
    <xf numFmtId="0" fontId="64" fillId="0" borderId="46" applyNumberFormat="0" applyFill="0" applyAlignment="0" applyProtection="0"/>
    <xf numFmtId="0" fontId="65" fillId="0" borderId="47" applyNumberFormat="0" applyFill="0" applyAlignment="0" applyProtection="0"/>
    <xf numFmtId="0" fontId="65" fillId="0" borderId="0" applyNumberFormat="0" applyFill="0" applyBorder="0" applyAlignment="0" applyProtection="0"/>
    <xf numFmtId="0" fontId="66" fillId="69" borderId="0" applyNumberFormat="0" applyBorder="0" applyAlignment="0" applyProtection="0"/>
    <xf numFmtId="0" fontId="67" fillId="70" borderId="0" applyNumberFormat="0" applyBorder="0" applyAlignment="0" applyProtection="0"/>
    <xf numFmtId="0" fontId="68" fillId="71" borderId="0" applyNumberFormat="0" applyBorder="0" applyAlignment="0" applyProtection="0"/>
    <xf numFmtId="0" fontId="69" fillId="72" borderId="48" applyNumberFormat="0" applyAlignment="0" applyProtection="0"/>
    <xf numFmtId="0" fontId="70" fillId="73" borderId="49" applyNumberFormat="0" applyAlignment="0" applyProtection="0"/>
    <xf numFmtId="0" fontId="71" fillId="73" borderId="48" applyNumberFormat="0" applyAlignment="0" applyProtection="0"/>
    <xf numFmtId="0" fontId="72" fillId="0" borderId="50" applyNumberFormat="0" applyFill="0" applyAlignment="0" applyProtection="0"/>
    <xf numFmtId="0" fontId="73" fillId="74" borderId="51" applyNumberFormat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52" applyNumberFormat="0" applyFill="0" applyAlignment="0" applyProtection="0"/>
    <xf numFmtId="0" fontId="77" fillId="75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77" fillId="76" borderId="0" applyNumberFormat="0" applyBorder="0" applyAlignment="0" applyProtection="0"/>
    <xf numFmtId="0" fontId="77" fillId="77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77" fillId="78" borderId="0" applyNumberFormat="0" applyBorder="0" applyAlignment="0" applyProtection="0"/>
    <xf numFmtId="0" fontId="77" fillId="79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77" fillId="80" borderId="0" applyNumberFormat="0" applyBorder="0" applyAlignment="0" applyProtection="0"/>
    <xf numFmtId="0" fontId="77" fillId="81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77" fillId="82" borderId="0" applyNumberFormat="0" applyBorder="0" applyAlignment="0" applyProtection="0"/>
    <xf numFmtId="0" fontId="77" fillId="83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77" fillId="84" borderId="0" applyNumberFormat="0" applyBorder="0" applyAlignment="0" applyProtection="0"/>
    <xf numFmtId="0" fontId="77" fillId="85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77" fillId="86" borderId="0" applyNumberFormat="0" applyBorder="0" applyAlignment="0" applyProtection="0"/>
    <xf numFmtId="0" fontId="1" fillId="0" borderId="0"/>
    <xf numFmtId="0" fontId="3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2" fillId="0" borderId="53" applyNumberFormat="0" applyFill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7" fillId="0" borderId="0"/>
    <xf numFmtId="0" fontId="1" fillId="0" borderId="0"/>
    <xf numFmtId="0" fontId="1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78" fillId="25" borderId="0" applyNumberFormat="0" applyBorder="0" applyAlignment="0" applyProtection="0"/>
    <xf numFmtId="0" fontId="78" fillId="29" borderId="0" applyNumberFormat="0" applyBorder="0" applyAlignment="0" applyProtection="0"/>
    <xf numFmtId="0" fontId="78" fillId="27" borderId="0" applyNumberFormat="0" applyBorder="0" applyAlignment="0" applyProtection="0"/>
    <xf numFmtId="0" fontId="78" fillId="26" borderId="0" applyNumberFormat="0" applyBorder="0" applyAlignment="0" applyProtection="0"/>
    <xf numFmtId="0" fontId="78" fillId="22" borderId="0" applyNumberFormat="0" applyBorder="0" applyAlignment="0" applyProtection="0"/>
    <xf numFmtId="0" fontId="78" fillId="28" borderId="0" applyNumberFormat="0" applyBorder="0" applyAlignment="0" applyProtection="0"/>
    <xf numFmtId="0" fontId="78" fillId="24" borderId="0" applyNumberFormat="0" applyBorder="0" applyAlignment="0" applyProtection="0"/>
    <xf numFmtId="0" fontId="78" fillId="24" borderId="0" applyNumberFormat="0" applyBorder="0" applyAlignment="0" applyProtection="0"/>
    <xf numFmtId="43" fontId="3" fillId="0" borderId="0" applyFont="0" applyFill="0" applyBorder="0" applyAlignment="0" applyProtection="0"/>
    <xf numFmtId="0" fontId="78" fillId="21" borderId="0" applyNumberFormat="0" applyBorder="0" applyAlignment="0" applyProtection="0"/>
    <xf numFmtId="0" fontId="78" fillId="23" borderId="0" applyNumberFormat="0" applyBorder="0" applyAlignment="0" applyProtection="0"/>
    <xf numFmtId="0" fontId="78" fillId="27" borderId="0" applyNumberFormat="0" applyBorder="0" applyAlignment="0" applyProtection="0"/>
    <xf numFmtId="0" fontId="78" fillId="30" borderId="0" applyNumberFormat="0" applyBorder="0" applyAlignment="0" applyProtection="0"/>
    <xf numFmtId="0" fontId="79" fillId="31" borderId="0" applyNumberFormat="0" applyBorder="0" applyAlignment="0" applyProtection="0"/>
    <xf numFmtId="0" fontId="79" fillId="28" borderId="0" applyNumberFormat="0" applyBorder="0" applyAlignment="0" applyProtection="0"/>
    <xf numFmtId="0" fontId="79" fillId="29" borderId="0" applyNumberFormat="0" applyBorder="0" applyAlignment="0" applyProtection="0"/>
    <xf numFmtId="0" fontId="79" fillId="32" borderId="0" applyNumberFormat="0" applyBorder="0" applyAlignment="0" applyProtection="0"/>
    <xf numFmtId="0" fontId="79" fillId="33" borderId="0" applyNumberFormat="0" applyBorder="0" applyAlignment="0" applyProtection="0"/>
    <xf numFmtId="0" fontId="79" fillId="34" borderId="0" applyNumberFormat="0" applyBorder="0" applyAlignment="0" applyProtection="0"/>
    <xf numFmtId="0" fontId="79" fillId="35" borderId="0" applyNumberFormat="0" applyBorder="0" applyAlignment="0" applyProtection="0"/>
    <xf numFmtId="0" fontId="79" fillId="40" borderId="0" applyNumberFormat="0" applyBorder="0" applyAlignment="0" applyProtection="0"/>
    <xf numFmtId="0" fontId="79" fillId="45" borderId="0" applyNumberFormat="0" applyBorder="0" applyAlignment="0" applyProtection="0"/>
    <xf numFmtId="0" fontId="79" fillId="32" borderId="0" applyNumberFormat="0" applyBorder="0" applyAlignment="0" applyProtection="0"/>
    <xf numFmtId="0" fontId="79" fillId="33" borderId="0" applyNumberFormat="0" applyBorder="0" applyAlignment="0" applyProtection="0"/>
    <xf numFmtId="0" fontId="79" fillId="51" borderId="0" applyNumberFormat="0" applyBorder="0" applyAlignment="0" applyProtection="0"/>
    <xf numFmtId="0" fontId="80" fillId="22" borderId="0" applyNumberFormat="0" applyBorder="0" applyAlignment="0" applyProtection="0"/>
    <xf numFmtId="0" fontId="81" fillId="55" borderId="35" applyNumberFormat="0" applyAlignment="0" applyProtection="0"/>
    <xf numFmtId="0" fontId="82" fillId="56" borderId="36" applyNumberFormat="0" applyAlignment="0" applyProtection="0"/>
    <xf numFmtId="43" fontId="3" fillId="0" borderId="0" applyFont="0" applyFill="0" applyBorder="0" applyAlignment="0" applyProtection="0"/>
    <xf numFmtId="0" fontId="83" fillId="0" borderId="0" applyNumberFormat="0" applyFill="0" applyBorder="0" applyAlignment="0" applyProtection="0"/>
    <xf numFmtId="0" fontId="84" fillId="23" borderId="0" applyNumberFormat="0" applyBorder="0" applyAlignment="0" applyProtection="0"/>
    <xf numFmtId="0" fontId="85" fillId="0" borderId="37" applyNumberFormat="0" applyFill="0" applyAlignment="0" applyProtection="0"/>
    <xf numFmtId="0" fontId="86" fillId="0" borderId="38" applyNumberFormat="0" applyFill="0" applyAlignment="0" applyProtection="0"/>
    <xf numFmtId="0" fontId="87" fillId="0" borderId="39" applyNumberFormat="0" applyFill="0" applyAlignment="0" applyProtection="0"/>
    <xf numFmtId="0" fontId="87" fillId="0" borderId="0" applyNumberFormat="0" applyFill="0" applyBorder="0" applyAlignment="0" applyProtection="0"/>
    <xf numFmtId="0" fontId="88" fillId="26" borderId="35" applyNumberFormat="0" applyAlignment="0" applyProtection="0"/>
    <xf numFmtId="0" fontId="89" fillId="0" borderId="40" applyNumberFormat="0" applyFill="0" applyAlignment="0" applyProtection="0"/>
    <xf numFmtId="0" fontId="90" fillId="60" borderId="0" applyNumberFormat="0" applyBorder="0" applyAlignment="0" applyProtection="0"/>
    <xf numFmtId="0" fontId="91" fillId="55" borderId="42" applyNumberFormat="0" applyAlignment="0" applyProtection="0"/>
    <xf numFmtId="0" fontId="92" fillId="0" borderId="0" applyNumberFormat="0" applyFill="0" applyBorder="0" applyAlignment="0" applyProtection="0"/>
    <xf numFmtId="0" fontId="93" fillId="0" borderId="53" applyNumberFormat="0" applyFill="0" applyAlignment="0" applyProtection="0"/>
    <xf numFmtId="0" fontId="94" fillId="0" borderId="0" applyNumberFormat="0" applyFill="0" applyBorder="0" applyAlignment="0" applyProtection="0"/>
    <xf numFmtId="0" fontId="3" fillId="0" borderId="0"/>
    <xf numFmtId="0" fontId="54" fillId="62" borderId="0" applyNumberFormat="0" applyBorder="0" applyAlignment="0" applyProtection="0"/>
    <xf numFmtId="0" fontId="54" fillId="28" borderId="0" applyNumberFormat="0" applyBorder="0" applyAlignment="0" applyProtection="0"/>
    <xf numFmtId="0" fontId="54" fillId="61" borderId="0" applyNumberFormat="0" applyBorder="0" applyAlignment="0" applyProtection="0"/>
    <xf numFmtId="0" fontId="54" fillId="67" borderId="0" applyNumberFormat="0" applyBorder="0" applyAlignment="0" applyProtection="0"/>
    <xf numFmtId="0" fontId="54" fillId="27" borderId="0" applyNumberFormat="0" applyBorder="0" applyAlignment="0" applyProtection="0"/>
    <xf numFmtId="0" fontId="54" fillId="22" borderId="0" applyNumberFormat="0" applyBorder="0" applyAlignment="0" applyProtection="0"/>
    <xf numFmtId="0" fontId="54" fillId="66" borderId="0" applyNumberFormat="0" applyBorder="0" applyAlignment="0" applyProtection="0"/>
    <xf numFmtId="0" fontId="54" fillId="28" borderId="0" applyNumberFormat="0" applyBorder="0" applyAlignment="0" applyProtection="0"/>
    <xf numFmtId="0" fontId="54" fillId="45" borderId="0" applyNumberFormat="0" applyBorder="0" applyAlignment="0" applyProtection="0"/>
    <xf numFmtId="0" fontId="54" fillId="55" borderId="0" applyNumberFormat="0" applyBorder="0" applyAlignment="0" applyProtection="0"/>
    <xf numFmtId="0" fontId="54" fillId="66" borderId="0" applyNumberFormat="0" applyBorder="0" applyAlignment="0" applyProtection="0"/>
    <xf numFmtId="0" fontId="54" fillId="26" borderId="0" applyNumberFormat="0" applyBorder="0" applyAlignment="0" applyProtection="0"/>
    <xf numFmtId="0" fontId="95" fillId="66" borderId="0" applyNumberFormat="0" applyBorder="0" applyAlignment="0" applyProtection="0"/>
    <xf numFmtId="0" fontId="95" fillId="28" borderId="0" applyNumberFormat="0" applyBorder="0" applyAlignment="0" applyProtection="0"/>
    <xf numFmtId="0" fontId="95" fillId="45" borderId="0" applyNumberFormat="0" applyBorder="0" applyAlignment="0" applyProtection="0"/>
    <xf numFmtId="0" fontId="95" fillId="55" borderId="0" applyNumberFormat="0" applyBorder="0" applyAlignment="0" applyProtection="0"/>
    <xf numFmtId="0" fontId="95" fillId="66" borderId="0" applyNumberFormat="0" applyBorder="0" applyAlignment="0" applyProtection="0"/>
    <xf numFmtId="0" fontId="95" fillId="26" borderId="0" applyNumberFormat="0" applyBorder="0" applyAlignment="0" applyProtection="0"/>
    <xf numFmtId="0" fontId="38" fillId="39" borderId="0" applyNumberFormat="0" applyBorder="0" applyAlignment="0" applyProtection="0"/>
    <xf numFmtId="0" fontId="38" fillId="44" borderId="0" applyNumberFormat="0" applyBorder="0" applyAlignment="0" applyProtection="0"/>
    <xf numFmtId="0" fontId="38" fillId="43" borderId="0" applyNumberFormat="0" applyBorder="0" applyAlignment="0" applyProtection="0"/>
    <xf numFmtId="0" fontId="38" fillId="49" borderId="0" applyNumberFormat="0" applyBorder="0" applyAlignment="0" applyProtection="0"/>
    <xf numFmtId="0" fontId="38" fillId="50" borderId="0" applyNumberFormat="0" applyBorder="0" applyAlignment="0" applyProtection="0"/>
    <xf numFmtId="0" fontId="38" fillId="54" borderId="0" applyNumberFormat="0" applyBorder="0" applyAlignment="0" applyProtection="0"/>
    <xf numFmtId="0" fontId="96" fillId="42" borderId="0" applyNumberFormat="0" applyBorder="0" applyAlignment="0" applyProtection="0"/>
    <xf numFmtId="0" fontId="97" fillId="87" borderId="35" applyNumberFormat="0" applyAlignment="0" applyProtection="0"/>
    <xf numFmtId="0" fontId="41" fillId="43" borderId="36" applyNumberFormat="0" applyAlignment="0" applyProtection="0"/>
    <xf numFmtId="170" fontId="3" fillId="0" borderId="0" applyFont="0" applyFill="0" applyBorder="0" applyAlignment="0" applyProtection="0"/>
    <xf numFmtId="0" fontId="98" fillId="0" borderId="0" applyNumberFormat="0" applyFill="0" applyBorder="0" applyAlignment="0" applyProtection="0"/>
    <xf numFmtId="0" fontId="44" fillId="88" borderId="0" applyNumberFormat="0" applyBorder="0" applyAlignment="0" applyProtection="0"/>
    <xf numFmtId="0" fontId="99" fillId="0" borderId="54" applyNumberFormat="0" applyFill="0" applyAlignment="0" applyProtection="0"/>
    <xf numFmtId="0" fontId="100" fillId="0" borderId="38" applyNumberFormat="0" applyFill="0" applyAlignment="0" applyProtection="0"/>
    <xf numFmtId="0" fontId="101" fillId="0" borderId="55" applyNumberFormat="0" applyFill="0" applyAlignment="0" applyProtection="0"/>
    <xf numFmtId="0" fontId="101" fillId="0" borderId="0" applyNumberFormat="0" applyFill="0" applyBorder="0" applyAlignment="0" applyProtection="0"/>
    <xf numFmtId="0" fontId="102" fillId="53" borderId="35" applyNumberFormat="0" applyAlignment="0" applyProtection="0"/>
    <xf numFmtId="0" fontId="103" fillId="0" borderId="56" applyNumberFormat="0" applyFill="0" applyAlignment="0" applyProtection="0"/>
    <xf numFmtId="0" fontId="50" fillId="53" borderId="0" applyNumberFormat="0" applyBorder="0" applyAlignment="0" applyProtection="0"/>
    <xf numFmtId="0" fontId="3" fillId="52" borderId="41" applyNumberFormat="0" applyFont="0" applyAlignment="0" applyProtection="0"/>
    <xf numFmtId="0" fontId="51" fillId="87" borderId="42" applyNumberFormat="0" applyAlignment="0" applyProtection="0"/>
    <xf numFmtId="0" fontId="79" fillId="51" borderId="0" applyNumberFormat="0" applyBorder="0" applyAlignment="0" applyProtection="0"/>
    <xf numFmtId="0" fontId="79" fillId="33" borderId="0" applyNumberFormat="0" applyBorder="0" applyAlignment="0" applyProtection="0"/>
    <xf numFmtId="0" fontId="79" fillId="32" borderId="0" applyNumberFormat="0" applyBorder="0" applyAlignment="0" applyProtection="0"/>
    <xf numFmtId="0" fontId="79" fillId="45" borderId="0" applyNumberFormat="0" applyBorder="0" applyAlignment="0" applyProtection="0"/>
    <xf numFmtId="0" fontId="79" fillId="40" borderId="0" applyNumberFormat="0" applyBorder="0" applyAlignment="0" applyProtection="0"/>
    <xf numFmtId="0" fontId="79" fillId="35" borderId="0" applyNumberFormat="0" applyBorder="0" applyAlignment="0" applyProtection="0"/>
    <xf numFmtId="0" fontId="59" fillId="0" borderId="0" applyNumberFormat="0" applyFill="0" applyBorder="0" applyAlignment="0" applyProtection="0"/>
    <xf numFmtId="0" fontId="42" fillId="0" borderId="57" applyNumberFormat="0" applyFill="0" applyAlignment="0" applyProtection="0"/>
    <xf numFmtId="0" fontId="61" fillId="0" borderId="0" applyNumberFormat="0" applyFill="0" applyBorder="0" applyAlignment="0" applyProtection="0"/>
    <xf numFmtId="0" fontId="38" fillId="39" borderId="0" applyNumberFormat="0" applyBorder="0" applyAlignment="0" applyProtection="0"/>
    <xf numFmtId="0" fontId="38" fillId="44" borderId="0" applyNumberFormat="0" applyBorder="0" applyAlignment="0" applyProtection="0"/>
    <xf numFmtId="0" fontId="38" fillId="43" borderId="0" applyNumberFormat="0" applyBorder="0" applyAlignment="0" applyProtection="0"/>
    <xf numFmtId="0" fontId="38" fillId="49" borderId="0" applyNumberFormat="0" applyBorder="0" applyAlignment="0" applyProtection="0"/>
    <xf numFmtId="0" fontId="38" fillId="50" borderId="0" applyNumberFormat="0" applyBorder="0" applyAlignment="0" applyProtection="0"/>
    <xf numFmtId="0" fontId="38" fillId="54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5" fillId="0" borderId="0" applyFill="0" applyBorder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8" fillId="54" borderId="0" applyNumberFormat="0" applyBorder="0" applyAlignment="0" applyProtection="0"/>
    <xf numFmtId="0" fontId="38" fillId="39" borderId="0" applyNumberFormat="0" applyBorder="0" applyAlignment="0" applyProtection="0"/>
    <xf numFmtId="0" fontId="38" fillId="44" borderId="0" applyNumberFormat="0" applyBorder="0" applyAlignment="0" applyProtection="0"/>
    <xf numFmtId="0" fontId="38" fillId="43" borderId="0" applyNumberFormat="0" applyBorder="0" applyAlignment="0" applyProtection="0"/>
    <xf numFmtId="0" fontId="38" fillId="49" borderId="0" applyNumberFormat="0" applyBorder="0" applyAlignment="0" applyProtection="0"/>
    <xf numFmtId="0" fontId="38" fillId="43" borderId="0" applyNumberFormat="0" applyBorder="0" applyAlignment="0" applyProtection="0"/>
    <xf numFmtId="0" fontId="38" fillId="50" borderId="0" applyNumberFormat="0" applyBorder="0" applyAlignment="0" applyProtection="0"/>
    <xf numFmtId="0" fontId="1" fillId="0" borderId="0"/>
    <xf numFmtId="0" fontId="38" fillId="39" borderId="0" applyNumberFormat="0" applyBorder="0" applyAlignment="0" applyProtection="0"/>
    <xf numFmtId="0" fontId="38" fillId="44" borderId="0" applyNumberFormat="0" applyBorder="0" applyAlignment="0" applyProtection="0"/>
    <xf numFmtId="0" fontId="38" fillId="54" borderId="0" applyNumberFormat="0" applyBorder="0" applyAlignment="0" applyProtection="0"/>
    <xf numFmtId="0" fontId="38" fillId="49" borderId="0" applyNumberFormat="0" applyBorder="0" applyAlignment="0" applyProtection="0"/>
    <xf numFmtId="0" fontId="38" fillId="50" borderId="0" applyNumberFormat="0" applyBorder="0" applyAlignment="0" applyProtection="0"/>
    <xf numFmtId="9" fontId="3" fillId="0" borderId="0" applyFont="0" applyFill="0" applyBorder="0" applyAlignment="0" applyProtection="0"/>
    <xf numFmtId="0" fontId="38" fillId="43" borderId="0" applyNumberFormat="0" applyBorder="0" applyAlignment="0" applyProtection="0"/>
    <xf numFmtId="0" fontId="38" fillId="54" borderId="0" applyNumberFormat="0" applyBorder="0" applyAlignment="0" applyProtection="0"/>
    <xf numFmtId="0" fontId="38" fillId="50" borderId="0" applyNumberFormat="0" applyBorder="0" applyAlignment="0" applyProtection="0"/>
    <xf numFmtId="0" fontId="38" fillId="49" borderId="0" applyNumberFormat="0" applyBorder="0" applyAlignment="0" applyProtection="0"/>
    <xf numFmtId="0" fontId="38" fillId="44" borderId="0" applyNumberFormat="0" applyBorder="0" applyAlignment="0" applyProtection="0"/>
    <xf numFmtId="0" fontId="38" fillId="39" borderId="0" applyNumberFormat="0" applyBorder="0" applyAlignment="0" applyProtection="0"/>
    <xf numFmtId="0" fontId="3" fillId="0" borderId="0"/>
    <xf numFmtId="0" fontId="38" fillId="39" borderId="0" applyNumberFormat="0" applyBorder="0" applyAlignment="0" applyProtection="0"/>
    <xf numFmtId="0" fontId="38" fillId="44" borderId="0" applyNumberFormat="0" applyBorder="0" applyAlignment="0" applyProtection="0"/>
    <xf numFmtId="0" fontId="38" fillId="43" borderId="0" applyNumberFormat="0" applyBorder="0" applyAlignment="0" applyProtection="0"/>
    <xf numFmtId="0" fontId="38" fillId="49" borderId="0" applyNumberFormat="0" applyBorder="0" applyAlignment="0" applyProtection="0"/>
    <xf numFmtId="0" fontId="38" fillId="50" borderId="0" applyNumberFormat="0" applyBorder="0" applyAlignment="0" applyProtection="0"/>
    <xf numFmtId="0" fontId="38" fillId="54" borderId="0" applyNumberFormat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170" fontId="3" fillId="0" borderId="0" applyFont="0" applyFill="0" applyBorder="0" applyAlignment="0" applyProtection="0"/>
    <xf numFmtId="0" fontId="77" fillId="76" borderId="0" applyNumberFormat="0" applyBorder="0" applyAlignment="0" applyProtection="0"/>
    <xf numFmtId="0" fontId="77" fillId="78" borderId="0" applyNumberFormat="0" applyBorder="0" applyAlignment="0" applyProtection="0"/>
    <xf numFmtId="0" fontId="77" fillId="80" borderId="0" applyNumberFormat="0" applyBorder="0" applyAlignment="0" applyProtection="0"/>
    <xf numFmtId="0" fontId="77" fillId="82" borderId="0" applyNumberFormat="0" applyBorder="0" applyAlignment="0" applyProtection="0"/>
    <xf numFmtId="0" fontId="77" fillId="84" borderId="0" applyNumberFormat="0" applyBorder="0" applyAlignment="0" applyProtection="0"/>
    <xf numFmtId="0" fontId="77" fillId="86" borderId="0" applyNumberFormat="0" applyBorder="0" applyAlignment="0" applyProtection="0"/>
    <xf numFmtId="0" fontId="81" fillId="55" borderId="35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8" fillId="26" borderId="35" applyNumberFormat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61" borderId="41" applyNumberFormat="0" applyFont="0" applyAlignment="0" applyProtection="0"/>
    <xf numFmtId="0" fontId="91" fillId="55" borderId="42" applyNumberFormat="0" applyAlignment="0" applyProtection="0"/>
    <xf numFmtId="0" fontId="93" fillId="0" borderId="53" applyNumberFormat="0" applyFill="0" applyAlignment="0" applyProtection="0"/>
    <xf numFmtId="0" fontId="77" fillId="75" borderId="0" applyNumberFormat="0" applyBorder="0" applyAlignment="0" applyProtection="0"/>
    <xf numFmtId="0" fontId="77" fillId="77" borderId="0" applyNumberFormat="0" applyBorder="0" applyAlignment="0" applyProtection="0"/>
    <xf numFmtId="0" fontId="77" fillId="79" borderId="0" applyNumberFormat="0" applyBorder="0" applyAlignment="0" applyProtection="0"/>
    <xf numFmtId="0" fontId="77" fillId="81" borderId="0" applyNumberFormat="0" applyBorder="0" applyAlignment="0" applyProtection="0"/>
    <xf numFmtId="0" fontId="77" fillId="83" borderId="0" applyNumberFormat="0" applyBorder="0" applyAlignment="0" applyProtection="0"/>
    <xf numFmtId="0" fontId="77" fillId="85" borderId="0" applyNumberFormat="0" applyBorder="0" applyAlignment="0" applyProtection="0"/>
    <xf numFmtId="0" fontId="1" fillId="8" borderId="33" applyNumberFormat="0" applyFont="0" applyAlignment="0" applyProtection="0"/>
    <xf numFmtId="0" fontId="1" fillId="8" borderId="33" applyNumberFormat="0" applyFont="0" applyAlignment="0" applyProtection="0"/>
    <xf numFmtId="0" fontId="1" fillId="8" borderId="33" applyNumberFormat="0" applyFont="0" applyAlignment="0" applyProtection="0"/>
    <xf numFmtId="0" fontId="1" fillId="8" borderId="33" applyNumberFormat="0" applyFont="0" applyAlignment="0" applyProtection="0"/>
    <xf numFmtId="0" fontId="78" fillId="61" borderId="41" applyNumberFormat="0" applyFont="0" applyAlignment="0" applyProtection="0"/>
    <xf numFmtId="0" fontId="1" fillId="8" borderId="33" applyNumberFormat="0" applyFont="0" applyAlignment="0" applyProtection="0"/>
    <xf numFmtId="0" fontId="71" fillId="73" borderId="48" applyNumberFormat="0" applyAlignment="0" applyProtection="0"/>
    <xf numFmtId="0" fontId="81" fillId="55" borderId="35" applyNumberFormat="0" applyAlignment="0" applyProtection="0"/>
    <xf numFmtId="0" fontId="66" fillId="69" borderId="0" applyNumberFormat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63" fillId="0" borderId="45" applyNumberFormat="0" applyFill="0" applyAlignment="0" applyProtection="0"/>
    <xf numFmtId="0" fontId="64" fillId="0" borderId="46" applyNumberFormat="0" applyFill="0" applyAlignment="0" applyProtection="0"/>
    <xf numFmtId="0" fontId="65" fillId="0" borderId="47" applyNumberFormat="0" applyFill="0" applyAlignment="0" applyProtection="0"/>
    <xf numFmtId="0" fontId="65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8" fillId="71" borderId="0" applyNumberFormat="0" applyBorder="0" applyAlignment="0" applyProtection="0"/>
    <xf numFmtId="0" fontId="76" fillId="0" borderId="52" applyNumberFormat="0" applyFill="0" applyAlignment="0" applyProtection="0"/>
    <xf numFmtId="0" fontId="93" fillId="0" borderId="53" applyNumberFormat="0" applyFill="0" applyAlignment="0" applyProtection="0"/>
    <xf numFmtId="0" fontId="70" fillId="73" borderId="49" applyNumberFormat="0" applyAlignment="0" applyProtection="0"/>
    <xf numFmtId="0" fontId="91" fillId="55" borderId="42" applyNumberFormat="0" applyAlignment="0" applyProtection="0"/>
    <xf numFmtId="0" fontId="69" fillId="72" borderId="48" applyNumberFormat="0" applyAlignment="0" applyProtection="0"/>
    <xf numFmtId="0" fontId="88" fillId="26" borderId="35" applyNumberFormat="0" applyAlignment="0" applyProtection="0"/>
    <xf numFmtId="0" fontId="67" fillId="70" borderId="0" applyNumberFormat="0" applyBorder="0" applyAlignment="0" applyProtection="0"/>
    <xf numFmtId="0" fontId="73" fillId="74" borderId="51" applyNumberFormat="0" applyAlignment="0" applyProtection="0"/>
    <xf numFmtId="0" fontId="72" fillId="0" borderId="50" applyNumberFormat="0" applyFill="0" applyAlignment="0" applyProtection="0"/>
    <xf numFmtId="0" fontId="3" fillId="0" borderId="0"/>
    <xf numFmtId="0" fontId="3" fillId="8" borderId="33" applyNumberFormat="0" applyFont="0" applyAlignment="0" applyProtection="0"/>
    <xf numFmtId="0" fontId="1" fillId="0" borderId="0"/>
    <xf numFmtId="0" fontId="1" fillId="0" borderId="0"/>
    <xf numFmtId="0" fontId="3" fillId="0" borderId="0"/>
    <xf numFmtId="0" fontId="93" fillId="0" borderId="53" applyNumberFormat="0" applyFill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8" fillId="39" borderId="0" applyNumberFormat="0" applyBorder="0" applyAlignment="0" applyProtection="0"/>
    <xf numFmtId="0" fontId="38" fillId="44" borderId="0" applyNumberFormat="0" applyBorder="0" applyAlignment="0" applyProtection="0"/>
    <xf numFmtId="0" fontId="38" fillId="43" borderId="0" applyNumberFormat="0" applyBorder="0" applyAlignment="0" applyProtection="0"/>
    <xf numFmtId="0" fontId="38" fillId="49" borderId="0" applyNumberFormat="0" applyBorder="0" applyAlignment="0" applyProtection="0"/>
    <xf numFmtId="0" fontId="38" fillId="50" borderId="0" applyNumberFormat="0" applyBorder="0" applyAlignment="0" applyProtection="0"/>
    <xf numFmtId="0" fontId="38" fillId="54" borderId="0" applyNumberFormat="0" applyBorder="0" applyAlignment="0" applyProtection="0"/>
    <xf numFmtId="0" fontId="80" fillId="22" borderId="0" applyNumberFormat="0" applyBorder="0" applyAlignment="0" applyProtection="0"/>
    <xf numFmtId="0" fontId="82" fillId="56" borderId="36" applyNumberFormat="0" applyAlignment="0" applyProtection="0"/>
    <xf numFmtId="0" fontId="38" fillId="39" borderId="0" applyNumberFormat="0" applyBorder="0" applyAlignment="0" applyProtection="0"/>
    <xf numFmtId="0" fontId="38" fillId="44" borderId="0" applyNumberFormat="0" applyBorder="0" applyAlignment="0" applyProtection="0"/>
    <xf numFmtId="0" fontId="38" fillId="49" borderId="0" applyNumberFormat="0" applyBorder="0" applyAlignment="0" applyProtection="0"/>
    <xf numFmtId="0" fontId="78" fillId="21" borderId="0" applyNumberFormat="0" applyBorder="0" applyAlignment="0" applyProtection="0"/>
    <xf numFmtId="0" fontId="78" fillId="23" borderId="0" applyNumberFormat="0" applyBorder="0" applyAlignment="0" applyProtection="0"/>
    <xf numFmtId="0" fontId="78" fillId="25" borderId="0" applyNumberFormat="0" applyBorder="0" applyAlignment="0" applyProtection="0"/>
    <xf numFmtId="0" fontId="78" fillId="29" borderId="0" applyNumberFormat="0" applyBorder="0" applyAlignment="0" applyProtection="0"/>
    <xf numFmtId="0" fontId="79" fillId="31" borderId="0" applyNumberFormat="0" applyBorder="0" applyAlignment="0" applyProtection="0"/>
    <xf numFmtId="0" fontId="79" fillId="33" borderId="0" applyNumberFormat="0" applyBorder="0" applyAlignment="0" applyProtection="0"/>
    <xf numFmtId="0" fontId="79" fillId="45" borderId="0" applyNumberFormat="0" applyBorder="0" applyAlignment="0" applyProtection="0"/>
    <xf numFmtId="0" fontId="87" fillId="0" borderId="0" applyNumberFormat="0" applyFill="0" applyBorder="0" applyAlignment="0" applyProtection="0"/>
    <xf numFmtId="0" fontId="3" fillId="61" borderId="41" applyNumberFormat="0" applyFont="0" applyAlignment="0" applyProtection="0"/>
    <xf numFmtId="0" fontId="91" fillId="55" borderId="42" applyNumberFormat="0" applyAlignment="0" applyProtection="0"/>
    <xf numFmtId="0" fontId="86" fillId="0" borderId="38" applyNumberFormat="0" applyFill="0" applyAlignment="0" applyProtection="0"/>
    <xf numFmtId="0" fontId="3" fillId="0" borderId="0"/>
    <xf numFmtId="0" fontId="38" fillId="43" borderId="0" applyNumberFormat="0" applyBorder="0" applyAlignment="0" applyProtection="0"/>
    <xf numFmtId="0" fontId="38" fillId="50" borderId="0" applyNumberFormat="0" applyBorder="0" applyAlignment="0" applyProtection="0"/>
    <xf numFmtId="0" fontId="38" fillId="54" borderId="0" applyNumberFormat="0" applyBorder="0" applyAlignment="0" applyProtection="0"/>
    <xf numFmtId="0" fontId="78" fillId="22" borderId="0" applyNumberFormat="0" applyBorder="0" applyAlignment="0" applyProtection="0"/>
    <xf numFmtId="0" fontId="78" fillId="27" borderId="0" applyNumberFormat="0" applyBorder="0" applyAlignment="0" applyProtection="0"/>
    <xf numFmtId="0" fontId="78" fillId="27" borderId="0" applyNumberFormat="0" applyBorder="0" applyAlignment="0" applyProtection="0"/>
    <xf numFmtId="0" fontId="79" fillId="29" borderId="0" applyNumberFormat="0" applyBorder="0" applyAlignment="0" applyProtection="0"/>
    <xf numFmtId="0" fontId="79" fillId="35" borderId="0" applyNumberFormat="0" applyBorder="0" applyAlignment="0" applyProtection="0"/>
    <xf numFmtId="0" fontId="79" fillId="33" borderId="0" applyNumberFormat="0" applyBorder="0" applyAlignment="0" applyProtection="0"/>
    <xf numFmtId="0" fontId="84" fillId="23" borderId="0" applyNumberFormat="0" applyBorder="0" applyAlignment="0" applyProtection="0"/>
    <xf numFmtId="0" fontId="89" fillId="0" borderId="40" applyNumberFormat="0" applyFill="0" applyAlignment="0" applyProtection="0"/>
    <xf numFmtId="0" fontId="92" fillId="0" borderId="0" applyNumberFormat="0" applyFill="0" applyBorder="0" applyAlignment="0" applyProtection="0"/>
    <xf numFmtId="0" fontId="78" fillId="24" borderId="0" applyNumberFormat="0" applyBorder="0" applyAlignment="0" applyProtection="0"/>
    <xf numFmtId="0" fontId="78" fillId="26" borderId="0" applyNumberFormat="0" applyBorder="0" applyAlignment="0" applyProtection="0"/>
    <xf numFmtId="0" fontId="78" fillId="28" borderId="0" applyNumberFormat="0" applyBorder="0" applyAlignment="0" applyProtection="0"/>
    <xf numFmtId="0" fontId="78" fillId="24" borderId="0" applyNumberFormat="0" applyBorder="0" applyAlignment="0" applyProtection="0"/>
    <xf numFmtId="0" fontId="78" fillId="30" borderId="0" applyNumberFormat="0" applyBorder="0" applyAlignment="0" applyProtection="0"/>
    <xf numFmtId="0" fontId="79" fillId="28" borderId="0" applyNumberFormat="0" applyBorder="0" applyAlignment="0" applyProtection="0"/>
    <xf numFmtId="0" fontId="79" fillId="32" borderId="0" applyNumberFormat="0" applyBorder="0" applyAlignment="0" applyProtection="0"/>
    <xf numFmtId="0" fontId="79" fillId="34" borderId="0" applyNumberFormat="0" applyBorder="0" applyAlignment="0" applyProtection="0"/>
    <xf numFmtId="0" fontId="79" fillId="40" borderId="0" applyNumberFormat="0" applyBorder="0" applyAlignment="0" applyProtection="0"/>
    <xf numFmtId="0" fontId="79" fillId="32" borderId="0" applyNumberFormat="0" applyBorder="0" applyAlignment="0" applyProtection="0"/>
    <xf numFmtId="0" fontId="79" fillId="51" borderId="0" applyNumberFormat="0" applyBorder="0" applyAlignment="0" applyProtection="0"/>
    <xf numFmtId="0" fontId="81" fillId="55" borderId="35" applyNumberFormat="0" applyAlignment="0" applyProtection="0"/>
    <xf numFmtId="0" fontId="83" fillId="0" borderId="0" applyNumberFormat="0" applyFill="0" applyBorder="0" applyAlignment="0" applyProtection="0"/>
    <xf numFmtId="0" fontId="85" fillId="0" borderId="37" applyNumberFormat="0" applyFill="0" applyAlignment="0" applyProtection="0"/>
    <xf numFmtId="0" fontId="87" fillId="0" borderId="39" applyNumberFormat="0" applyFill="0" applyAlignment="0" applyProtection="0"/>
    <xf numFmtId="0" fontId="88" fillId="26" borderId="35" applyNumberFormat="0" applyAlignment="0" applyProtection="0"/>
    <xf numFmtId="0" fontId="90" fillId="60" borderId="0" applyNumberFormat="0" applyBorder="0" applyAlignment="0" applyProtection="0"/>
    <xf numFmtId="0" fontId="93" fillId="0" borderId="53" applyNumberFormat="0" applyFill="0" applyAlignment="0" applyProtection="0"/>
    <xf numFmtId="0" fontId="94" fillId="0" borderId="0" applyNumberFormat="0" applyFill="0" applyBorder="0" applyAlignment="0" applyProtection="0"/>
    <xf numFmtId="170" fontId="3" fillId="0" borderId="0" applyFont="0" applyFill="0" applyBorder="0" applyAlignment="0" applyProtection="0"/>
    <xf numFmtId="0" fontId="79" fillId="35" borderId="0" applyNumberFormat="0" applyBorder="0" applyAlignment="0" applyProtection="0"/>
    <xf numFmtId="0" fontId="79" fillId="40" borderId="0" applyNumberFormat="0" applyBorder="0" applyAlignment="0" applyProtection="0"/>
    <xf numFmtId="0" fontId="79" fillId="45" borderId="0" applyNumberFormat="0" applyBorder="0" applyAlignment="0" applyProtection="0"/>
    <xf numFmtId="0" fontId="79" fillId="32" borderId="0" applyNumberFormat="0" applyBorder="0" applyAlignment="0" applyProtection="0"/>
    <xf numFmtId="0" fontId="79" fillId="33" borderId="0" applyNumberFormat="0" applyBorder="0" applyAlignment="0" applyProtection="0"/>
    <xf numFmtId="0" fontId="79" fillId="51" borderId="0" applyNumberFormat="0" applyBorder="0" applyAlignment="0" applyProtection="0"/>
    <xf numFmtId="0" fontId="38" fillId="50" borderId="0" applyNumberFormat="0" applyBorder="0" applyAlignment="0" applyProtection="0"/>
    <xf numFmtId="0" fontId="38" fillId="39" borderId="0" applyNumberFormat="0" applyBorder="0" applyAlignment="0" applyProtection="0"/>
    <xf numFmtId="0" fontId="38" fillId="44" borderId="0" applyNumberFormat="0" applyBorder="0" applyAlignment="0" applyProtection="0"/>
    <xf numFmtId="0" fontId="38" fillId="43" borderId="0" applyNumberFormat="0" applyBorder="0" applyAlignment="0" applyProtection="0"/>
    <xf numFmtId="0" fontId="38" fillId="39" borderId="0" applyNumberFormat="0" applyBorder="0" applyAlignment="0" applyProtection="0"/>
    <xf numFmtId="0" fontId="38" fillId="44" borderId="0" applyNumberFormat="0" applyBorder="0" applyAlignment="0" applyProtection="0"/>
    <xf numFmtId="0" fontId="38" fillId="49" borderId="0" applyNumberFormat="0" applyBorder="0" applyAlignment="0" applyProtection="0"/>
    <xf numFmtId="0" fontId="38" fillId="43" borderId="0" applyNumberFormat="0" applyBorder="0" applyAlignment="0" applyProtection="0"/>
    <xf numFmtId="0" fontId="38" fillId="39" borderId="0" applyNumberFormat="0" applyBorder="0" applyAlignment="0" applyProtection="0"/>
    <xf numFmtId="0" fontId="38" fillId="50" borderId="0" applyNumberFormat="0" applyBorder="0" applyAlignment="0" applyProtection="0"/>
    <xf numFmtId="0" fontId="38" fillId="49" borderId="0" applyNumberFormat="0" applyBorder="0" applyAlignment="0" applyProtection="0"/>
    <xf numFmtId="0" fontId="38" fillId="44" borderId="0" applyNumberFormat="0" applyBorder="0" applyAlignment="0" applyProtection="0"/>
    <xf numFmtId="0" fontId="38" fillId="50" borderId="0" applyNumberFormat="0" applyBorder="0" applyAlignment="0" applyProtection="0"/>
    <xf numFmtId="0" fontId="38" fillId="54" borderId="0" applyNumberFormat="0" applyBorder="0" applyAlignment="0" applyProtection="0"/>
    <xf numFmtId="0" fontId="38" fillId="43" borderId="0" applyNumberFormat="0" applyBorder="0" applyAlignment="0" applyProtection="0"/>
    <xf numFmtId="0" fontId="38" fillId="54" borderId="0" applyNumberFormat="0" applyBorder="0" applyAlignment="0" applyProtection="0"/>
    <xf numFmtId="0" fontId="38" fillId="49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44" borderId="0" applyNumberFormat="0" applyBorder="0" applyAlignment="0" applyProtection="0"/>
    <xf numFmtId="0" fontId="38" fillId="50" borderId="0" applyNumberFormat="0" applyBorder="0" applyAlignment="0" applyProtection="0"/>
    <xf numFmtId="0" fontId="38" fillId="39" borderId="0" applyNumberFormat="0" applyBorder="0" applyAlignment="0" applyProtection="0"/>
    <xf numFmtId="0" fontId="38" fillId="49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39" borderId="0" applyNumberFormat="0" applyBorder="0" applyAlignment="0" applyProtection="0"/>
    <xf numFmtId="0" fontId="38" fillId="50" borderId="0" applyNumberFormat="0" applyBorder="0" applyAlignment="0" applyProtection="0"/>
    <xf numFmtId="0" fontId="38" fillId="49" borderId="0" applyNumberFormat="0" applyBorder="0" applyAlignment="0" applyProtection="0"/>
    <xf numFmtId="0" fontId="38" fillId="43" borderId="0" applyNumberFormat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8" fillId="21" borderId="0" applyNumberFormat="0" applyBorder="0" applyAlignment="0" applyProtection="0"/>
    <xf numFmtId="0" fontId="78" fillId="22" borderId="0" applyNumberFormat="0" applyBorder="0" applyAlignment="0" applyProtection="0"/>
    <xf numFmtId="0" fontId="78" fillId="23" borderId="0" applyNumberFormat="0" applyBorder="0" applyAlignment="0" applyProtection="0"/>
    <xf numFmtId="0" fontId="78" fillId="24" borderId="0" applyNumberFormat="0" applyBorder="0" applyAlignment="0" applyProtection="0"/>
    <xf numFmtId="0" fontId="78" fillId="25" borderId="0" applyNumberFormat="0" applyBorder="0" applyAlignment="0" applyProtection="0"/>
    <xf numFmtId="0" fontId="78" fillId="26" borderId="0" applyNumberFormat="0" applyBorder="0" applyAlignment="0" applyProtection="0"/>
    <xf numFmtId="0" fontId="78" fillId="27" borderId="0" applyNumberFormat="0" applyBorder="0" applyAlignment="0" applyProtection="0"/>
    <xf numFmtId="0" fontId="78" fillId="28" borderId="0" applyNumberFormat="0" applyBorder="0" applyAlignment="0" applyProtection="0"/>
    <xf numFmtId="0" fontId="78" fillId="29" borderId="0" applyNumberFormat="0" applyBorder="0" applyAlignment="0" applyProtection="0"/>
    <xf numFmtId="0" fontId="78" fillId="24" borderId="0" applyNumberFormat="0" applyBorder="0" applyAlignment="0" applyProtection="0"/>
    <xf numFmtId="0" fontId="78" fillId="27" borderId="0" applyNumberFormat="0" applyBorder="0" applyAlignment="0" applyProtection="0"/>
    <xf numFmtId="0" fontId="78" fillId="30" borderId="0" applyNumberFormat="0" applyBorder="0" applyAlignment="0" applyProtection="0"/>
    <xf numFmtId="0" fontId="79" fillId="31" borderId="0" applyNumberFormat="0" applyBorder="0" applyAlignment="0" applyProtection="0"/>
    <xf numFmtId="0" fontId="79" fillId="28" borderId="0" applyNumberFormat="0" applyBorder="0" applyAlignment="0" applyProtection="0"/>
    <xf numFmtId="0" fontId="79" fillId="29" borderId="0" applyNumberFormat="0" applyBorder="0" applyAlignment="0" applyProtection="0"/>
    <xf numFmtId="0" fontId="79" fillId="32" borderId="0" applyNumberFormat="0" applyBorder="0" applyAlignment="0" applyProtection="0"/>
    <xf numFmtId="0" fontId="79" fillId="33" borderId="0" applyNumberFormat="0" applyBorder="0" applyAlignment="0" applyProtection="0"/>
    <xf numFmtId="0" fontId="79" fillId="34" borderId="0" applyNumberFormat="0" applyBorder="0" applyAlignment="0" applyProtection="0"/>
    <xf numFmtId="0" fontId="38" fillId="39" borderId="0" applyNumberFormat="0" applyBorder="0" applyAlignment="0" applyProtection="0"/>
    <xf numFmtId="0" fontId="38" fillId="44" borderId="0" applyNumberFormat="0" applyBorder="0" applyAlignment="0" applyProtection="0"/>
    <xf numFmtId="0" fontId="38" fillId="43" borderId="0" applyNumberFormat="0" applyBorder="0" applyAlignment="0" applyProtection="0"/>
    <xf numFmtId="0" fontId="38" fillId="49" borderId="0" applyNumberFormat="0" applyBorder="0" applyAlignment="0" applyProtection="0"/>
    <xf numFmtId="0" fontId="38" fillId="50" borderId="0" applyNumberFormat="0" applyBorder="0" applyAlignment="0" applyProtection="0"/>
    <xf numFmtId="0" fontId="38" fillId="54" borderId="0" applyNumberFormat="0" applyBorder="0" applyAlignment="0" applyProtection="0"/>
    <xf numFmtId="171" fontId="3" fillId="0" borderId="0" applyFont="0" applyFill="0" applyBorder="0" applyAlignment="0" applyProtection="0"/>
    <xf numFmtId="0" fontId="38" fillId="54" borderId="0" applyNumberFormat="0" applyBorder="0" applyAlignment="0" applyProtection="0"/>
    <xf numFmtId="0" fontId="38" fillId="50" borderId="0" applyNumberFormat="0" applyBorder="0" applyAlignment="0" applyProtection="0"/>
    <xf numFmtId="0" fontId="38" fillId="49" borderId="0" applyNumberFormat="0" applyBorder="0" applyAlignment="0" applyProtection="0"/>
    <xf numFmtId="0" fontId="38" fillId="43" borderId="0" applyNumberFormat="0" applyBorder="0" applyAlignment="0" applyProtection="0"/>
    <xf numFmtId="0" fontId="79" fillId="35" borderId="0" applyNumberFormat="0" applyBorder="0" applyAlignment="0" applyProtection="0"/>
    <xf numFmtId="0" fontId="79" fillId="40" borderId="0" applyNumberFormat="0" applyBorder="0" applyAlignment="0" applyProtection="0"/>
    <xf numFmtId="0" fontId="79" fillId="45" borderId="0" applyNumberFormat="0" applyBorder="0" applyAlignment="0" applyProtection="0"/>
    <xf numFmtId="0" fontId="79" fillId="32" borderId="0" applyNumberFormat="0" applyBorder="0" applyAlignment="0" applyProtection="0"/>
    <xf numFmtId="0" fontId="79" fillId="33" borderId="0" applyNumberFormat="0" applyBorder="0" applyAlignment="0" applyProtection="0"/>
    <xf numFmtId="0" fontId="79" fillId="51" borderId="0" applyNumberFormat="0" applyBorder="0" applyAlignment="0" applyProtection="0"/>
    <xf numFmtId="0" fontId="38" fillId="39" borderId="0" applyNumberFormat="0" applyBorder="0" applyAlignment="0" applyProtection="0"/>
    <xf numFmtId="0" fontId="84" fillId="23" borderId="0" applyNumberFormat="0" applyBorder="0" applyAlignment="0" applyProtection="0"/>
    <xf numFmtId="0" fontId="94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85" fillId="0" borderId="37" applyNumberFormat="0" applyFill="0" applyAlignment="0" applyProtection="0"/>
    <xf numFmtId="0" fontId="86" fillId="0" borderId="38" applyNumberFormat="0" applyFill="0" applyAlignment="0" applyProtection="0"/>
    <xf numFmtId="0" fontId="87" fillId="0" borderId="39" applyNumberFormat="0" applyFill="0" applyAlignment="0" applyProtection="0"/>
    <xf numFmtId="0" fontId="87" fillId="0" borderId="0" applyNumberFormat="0" applyFill="0" applyBorder="0" applyAlignment="0" applyProtection="0"/>
    <xf numFmtId="0" fontId="90" fillId="60" borderId="0" applyNumberFormat="0" applyBorder="0" applyAlignment="0" applyProtection="0"/>
    <xf numFmtId="0" fontId="80" fillId="22" borderId="0" applyNumberFormat="0" applyBorder="0" applyAlignment="0" applyProtection="0"/>
    <xf numFmtId="0" fontId="82" fillId="56" borderId="36" applyNumberFormat="0" applyAlignment="0" applyProtection="0"/>
    <xf numFmtId="0" fontId="89" fillId="0" borderId="40" applyNumberFormat="0" applyFill="0" applyAlignment="0" applyProtection="0"/>
    <xf numFmtId="170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4" fontId="54" fillId="65" borderId="0" applyNumberFormat="0" applyProtection="0">
      <alignment horizontal="left" vertical="center" indent="1"/>
    </xf>
    <xf numFmtId="4" fontId="54" fillId="62" borderId="0" applyNumberFormat="0" applyProtection="0">
      <alignment horizontal="left" vertical="center" indent="1"/>
    </xf>
    <xf numFmtId="0" fontId="3" fillId="66" borderId="43" applyNumberFormat="0" applyProtection="0">
      <alignment horizontal="left" vertical="center" indent="1"/>
    </xf>
    <xf numFmtId="0" fontId="3" fillId="66" borderId="43" applyNumberFormat="0" applyProtection="0">
      <alignment horizontal="left" vertical="top" indent="1"/>
    </xf>
    <xf numFmtId="0" fontId="3" fillId="62" borderId="43" applyNumberFormat="0" applyProtection="0">
      <alignment horizontal="left" vertical="center" indent="1"/>
    </xf>
    <xf numFmtId="0" fontId="3" fillId="62" borderId="43" applyNumberFormat="0" applyProtection="0">
      <alignment horizontal="left" vertical="top" indent="1"/>
    </xf>
    <xf numFmtId="0" fontId="3" fillId="27" borderId="43" applyNumberFormat="0" applyProtection="0">
      <alignment horizontal="left" vertical="center" indent="1"/>
    </xf>
    <xf numFmtId="0" fontId="3" fillId="27" borderId="43" applyNumberFormat="0" applyProtection="0">
      <alignment horizontal="left" vertical="top" indent="1"/>
    </xf>
    <xf numFmtId="0" fontId="3" fillId="65" borderId="43" applyNumberFormat="0" applyProtection="0">
      <alignment horizontal="left" vertical="center" indent="1"/>
    </xf>
    <xf numFmtId="0" fontId="3" fillId="65" borderId="43" applyNumberFormat="0" applyProtection="0">
      <alignment horizontal="left" vertical="top" indent="1"/>
    </xf>
    <xf numFmtId="0" fontId="3" fillId="67" borderId="34" applyNumberFormat="0">
      <protection locked="0"/>
    </xf>
    <xf numFmtId="0" fontId="38" fillId="44" borderId="0" applyNumberFormat="0" applyBorder="0" applyAlignment="0" applyProtection="0"/>
    <xf numFmtId="0" fontId="38" fillId="39" borderId="0" applyNumberFormat="0" applyBorder="0" applyAlignment="0" applyProtection="0"/>
    <xf numFmtId="0" fontId="38" fillId="44" borderId="0" applyNumberFormat="0" applyBorder="0" applyAlignment="0" applyProtection="0"/>
    <xf numFmtId="0" fontId="38" fillId="43" borderId="0" applyNumberFormat="0" applyBorder="0" applyAlignment="0" applyProtection="0"/>
    <xf numFmtId="0" fontId="38" fillId="49" borderId="0" applyNumberFormat="0" applyBorder="0" applyAlignment="0" applyProtection="0"/>
    <xf numFmtId="0" fontId="38" fillId="50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0" borderId="0" applyNumberFormat="0" applyBorder="0" applyAlignment="0" applyProtection="0"/>
    <xf numFmtId="0" fontId="38" fillId="49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39" borderId="0" applyNumberFormat="0" applyBorder="0" applyAlignment="0" applyProtection="0"/>
    <xf numFmtId="170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8" fillId="39" borderId="0" applyNumberFormat="0" applyBorder="0" applyAlignment="0" applyProtection="0"/>
    <xf numFmtId="0" fontId="38" fillId="44" borderId="0" applyNumberFormat="0" applyBorder="0" applyAlignment="0" applyProtection="0"/>
    <xf numFmtId="0" fontId="38" fillId="43" borderId="0" applyNumberFormat="0" applyBorder="0" applyAlignment="0" applyProtection="0"/>
    <xf numFmtId="0" fontId="1" fillId="0" borderId="0"/>
    <xf numFmtId="0" fontId="38" fillId="49" borderId="0" applyNumberFormat="0" applyBorder="0" applyAlignment="0" applyProtection="0"/>
    <xf numFmtId="0" fontId="38" fillId="50" borderId="0" applyNumberFormat="0" applyBorder="0" applyAlignment="0" applyProtection="0"/>
    <xf numFmtId="0" fontId="38" fillId="54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3" fillId="0" borderId="0"/>
    <xf numFmtId="0" fontId="38" fillId="54" borderId="0" applyNumberFormat="0" applyBorder="0" applyAlignment="0" applyProtection="0"/>
    <xf numFmtId="0" fontId="38" fillId="50" borderId="0" applyNumberFormat="0" applyBorder="0" applyAlignment="0" applyProtection="0"/>
    <xf numFmtId="0" fontId="38" fillId="49" borderId="0" applyNumberFormat="0" applyBorder="0" applyAlignment="0" applyProtection="0"/>
    <xf numFmtId="0" fontId="3" fillId="0" borderId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9" fontId="3" fillId="0" borderId="0" applyFont="0" applyFill="0" applyBorder="0" applyAlignment="0" applyProtection="0"/>
    <xf numFmtId="0" fontId="38" fillId="39" borderId="0" applyNumberFormat="0" applyBorder="0" applyAlignment="0" applyProtection="0"/>
    <xf numFmtId="43" fontId="3" fillId="0" borderId="0" applyFont="0" applyFill="0" applyBorder="0" applyAlignment="0" applyProtection="0"/>
    <xf numFmtId="0" fontId="93" fillId="0" borderId="53" applyNumberFormat="0" applyFill="0" applyAlignment="0" applyProtection="0"/>
    <xf numFmtId="0" fontId="3" fillId="0" borderId="0"/>
    <xf numFmtId="0" fontId="1" fillId="0" borderId="0"/>
    <xf numFmtId="0" fontId="3" fillId="0" borderId="0"/>
    <xf numFmtId="0" fontId="3" fillId="0" borderId="0"/>
    <xf numFmtId="0" fontId="93" fillId="0" borderId="53" applyNumberFormat="0" applyFill="0" applyAlignment="0" applyProtection="0"/>
    <xf numFmtId="0" fontId="3" fillId="0" borderId="0"/>
    <xf numFmtId="43" fontId="1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8" fillId="39" borderId="0" applyNumberFormat="0" applyBorder="0" applyAlignment="0" applyProtection="0"/>
    <xf numFmtId="0" fontId="38" fillId="44" borderId="0" applyNumberFormat="0" applyBorder="0" applyAlignment="0" applyProtection="0"/>
    <xf numFmtId="0" fontId="38" fillId="43" borderId="0" applyNumberFormat="0" applyBorder="0" applyAlignment="0" applyProtection="0"/>
    <xf numFmtId="0" fontId="38" fillId="49" borderId="0" applyNumberFormat="0" applyBorder="0" applyAlignment="0" applyProtection="0"/>
    <xf numFmtId="0" fontId="38" fillId="50" borderId="0" applyNumberFormat="0" applyBorder="0" applyAlignment="0" applyProtection="0"/>
    <xf numFmtId="0" fontId="38" fillId="54" borderId="0" applyNumberFormat="0" applyBorder="0" applyAlignment="0" applyProtection="0"/>
    <xf numFmtId="0" fontId="38" fillId="39" borderId="0" applyNumberFormat="0" applyBorder="0" applyAlignment="0" applyProtection="0"/>
    <xf numFmtId="0" fontId="38" fillId="44" borderId="0" applyNumberFormat="0" applyBorder="0" applyAlignment="0" applyProtection="0"/>
    <xf numFmtId="0" fontId="38" fillId="43" borderId="0" applyNumberFormat="0" applyBorder="0" applyAlignment="0" applyProtection="0"/>
    <xf numFmtId="0" fontId="38" fillId="49" borderId="0" applyNumberFormat="0" applyBorder="0" applyAlignment="0" applyProtection="0"/>
    <xf numFmtId="0" fontId="38" fillId="50" borderId="0" applyNumberFormat="0" applyBorder="0" applyAlignment="0" applyProtection="0"/>
    <xf numFmtId="0" fontId="38" fillId="54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9" borderId="0" applyNumberFormat="0" applyBorder="0" applyAlignment="0" applyProtection="0"/>
    <xf numFmtId="0" fontId="38" fillId="50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0" borderId="0" applyNumberFormat="0" applyBorder="0" applyAlignment="0" applyProtection="0"/>
    <xf numFmtId="0" fontId="38" fillId="49" borderId="0" applyNumberFormat="0" applyBorder="0" applyAlignment="0" applyProtection="0"/>
    <xf numFmtId="0" fontId="38" fillId="54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49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3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49" borderId="0" applyNumberFormat="0" applyBorder="0" applyAlignment="0" applyProtection="0"/>
    <xf numFmtId="0" fontId="38" fillId="50" borderId="0" applyNumberFormat="0" applyBorder="0" applyAlignment="0" applyProtection="0"/>
    <xf numFmtId="0" fontId="38" fillId="39" borderId="0" applyNumberFormat="0" applyBorder="0" applyAlignment="0" applyProtection="0"/>
    <xf numFmtId="0" fontId="38" fillId="44" borderId="0" applyNumberFormat="0" applyBorder="0" applyAlignment="0" applyProtection="0"/>
    <xf numFmtId="0" fontId="38" fillId="49" borderId="0" applyNumberFormat="0" applyBorder="0" applyAlignment="0" applyProtection="0"/>
    <xf numFmtId="0" fontId="38" fillId="44" borderId="0" applyNumberFormat="0" applyBorder="0" applyAlignment="0" applyProtection="0"/>
    <xf numFmtId="0" fontId="38" fillId="54" borderId="0" applyNumberFormat="0" applyBorder="0" applyAlignment="0" applyProtection="0"/>
    <xf numFmtId="0" fontId="38" fillId="43" borderId="0" applyNumberFormat="0" applyBorder="0" applyAlignment="0" applyProtection="0"/>
    <xf numFmtId="0" fontId="38" fillId="54" borderId="0" applyNumberFormat="0" applyBorder="0" applyAlignment="0" applyProtection="0"/>
    <xf numFmtId="0" fontId="38" fillId="39" borderId="0" applyNumberFormat="0" applyBorder="0" applyAlignment="0" applyProtection="0"/>
    <xf numFmtId="0" fontId="38" fillId="44" borderId="0" applyNumberFormat="0" applyBorder="0" applyAlignment="0" applyProtection="0"/>
    <xf numFmtId="0" fontId="38" fillId="43" borderId="0" applyNumberFormat="0" applyBorder="0" applyAlignment="0" applyProtection="0"/>
    <xf numFmtId="0" fontId="38" fillId="49" borderId="0" applyNumberFormat="0" applyBorder="0" applyAlignment="0" applyProtection="0"/>
    <xf numFmtId="0" fontId="38" fillId="50" borderId="0" applyNumberFormat="0" applyBorder="0" applyAlignment="0" applyProtection="0"/>
    <xf numFmtId="0" fontId="38" fillId="54" borderId="0" applyNumberFormat="0" applyBorder="0" applyAlignment="0" applyProtection="0"/>
    <xf numFmtId="0" fontId="38" fillId="39" borderId="0" applyNumberFormat="0" applyBorder="0" applyAlignment="0" applyProtection="0"/>
    <xf numFmtId="0" fontId="38" fillId="44" borderId="0" applyNumberFormat="0" applyBorder="0" applyAlignment="0" applyProtection="0"/>
    <xf numFmtId="0" fontId="38" fillId="39" borderId="0" applyNumberFormat="0" applyBorder="0" applyAlignment="0" applyProtection="0"/>
    <xf numFmtId="0" fontId="38" fillId="4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0" borderId="0" applyNumberFormat="0" applyBorder="0" applyAlignment="0" applyProtection="0"/>
    <xf numFmtId="0" fontId="3" fillId="0" borderId="0"/>
    <xf numFmtId="0" fontId="38" fillId="49" borderId="0" applyNumberFormat="0" applyBorder="0" applyAlignment="0" applyProtection="0"/>
    <xf numFmtId="9" fontId="3" fillId="0" borderId="0" applyFont="0" applyFill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39" borderId="0" applyNumberFormat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164" fontId="3" fillId="0" borderId="0" applyFont="0" applyFill="0" applyBorder="0" applyAlignment="0" applyProtection="0"/>
    <xf numFmtId="0" fontId="38" fillId="54" borderId="0" applyNumberFormat="0" applyBorder="0" applyAlignment="0" applyProtection="0"/>
    <xf numFmtId="0" fontId="38" fillId="49" borderId="0" applyNumberFormat="0" applyBorder="0" applyAlignment="0" applyProtection="0"/>
    <xf numFmtId="0" fontId="38" fillId="39" borderId="0" applyNumberFormat="0" applyBorder="0" applyAlignment="0" applyProtection="0"/>
    <xf numFmtId="0" fontId="38" fillId="54" borderId="0" applyNumberFormat="0" applyBorder="0" applyAlignment="0" applyProtection="0"/>
    <xf numFmtId="0" fontId="38" fillId="50" borderId="0" applyNumberFormat="0" applyBorder="0" applyAlignment="0" applyProtection="0"/>
    <xf numFmtId="0" fontId="38" fillId="49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39" borderId="0" applyNumberFormat="0" applyBorder="0" applyAlignment="0" applyProtection="0"/>
    <xf numFmtId="164" fontId="3" fillId="0" borderId="0" applyFont="0" applyFill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50" borderId="0" applyNumberFormat="0" applyBorder="0" applyAlignment="0" applyProtection="0"/>
    <xf numFmtId="0" fontId="38" fillId="39" borderId="0" applyNumberFormat="0" applyBorder="0" applyAlignment="0" applyProtection="0"/>
    <xf numFmtId="0" fontId="38" fillId="44" borderId="0" applyNumberFormat="0" applyBorder="0" applyAlignment="0" applyProtection="0"/>
    <xf numFmtId="0" fontId="38" fillId="43" borderId="0" applyNumberFormat="0" applyBorder="0" applyAlignment="0" applyProtection="0"/>
    <xf numFmtId="0" fontId="38" fillId="49" borderId="0" applyNumberFormat="0" applyBorder="0" applyAlignment="0" applyProtection="0"/>
    <xf numFmtId="0" fontId="38" fillId="50" borderId="0" applyNumberFormat="0" applyBorder="0" applyAlignment="0" applyProtection="0"/>
    <xf numFmtId="0" fontId="38" fillId="54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9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50" borderId="0" applyNumberFormat="0" applyBorder="0" applyAlignment="0" applyProtection="0"/>
    <xf numFmtId="0" fontId="38" fillId="49" borderId="0" applyNumberFormat="0" applyBorder="0" applyAlignment="0" applyProtection="0"/>
    <xf numFmtId="0" fontId="38" fillId="54" borderId="0" applyNumberFormat="0" applyBorder="0" applyAlignment="0" applyProtection="0"/>
    <xf numFmtId="0" fontId="38" fillId="49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49" borderId="0" applyNumberFormat="0" applyBorder="0" applyAlignment="0" applyProtection="0"/>
    <xf numFmtId="0" fontId="38" fillId="54" borderId="0" applyNumberFormat="0" applyBorder="0" applyAlignment="0" applyProtection="0"/>
    <xf numFmtId="0" fontId="38" fillId="50" borderId="0" applyNumberFormat="0" applyBorder="0" applyAlignment="0" applyProtection="0"/>
    <xf numFmtId="0" fontId="38" fillId="43" borderId="0" applyNumberFormat="0" applyBorder="0" applyAlignment="0" applyProtection="0"/>
    <xf numFmtId="0" fontId="38" fillId="49" borderId="0" applyNumberFormat="0" applyBorder="0" applyAlignment="0" applyProtection="0"/>
    <xf numFmtId="0" fontId="38" fillId="44" borderId="0" applyNumberFormat="0" applyBorder="0" applyAlignment="0" applyProtection="0"/>
    <xf numFmtId="0" fontId="38" fillId="43" borderId="0" applyNumberFormat="0" applyBorder="0" applyAlignment="0" applyProtection="0"/>
    <xf numFmtId="0" fontId="38" fillId="39" borderId="0" applyNumberFormat="0" applyBorder="0" applyAlignment="0" applyProtection="0"/>
    <xf numFmtId="0" fontId="38" fillId="44" borderId="0" applyNumberFormat="0" applyBorder="0" applyAlignment="0" applyProtection="0"/>
    <xf numFmtId="0" fontId="38" fillId="39" borderId="0" applyNumberFormat="0" applyBorder="0" applyAlignment="0" applyProtection="0"/>
    <xf numFmtId="0" fontId="38" fillId="54" borderId="0" applyNumberFormat="0" applyBorder="0" applyAlignment="0" applyProtection="0"/>
    <xf numFmtId="0" fontId="38" fillId="50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211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12" fillId="0" borderId="0" xfId="0" applyFont="1" applyAlignment="1">
      <alignment horizontal="right" readingOrder="2"/>
    </xf>
    <xf numFmtId="0" fontId="6" fillId="0" borderId="0" xfId="0" applyFont="1" applyAlignment="1">
      <alignment horizontal="center" readingOrder="2"/>
    </xf>
    <xf numFmtId="0" fontId="6" fillId="0" borderId="0" xfId="7" applyFont="1" applyAlignment="1">
      <alignment horizontal="right"/>
    </xf>
    <xf numFmtId="0" fontId="6" fillId="0" borderId="0" xfId="7" applyFont="1" applyAlignment="1">
      <alignment horizontal="center"/>
    </xf>
    <xf numFmtId="0" fontId="8" fillId="0" borderId="0" xfId="7" applyFont="1" applyAlignment="1">
      <alignment horizontal="center" vertical="center" wrapText="1"/>
    </xf>
    <xf numFmtId="0" fontId="10" fillId="0" borderId="0" xfId="7" applyFont="1" applyAlignment="1">
      <alignment horizontal="center" wrapText="1"/>
    </xf>
    <xf numFmtId="0" fontId="17" fillId="0" borderId="0" xfId="7" applyFont="1" applyAlignment="1">
      <alignment horizontal="justify" readingOrder="2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11" fillId="0" borderId="2" xfId="0" applyFont="1" applyBorder="1" applyAlignment="1">
      <alignment horizontal="center"/>
    </xf>
    <xf numFmtId="49" fontId="16" fillId="2" borderId="1" xfId="7" applyNumberFormat="1" applyFont="1" applyFill="1" applyBorder="1" applyAlignment="1">
      <alignment horizontal="center" vertical="center" wrapText="1" readingOrder="2"/>
    </xf>
    <xf numFmtId="0" fontId="7" fillId="2" borderId="2" xfId="7" applyFont="1" applyFill="1" applyBorder="1" applyAlignment="1">
      <alignment horizontal="center" vertical="center" wrapText="1"/>
    </xf>
    <xf numFmtId="0" fontId="7" fillId="2" borderId="3" xfId="7" applyFont="1" applyFill="1" applyBorder="1" applyAlignment="1">
      <alignment horizontal="center" vertical="center" wrapText="1"/>
    </xf>
    <xf numFmtId="0" fontId="11" fillId="2" borderId="2" xfId="7" applyFont="1" applyFill="1" applyBorder="1" applyAlignment="1">
      <alignment horizontal="center" vertical="center" wrapText="1"/>
    </xf>
    <xf numFmtId="0" fontId="11" fillId="2" borderId="3" xfId="7" applyFont="1" applyFill="1" applyBorder="1" applyAlignment="1">
      <alignment horizontal="center" vertical="center" wrapText="1"/>
    </xf>
    <xf numFmtId="49" fontId="7" fillId="2" borderId="3" xfId="7" applyNumberFormat="1" applyFont="1" applyFill="1" applyBorder="1" applyAlignment="1">
      <alignment horizontal="center" wrapText="1"/>
    </xf>
    <xf numFmtId="0" fontId="16" fillId="2" borderId="1" xfId="7" applyNumberFormat="1" applyFont="1" applyFill="1" applyBorder="1" applyAlignment="1">
      <alignment horizontal="right" vertical="center" wrapText="1" indent="1"/>
    </xf>
    <xf numFmtId="49" fontId="16" fillId="2" borderId="1" xfId="7" applyNumberFormat="1" applyFont="1" applyFill="1" applyBorder="1" applyAlignment="1">
      <alignment horizontal="right" vertical="center" wrapText="1" indent="3" readingOrder="2"/>
    </xf>
    <xf numFmtId="3" fontId="7" fillId="2" borderId="2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11" fillId="2" borderId="2" xfId="0" applyNumberFormat="1" applyFont="1" applyFill="1" applyBorder="1" applyAlignment="1">
      <alignment horizontal="center" vertical="center" wrapText="1"/>
    </xf>
    <xf numFmtId="3" fontId="11" fillId="2" borderId="3" xfId="0" applyNumberFormat="1" applyFont="1" applyFill="1" applyBorder="1" applyAlignment="1">
      <alignment horizontal="center" vertical="center" wrapText="1"/>
    </xf>
    <xf numFmtId="3" fontId="7" fillId="2" borderId="2" xfId="0" applyNumberFormat="1" applyFont="1" applyFill="1" applyBorder="1" applyAlignment="1">
      <alignment horizontal="center" wrapText="1"/>
    </xf>
    <xf numFmtId="0" fontId="7" fillId="2" borderId="4" xfId="7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center" vertical="center" wrapText="1" readingOrder="2"/>
    </xf>
    <xf numFmtId="49" fontId="16" fillId="2" borderId="7" xfId="7" applyNumberFormat="1" applyFont="1" applyFill="1" applyBorder="1" applyAlignment="1">
      <alignment horizontal="center" vertical="center" wrapText="1" readingOrder="2"/>
    </xf>
    <xf numFmtId="0" fontId="7" fillId="2" borderId="8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19" fillId="2" borderId="2" xfId="0" applyFont="1" applyFill="1" applyBorder="1" applyAlignment="1">
      <alignment horizontal="center" vertical="center" wrapText="1"/>
    </xf>
    <xf numFmtId="49" fontId="19" fillId="2" borderId="2" xfId="0" applyNumberFormat="1" applyFont="1" applyFill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21" fillId="0" borderId="0" xfId="11" applyFont="1" applyFill="1" applyBorder="1" applyAlignment="1" applyProtection="1">
      <alignment horizontal="center" readingOrder="2"/>
    </xf>
    <xf numFmtId="49" fontId="7" fillId="2" borderId="6" xfId="0" applyNumberFormat="1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right" vertical="center" wrapText="1" indent="2" readingOrder="2"/>
    </xf>
    <xf numFmtId="0" fontId="24" fillId="3" borderId="0" xfId="0" applyFont="1" applyFill="1" applyAlignment="1">
      <alignment horizontal="right" indent="2" readingOrder="2"/>
    </xf>
    <xf numFmtId="3" fontId="7" fillId="4" borderId="2" xfId="0" applyNumberFormat="1" applyFont="1" applyFill="1" applyBorder="1" applyAlignment="1">
      <alignment horizontal="center" vertical="center" wrapText="1"/>
    </xf>
    <xf numFmtId="3" fontId="7" fillId="4" borderId="0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5" borderId="0" xfId="0" applyFont="1" applyFill="1"/>
    <xf numFmtId="0" fontId="23" fillId="6" borderId="0" xfId="0" applyFont="1" applyFill="1" applyAlignment="1">
      <alignment horizontal="center"/>
    </xf>
    <xf numFmtId="0" fontId="4" fillId="0" borderId="0" xfId="11" applyFill="1" applyBorder="1" applyAlignment="1" applyProtection="1">
      <alignment horizontal="center" readingOrder="2"/>
    </xf>
    <xf numFmtId="0" fontId="16" fillId="2" borderId="5" xfId="7" applyNumberFormat="1" applyFont="1" applyFill="1" applyBorder="1" applyAlignment="1">
      <alignment horizontal="right" vertical="center" wrapText="1" indent="1"/>
    </xf>
    <xf numFmtId="0" fontId="25" fillId="0" borderId="0" xfId="7" applyFont="1" applyAlignment="1">
      <alignment horizontal="right"/>
    </xf>
    <xf numFmtId="0" fontId="11" fillId="2" borderId="10" xfId="0" applyFont="1" applyFill="1" applyBorder="1" applyAlignment="1">
      <alignment horizontal="center" vertical="center" wrapText="1"/>
    </xf>
    <xf numFmtId="49" fontId="7" fillId="2" borderId="12" xfId="0" applyNumberFormat="1" applyFont="1" applyFill="1" applyBorder="1" applyAlignment="1">
      <alignment horizontal="center" wrapText="1"/>
    </xf>
    <xf numFmtId="49" fontId="16" fillId="2" borderId="13" xfId="7" applyNumberFormat="1" applyFont="1" applyFill="1" applyBorder="1" applyAlignment="1">
      <alignment horizontal="center" vertical="center" wrapText="1" readingOrder="2"/>
    </xf>
    <xf numFmtId="3" fontId="7" fillId="2" borderId="14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3" fontId="7" fillId="2" borderId="11" xfId="0" applyNumberFormat="1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right" vertical="center" wrapText="1" readingOrder="2"/>
    </xf>
    <xf numFmtId="0" fontId="16" fillId="2" borderId="1" xfId="7" applyNumberFormat="1" applyFont="1" applyFill="1" applyBorder="1" applyAlignment="1">
      <alignment horizontal="right" vertical="center" wrapText="1" readingOrder="2"/>
    </xf>
    <xf numFmtId="0" fontId="16" fillId="2" borderId="5" xfId="7" applyNumberFormat="1" applyFont="1" applyFill="1" applyBorder="1" applyAlignment="1">
      <alignment horizontal="right" vertical="center" wrapText="1" indent="1" readingOrder="2"/>
    </xf>
    <xf numFmtId="0" fontId="11" fillId="2" borderId="26" xfId="0" applyFont="1" applyFill="1" applyBorder="1" applyAlignment="1">
      <alignment horizontal="center" vertical="center" wrapText="1"/>
    </xf>
    <xf numFmtId="3" fontId="7" fillId="7" borderId="2" xfId="0" applyNumberFormat="1" applyFont="1" applyFill="1" applyBorder="1" applyAlignment="1">
      <alignment horizontal="center" vertical="center" wrapText="1"/>
    </xf>
    <xf numFmtId="3" fontId="7" fillId="7" borderId="3" xfId="0" applyNumberFormat="1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 vertical="center" wrapText="1"/>
    </xf>
    <xf numFmtId="0" fontId="7" fillId="2" borderId="17" xfId="7" applyFont="1" applyFill="1" applyBorder="1" applyAlignment="1">
      <alignment horizontal="center" vertical="center" wrapText="1"/>
    </xf>
    <xf numFmtId="0" fontId="7" fillId="2" borderId="1" xfId="7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25" fillId="0" borderId="0" xfId="7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30" fillId="0" borderId="0" xfId="0" applyFont="1" applyFill="1" applyBorder="1" applyAlignment="1">
      <alignment horizontal="right" indent="3"/>
    </xf>
    <xf numFmtId="0" fontId="29" fillId="0" borderId="0" xfId="0" applyFont="1" applyFill="1" applyBorder="1" applyAlignment="1">
      <alignment horizontal="right" indent="4"/>
    </xf>
    <xf numFmtId="0" fontId="29" fillId="0" borderId="0" xfId="0" applyFont="1" applyFill="1" applyBorder="1" applyAlignment="1">
      <alignment horizontal="right" indent="3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 readingOrder="2"/>
    </xf>
    <xf numFmtId="0" fontId="8" fillId="0" borderId="0" xfId="0" applyFont="1" applyAlignment="1">
      <alignment horizontal="center"/>
    </xf>
    <xf numFmtId="0" fontId="30" fillId="0" borderId="28" xfId="0" applyFont="1" applyFill="1" applyBorder="1" applyAlignment="1">
      <alignment horizontal="right"/>
    </xf>
    <xf numFmtId="0" fontId="30" fillId="0" borderId="28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4" fontId="30" fillId="0" borderId="28" xfId="0" applyNumberFormat="1" applyFont="1" applyFill="1" applyBorder="1" applyAlignment="1">
      <alignment horizontal="right"/>
    </xf>
    <xf numFmtId="167" fontId="30" fillId="0" borderId="28" xfId="0" applyNumberFormat="1" applyFont="1" applyFill="1" applyBorder="1" applyAlignment="1">
      <alignment horizontal="right"/>
    </xf>
    <xf numFmtId="2" fontId="30" fillId="0" borderId="28" xfId="0" applyNumberFormat="1" applyFont="1" applyFill="1" applyBorder="1" applyAlignment="1">
      <alignment horizontal="right"/>
    </xf>
    <xf numFmtId="10" fontId="30" fillId="0" borderId="28" xfId="0" applyNumberFormat="1" applyFont="1" applyFill="1" applyBorder="1" applyAlignment="1">
      <alignment horizontal="right"/>
    </xf>
    <xf numFmtId="167" fontId="30" fillId="0" borderId="0" xfId="0" applyNumberFormat="1" applyFont="1" applyFill="1" applyBorder="1" applyAlignment="1">
      <alignment horizontal="right"/>
    </xf>
    <xf numFmtId="14" fontId="29" fillId="0" borderId="0" xfId="0" applyNumberFormat="1" applyFont="1" applyFill="1" applyBorder="1" applyAlignment="1">
      <alignment horizontal="right"/>
    </xf>
    <xf numFmtId="168" fontId="29" fillId="0" borderId="0" xfId="0" applyNumberFormat="1" applyFont="1" applyFill="1" applyBorder="1" applyAlignment="1">
      <alignment horizontal="right"/>
    </xf>
    <xf numFmtId="0" fontId="30" fillId="0" borderId="29" xfId="0" applyFont="1" applyFill="1" applyBorder="1" applyAlignment="1">
      <alignment horizontal="right" indent="2"/>
    </xf>
    <xf numFmtId="0" fontId="29" fillId="0" borderId="29" xfId="0" applyFont="1" applyFill="1" applyBorder="1" applyAlignment="1">
      <alignment horizontal="right" indent="3"/>
    </xf>
    <xf numFmtId="0" fontId="29" fillId="0" borderId="29" xfId="0" applyFont="1" applyFill="1" applyBorder="1" applyAlignment="1">
      <alignment horizontal="right" indent="2"/>
    </xf>
    <xf numFmtId="0" fontId="29" fillId="0" borderId="30" xfId="0" applyFont="1" applyFill="1" applyBorder="1" applyAlignment="1">
      <alignment horizontal="right" indent="2"/>
    </xf>
    <xf numFmtId="0" fontId="29" fillId="0" borderId="25" xfId="0" applyNumberFormat="1" applyFont="1" applyFill="1" applyBorder="1" applyAlignment="1">
      <alignment horizontal="right"/>
    </xf>
    <xf numFmtId="2" fontId="29" fillId="0" borderId="25" xfId="0" applyNumberFormat="1" applyFont="1" applyFill="1" applyBorder="1" applyAlignment="1">
      <alignment horizontal="right"/>
    </xf>
    <xf numFmtId="10" fontId="29" fillId="0" borderId="25" xfId="0" applyNumberFormat="1" applyFont="1" applyFill="1" applyBorder="1" applyAlignment="1">
      <alignment horizontal="right"/>
    </xf>
    <xf numFmtId="4" fontId="29" fillId="0" borderId="25" xfId="0" applyNumberFormat="1" applyFont="1" applyFill="1" applyBorder="1" applyAlignment="1">
      <alignment horizontal="right"/>
    </xf>
    <xf numFmtId="0" fontId="8" fillId="0" borderId="0" xfId="0" applyFont="1" applyAlignment="1">
      <alignment horizontal="right"/>
    </xf>
    <xf numFmtId="164" fontId="7" fillId="0" borderId="31" xfId="13" applyFont="1" applyBorder="1" applyAlignment="1">
      <alignment horizontal="right"/>
    </xf>
    <xf numFmtId="10" fontId="7" fillId="0" borderId="31" xfId="14" applyNumberFormat="1" applyFont="1" applyBorder="1" applyAlignment="1">
      <alignment horizontal="center"/>
    </xf>
    <xf numFmtId="2" fontId="7" fillId="0" borderId="31" xfId="7" applyNumberFormat="1" applyFont="1" applyBorder="1" applyAlignment="1">
      <alignment horizontal="right"/>
    </xf>
    <xf numFmtId="169" fontId="7" fillId="0" borderId="31" xfId="7" applyNumberFormat="1" applyFont="1" applyBorder="1" applyAlignment="1">
      <alignment horizontal="center"/>
    </xf>
    <xf numFmtId="0" fontId="31" fillId="0" borderId="0" xfId="0" applyFont="1" applyFill="1" applyBorder="1" applyAlignment="1">
      <alignment horizontal="right"/>
    </xf>
    <xf numFmtId="0" fontId="31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1"/>
    </xf>
    <xf numFmtId="0" fontId="30" fillId="0" borderId="0" xfId="0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2"/>
    </xf>
    <xf numFmtId="2" fontId="31" fillId="0" borderId="0" xfId="0" applyNumberFormat="1" applyFont="1" applyFill="1" applyBorder="1" applyAlignment="1">
      <alignment horizontal="right"/>
    </xf>
    <xf numFmtId="0" fontId="30" fillId="0" borderId="29" xfId="0" applyFont="1" applyFill="1" applyBorder="1" applyAlignment="1">
      <alignment horizontal="right"/>
    </xf>
    <xf numFmtId="0" fontId="30" fillId="0" borderId="29" xfId="0" applyFont="1" applyFill="1" applyBorder="1" applyAlignment="1">
      <alignment horizontal="right" indent="1"/>
    </xf>
    <xf numFmtId="0" fontId="31" fillId="0" borderId="29" xfId="0" applyFont="1" applyFill="1" applyBorder="1" applyAlignment="1">
      <alignment horizontal="right" indent="1"/>
    </xf>
    <xf numFmtId="0" fontId="32" fillId="0" borderId="0" xfId="0" applyFont="1" applyFill="1" applyBorder="1" applyAlignment="1">
      <alignment horizontal="right"/>
    </xf>
    <xf numFmtId="0" fontId="32" fillId="0" borderId="0" xfId="0" applyNumberFormat="1" applyFont="1" applyFill="1" applyBorder="1" applyAlignment="1">
      <alignment horizontal="right"/>
    </xf>
    <xf numFmtId="2" fontId="32" fillId="0" borderId="0" xfId="0" applyNumberFormat="1" applyFont="1" applyFill="1" applyBorder="1" applyAlignment="1">
      <alignment horizontal="right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center" wrapText="1"/>
    </xf>
    <xf numFmtId="0" fontId="32" fillId="0" borderId="0" xfId="0" applyFont="1" applyFill="1" applyBorder="1" applyAlignment="1">
      <alignment horizontal="right" indent="1"/>
    </xf>
    <xf numFmtId="164" fontId="31" fillId="0" borderId="0" xfId="0" applyNumberFormat="1" applyFont="1" applyFill="1" applyBorder="1" applyAlignment="1">
      <alignment horizontal="right"/>
    </xf>
    <xf numFmtId="164" fontId="7" fillId="0" borderId="31" xfId="13" applyFont="1" applyFill="1" applyBorder="1" applyAlignment="1">
      <alignment horizontal="right"/>
    </xf>
    <xf numFmtId="169" fontId="7" fillId="0" borderId="31" xfId="7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 readingOrder="2"/>
    </xf>
    <xf numFmtId="0" fontId="8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right"/>
    </xf>
    <xf numFmtId="0" fontId="7" fillId="0" borderId="0" xfId="0" applyFont="1" applyFill="1" applyAlignment="1">
      <alignment horizontal="center" wrapText="1"/>
    </xf>
    <xf numFmtId="0" fontId="29" fillId="0" borderId="0" xfId="15" applyFont="1" applyFill="1" applyBorder="1" applyAlignment="1">
      <alignment horizontal="right" indent="3"/>
    </xf>
    <xf numFmtId="0" fontId="0" fillId="0" borderId="34" xfId="0" applyFill="1" applyBorder="1" applyAlignment="1">
      <alignment horizontal="right"/>
    </xf>
    <xf numFmtId="164" fontId="0" fillId="0" borderId="0" xfId="0" applyNumberFormat="1" applyFill="1"/>
    <xf numFmtId="14" fontId="0" fillId="0" borderId="0" xfId="0" applyNumberFormat="1" applyFill="1"/>
    <xf numFmtId="0" fontId="3" fillId="0" borderId="0" xfId="0" applyFont="1" applyFill="1" applyBorder="1" applyAlignment="1">
      <alignment horizontal="right"/>
    </xf>
    <xf numFmtId="0" fontId="35" fillId="0" borderId="32" xfId="0" applyFont="1" applyFill="1" applyBorder="1" applyAlignment="1">
      <alignment horizontal="right"/>
    </xf>
    <xf numFmtId="0" fontId="25" fillId="0" borderId="0" xfId="7" applyFont="1" applyAlignment="1">
      <alignment horizontal="right"/>
    </xf>
    <xf numFmtId="0" fontId="25" fillId="0" borderId="0" xfId="7" applyFont="1" applyFill="1" applyBorder="1" applyAlignment="1">
      <alignment horizontal="right"/>
    </xf>
    <xf numFmtId="0" fontId="6" fillId="0" borderId="0" xfId="206" applyFont="1" applyAlignment="1">
      <alignment horizontal="center"/>
    </xf>
    <xf numFmtId="0" fontId="6" fillId="0" borderId="0" xfId="206" applyFont="1" applyAlignment="1">
      <alignment horizontal="right"/>
    </xf>
    <xf numFmtId="0" fontId="3" fillId="0" borderId="0" xfId="206"/>
    <xf numFmtId="0" fontId="8" fillId="0" borderId="0" xfId="206" applyFont="1" applyAlignment="1">
      <alignment horizontal="center" vertical="center" wrapText="1"/>
    </xf>
    <xf numFmtId="0" fontId="10" fillId="0" borderId="0" xfId="206" applyFont="1" applyAlignment="1">
      <alignment horizontal="center" wrapText="1"/>
    </xf>
    <xf numFmtId="0" fontId="13" fillId="2" borderId="1" xfId="206" applyFont="1" applyFill="1" applyBorder="1" applyAlignment="1">
      <alignment horizontal="center" vertical="center" wrapText="1"/>
    </xf>
    <xf numFmtId="0" fontId="7" fillId="2" borderId="2" xfId="206" applyFont="1" applyFill="1" applyBorder="1" applyAlignment="1">
      <alignment horizontal="center" vertical="center" wrapText="1"/>
    </xf>
    <xf numFmtId="0" fontId="11" fillId="2" borderId="1" xfId="206" applyFont="1" applyFill="1" applyBorder="1" applyAlignment="1">
      <alignment horizontal="center" vertical="center" wrapText="1"/>
    </xf>
    <xf numFmtId="0" fontId="11" fillId="2" borderId="2" xfId="206" applyFont="1" applyFill="1" applyBorder="1" applyAlignment="1">
      <alignment horizontal="center" vertical="center" wrapText="1"/>
    </xf>
    <xf numFmtId="49" fontId="7" fillId="2" borderId="1" xfId="206" applyNumberFormat="1" applyFont="1" applyFill="1" applyBorder="1" applyAlignment="1">
      <alignment horizontal="center" wrapText="1"/>
    </xf>
    <xf numFmtId="49" fontId="7" fillId="2" borderId="2" xfId="206" applyNumberFormat="1" applyFont="1" applyFill="1" applyBorder="1" applyAlignment="1">
      <alignment horizontal="center" wrapText="1"/>
    </xf>
    <xf numFmtId="0" fontId="29" fillId="0" borderId="0" xfId="206" applyFont="1" applyFill="1" applyBorder="1" applyAlignment="1">
      <alignment horizontal="right"/>
    </xf>
    <xf numFmtId="0" fontId="29" fillId="0" borderId="0" xfId="206" applyNumberFormat="1" applyFont="1" applyFill="1" applyBorder="1" applyAlignment="1">
      <alignment horizontal="right"/>
    </xf>
    <xf numFmtId="0" fontId="30" fillId="0" borderId="0" xfId="206" applyNumberFormat="1" applyFont="1" applyFill="1" applyBorder="1" applyAlignment="1">
      <alignment horizontal="right"/>
    </xf>
    <xf numFmtId="0" fontId="29" fillId="0" borderId="0" xfId="206" applyFont="1" applyFill="1" applyBorder="1" applyAlignment="1">
      <alignment horizontal="right" indent="2"/>
    </xf>
    <xf numFmtId="0" fontId="29" fillId="0" borderId="0" xfId="206" applyFont="1" applyFill="1" applyBorder="1" applyAlignment="1">
      <alignment horizontal="right" indent="3"/>
    </xf>
    <xf numFmtId="4" fontId="29" fillId="0" borderId="0" xfId="206" applyNumberFormat="1" applyFont="1" applyFill="1" applyBorder="1" applyAlignment="1">
      <alignment horizontal="right"/>
    </xf>
    <xf numFmtId="10" fontId="29" fillId="0" borderId="0" xfId="206" applyNumberFormat="1" applyFont="1" applyFill="1" applyBorder="1" applyAlignment="1">
      <alignment horizontal="right"/>
    </xf>
    <xf numFmtId="4" fontId="30" fillId="0" borderId="0" xfId="206" applyNumberFormat="1" applyFont="1" applyFill="1" applyBorder="1" applyAlignment="1">
      <alignment horizontal="right"/>
    </xf>
    <xf numFmtId="10" fontId="30" fillId="0" borderId="0" xfId="206" applyNumberFormat="1" applyFont="1" applyFill="1" applyBorder="1" applyAlignment="1">
      <alignment horizontal="right"/>
    </xf>
    <xf numFmtId="49" fontId="29" fillId="0" borderId="0" xfId="206" applyNumberFormat="1" applyFont="1" applyFill="1" applyBorder="1" applyAlignment="1">
      <alignment horizontal="right"/>
    </xf>
    <xf numFmtId="167" fontId="29" fillId="0" borderId="0" xfId="206" applyNumberFormat="1" applyFont="1" applyFill="1" applyBorder="1" applyAlignment="1">
      <alignment horizontal="right"/>
    </xf>
    <xf numFmtId="0" fontId="30" fillId="0" borderId="0" xfId="206" applyFont="1" applyFill="1" applyBorder="1" applyAlignment="1">
      <alignment horizontal="right" indent="2"/>
    </xf>
    <xf numFmtId="0" fontId="8" fillId="0" borderId="0" xfId="206" applyFont="1" applyAlignment="1">
      <alignment horizontal="right"/>
    </xf>
    <xf numFmtId="0" fontId="31" fillId="0" borderId="0" xfId="206" applyFont="1" applyFill="1" applyBorder="1" applyAlignment="1">
      <alignment horizontal="right"/>
    </xf>
    <xf numFmtId="0" fontId="31" fillId="0" borderId="0" xfId="206" applyNumberFormat="1" applyFont="1" applyFill="1" applyBorder="1" applyAlignment="1">
      <alignment horizontal="right"/>
    </xf>
    <xf numFmtId="4" fontId="31" fillId="0" borderId="0" xfId="206" applyNumberFormat="1" applyFont="1" applyFill="1" applyBorder="1" applyAlignment="1">
      <alignment horizontal="right"/>
    </xf>
    <xf numFmtId="10" fontId="31" fillId="0" borderId="0" xfId="206" applyNumberFormat="1" applyFont="1" applyFill="1" applyBorder="1" applyAlignment="1">
      <alignment horizontal="right"/>
    </xf>
    <xf numFmtId="0" fontId="31" fillId="0" borderId="0" xfId="206" applyFont="1" applyFill="1" applyBorder="1" applyAlignment="1">
      <alignment horizontal="right" indent="1"/>
    </xf>
    <xf numFmtId="0" fontId="10" fillId="0" borderId="0" xfId="206" applyFont="1" applyFill="1" applyAlignment="1">
      <alignment horizontal="center" wrapText="1"/>
    </xf>
    <xf numFmtId="0" fontId="8" fillId="0" borderId="0" xfId="206" applyFont="1" applyFill="1" applyAlignment="1">
      <alignment horizontal="center"/>
    </xf>
    <xf numFmtId="0" fontId="6" fillId="0" borderId="0" xfId="206" applyFont="1" applyFill="1" applyAlignment="1">
      <alignment horizontal="center"/>
    </xf>
    <xf numFmtId="0" fontId="7" fillId="0" borderId="0" xfId="206" applyFont="1" applyFill="1" applyAlignment="1">
      <alignment horizontal="right" readingOrder="2"/>
    </xf>
    <xf numFmtId="0" fontId="3" fillId="0" borderId="0" xfId="204"/>
    <xf numFmtId="0" fontId="8" fillId="0" borderId="0" xfId="204" applyFont="1" applyAlignment="1">
      <alignment horizontal="center" vertical="center" wrapText="1"/>
    </xf>
    <xf numFmtId="0" fontId="29" fillId="0" borderId="0" xfId="204" applyNumberFormat="1" applyFont="1" applyFill="1" applyBorder="1" applyAlignment="1">
      <alignment horizontal="right"/>
    </xf>
    <xf numFmtId="4" fontId="29" fillId="0" borderId="0" xfId="204" applyNumberFormat="1" applyFont="1" applyFill="1" applyBorder="1" applyAlignment="1">
      <alignment horizontal="right"/>
    </xf>
    <xf numFmtId="10" fontId="29" fillId="0" borderId="0" xfId="204" applyNumberFormat="1" applyFont="1" applyFill="1" applyBorder="1" applyAlignment="1">
      <alignment horizontal="right"/>
    </xf>
    <xf numFmtId="0" fontId="29" fillId="0" borderId="0" xfId="204" applyFont="1" applyFill="1" applyBorder="1" applyAlignment="1"/>
    <xf numFmtId="0" fontId="9" fillId="2" borderId="17" xfId="7" applyFont="1" applyFill="1" applyBorder="1" applyAlignment="1">
      <alignment horizontal="center" vertical="center" wrapText="1"/>
    </xf>
    <xf numFmtId="0" fontId="9" fillId="2" borderId="18" xfId="7" applyFont="1" applyFill="1" applyBorder="1" applyAlignment="1">
      <alignment horizontal="center" vertical="center" wrapText="1"/>
    </xf>
    <xf numFmtId="0" fontId="9" fillId="2" borderId="4" xfId="7" applyFont="1" applyFill="1" applyBorder="1" applyAlignment="1">
      <alignment horizontal="center" vertical="center" wrapText="1"/>
    </xf>
    <xf numFmtId="0" fontId="9" fillId="2" borderId="24" xfId="206" applyFont="1" applyFill="1" applyBorder="1" applyAlignment="1">
      <alignment horizontal="center" vertical="center" wrapText="1" readingOrder="2"/>
    </xf>
    <xf numFmtId="0" fontId="9" fillId="2" borderId="25" xfId="206" applyFont="1" applyFill="1" applyBorder="1" applyAlignment="1">
      <alignment horizontal="center" vertical="center" wrapText="1" readingOrder="2"/>
    </xf>
    <xf numFmtId="0" fontId="22" fillId="2" borderId="19" xfId="0" applyFont="1" applyFill="1" applyBorder="1" applyAlignment="1">
      <alignment horizontal="center" vertical="center" wrapText="1" readingOrder="2"/>
    </xf>
    <xf numFmtId="0" fontId="18" fillId="0" borderId="20" xfId="0" applyFont="1" applyBorder="1" applyAlignment="1">
      <alignment horizontal="center" readingOrder="2"/>
    </xf>
    <xf numFmtId="0" fontId="18" fillId="0" borderId="16" xfId="0" applyFont="1" applyBorder="1" applyAlignment="1">
      <alignment horizontal="center" readingOrder="2"/>
    </xf>
    <xf numFmtId="0" fontId="22" fillId="2" borderId="21" xfId="0" applyFont="1" applyFill="1" applyBorder="1" applyAlignment="1">
      <alignment horizontal="center" vertical="center" wrapText="1" readingOrder="2"/>
    </xf>
    <xf numFmtId="0" fontId="18" fillId="0" borderId="22" xfId="0" applyFont="1" applyBorder="1" applyAlignment="1">
      <alignment horizontal="center" readingOrder="2"/>
    </xf>
    <xf numFmtId="0" fontId="18" fillId="0" borderId="23" xfId="0" applyFont="1" applyBorder="1" applyAlignment="1">
      <alignment horizontal="center" readingOrder="2"/>
    </xf>
    <xf numFmtId="0" fontId="7" fillId="0" borderId="0" xfId="0" applyFont="1" applyAlignment="1">
      <alignment horizontal="right" readingOrder="2"/>
    </xf>
    <xf numFmtId="0" fontId="22" fillId="2" borderId="22" xfId="0" applyFont="1" applyFill="1" applyBorder="1" applyAlignment="1">
      <alignment horizontal="center" vertical="center" wrapText="1" readingOrder="2"/>
    </xf>
    <xf numFmtId="0" fontId="22" fillId="2" borderId="23" xfId="0" applyFont="1" applyFill="1" applyBorder="1" applyAlignment="1">
      <alignment horizontal="center" vertical="center" wrapText="1" readingOrder="2"/>
    </xf>
    <xf numFmtId="0" fontId="9" fillId="2" borderId="21" xfId="0" applyFont="1" applyFill="1" applyBorder="1" applyAlignment="1">
      <alignment horizontal="center" vertical="center" wrapText="1" readingOrder="2"/>
    </xf>
    <xf numFmtId="0" fontId="9" fillId="2" borderId="22" xfId="0" applyFont="1" applyFill="1" applyBorder="1" applyAlignment="1">
      <alignment horizontal="center" vertical="center" wrapText="1" readingOrder="2"/>
    </xf>
    <xf numFmtId="0" fontId="9" fillId="2" borderId="23" xfId="0" applyFont="1" applyFill="1" applyBorder="1" applyAlignment="1">
      <alignment horizontal="center" vertical="center" wrapText="1" readingOrder="2"/>
    </xf>
    <xf numFmtId="0" fontId="7" fillId="0" borderId="0" xfId="0" applyFont="1" applyFill="1" applyAlignment="1">
      <alignment horizontal="right" readingOrder="2"/>
    </xf>
  </cellXfs>
  <cellStyles count="845">
    <cellStyle name="20% - Accent1" xfId="16"/>
    <cellStyle name="20% - Accent1 2" xfId="250"/>
    <cellStyle name="20% - Accent1 3" xfId="483"/>
    <cellStyle name="20% - Accent1 4" xfId="216"/>
    <cellStyle name="20% - Accent2" xfId="17"/>
    <cellStyle name="20% - Accent2 2" xfId="251"/>
    <cellStyle name="20% - Accent2 3" xfId="498"/>
    <cellStyle name="20% - Accent2 4" xfId="211"/>
    <cellStyle name="20% - Accent3" xfId="18"/>
    <cellStyle name="20% - Accent3 2" xfId="252"/>
    <cellStyle name="20% - Accent3 3" xfId="484"/>
    <cellStyle name="20% - Accent3 4" xfId="217"/>
    <cellStyle name="20% - Accent4" xfId="19"/>
    <cellStyle name="20% - Accent4 2" xfId="253"/>
    <cellStyle name="20% - Accent4 3" xfId="507"/>
    <cellStyle name="20% - Accent4 4" xfId="214"/>
    <cellStyle name="20% - Accent5" xfId="20"/>
    <cellStyle name="20% - Accent5 2" xfId="254"/>
    <cellStyle name="20% - Accent5 3" xfId="485"/>
    <cellStyle name="20% - Accent5 4" xfId="207"/>
    <cellStyle name="20% - Accent6" xfId="21"/>
    <cellStyle name="20% - Accent6 2" xfId="255"/>
    <cellStyle name="20% - Accent6 3" xfId="508"/>
    <cellStyle name="20% - Accent6 4" xfId="210"/>
    <cellStyle name="20% - הדגשה1" xfId="162" builtinId="30" customBuiltin="1"/>
    <cellStyle name="20% - הדגשה1 2" xfId="22"/>
    <cellStyle name="20% - הדגשה1 2 2" xfId="340"/>
    <cellStyle name="20% - הדגשה1 2 3" xfId="339"/>
    <cellStyle name="20% - הדגשה1 3" xfId="341"/>
    <cellStyle name="20% - הדגשה1 3 2" xfId="342"/>
    <cellStyle name="20% - הדגשה1 4" xfId="343"/>
    <cellStyle name="20% - הדגשה1 5" xfId="572"/>
    <cellStyle name="20% - הדגשה2" xfId="166" builtinId="34" customBuiltin="1"/>
    <cellStyle name="20% - הדגשה2 2" xfId="23"/>
    <cellStyle name="20% - הדגשה2 2 2" xfId="345"/>
    <cellStyle name="20% - הדגשה2 2 3" xfId="344"/>
    <cellStyle name="20% - הדגשה2 3" xfId="346"/>
    <cellStyle name="20% - הדגשה2 3 2" xfId="347"/>
    <cellStyle name="20% - הדגשה2 4" xfId="348"/>
    <cellStyle name="20% - הדגשה2 5" xfId="573"/>
    <cellStyle name="20% - הדגשה3" xfId="170" builtinId="38" customBuiltin="1"/>
    <cellStyle name="20% - הדגשה3 2" xfId="24"/>
    <cellStyle name="20% - הדגשה3 2 2" xfId="350"/>
    <cellStyle name="20% - הדגשה3 2 3" xfId="349"/>
    <cellStyle name="20% - הדגשה3 3" xfId="351"/>
    <cellStyle name="20% - הדגשה3 3 2" xfId="352"/>
    <cellStyle name="20% - הדגשה3 4" xfId="353"/>
    <cellStyle name="20% - הדגשה3 5" xfId="574"/>
    <cellStyle name="20% - הדגשה4" xfId="174" builtinId="42" customBuiltin="1"/>
    <cellStyle name="20% - הדגשה4 2" xfId="25"/>
    <cellStyle name="20% - הדגשה4 2 2" xfId="355"/>
    <cellStyle name="20% - הדגשה4 2 3" xfId="354"/>
    <cellStyle name="20% - הדגשה4 3" xfId="356"/>
    <cellStyle name="20% - הדגשה4 3 2" xfId="357"/>
    <cellStyle name="20% - הדגשה4 4" xfId="358"/>
    <cellStyle name="20% - הדגשה4 5" xfId="575"/>
    <cellStyle name="20% - הדגשה5" xfId="178" builtinId="46" customBuiltin="1"/>
    <cellStyle name="20% - הדגשה5 2" xfId="26"/>
    <cellStyle name="20% - הדגשה5 2 2" xfId="360"/>
    <cellStyle name="20% - הדגשה5 2 3" xfId="359"/>
    <cellStyle name="20% - הדגשה5 3" xfId="361"/>
    <cellStyle name="20% - הדגשה5 3 2" xfId="362"/>
    <cellStyle name="20% - הדגשה5 4" xfId="363"/>
    <cellStyle name="20% - הדגשה5 5" xfId="576"/>
    <cellStyle name="20% - הדגשה6" xfId="182" builtinId="50" customBuiltin="1"/>
    <cellStyle name="20% - הדגשה6 2" xfId="27"/>
    <cellStyle name="20% - הדגשה6 2 2" xfId="365"/>
    <cellStyle name="20% - הדגשה6 2 3" xfId="364"/>
    <cellStyle name="20% - הדגשה6 3" xfId="366"/>
    <cellStyle name="20% - הדגשה6 3 2" xfId="367"/>
    <cellStyle name="20% - הדגשה6 4" xfId="368"/>
    <cellStyle name="20% - הדגשה6 5" xfId="577"/>
    <cellStyle name="40% - Accent1" xfId="28"/>
    <cellStyle name="40% - Accent1 2" xfId="256"/>
    <cellStyle name="40% - Accent1 3" xfId="499"/>
    <cellStyle name="40% - Accent1 4" xfId="209"/>
    <cellStyle name="40% - Accent2" xfId="29"/>
    <cellStyle name="40% - Accent2 2" xfId="257"/>
    <cellStyle name="40% - Accent2 3" xfId="509"/>
    <cellStyle name="40% - Accent2 4" xfId="212"/>
    <cellStyle name="40% - Accent3" xfId="30"/>
    <cellStyle name="40% - Accent3 2" xfId="258"/>
    <cellStyle name="40% - Accent3 3" xfId="486"/>
    <cellStyle name="40% - Accent3 4" xfId="208"/>
    <cellStyle name="40% - Accent4" xfId="31"/>
    <cellStyle name="40% - Accent4 2" xfId="259"/>
    <cellStyle name="40% - Accent4 3" xfId="510"/>
    <cellStyle name="40% - Accent4 4" xfId="213"/>
    <cellStyle name="40% - Accent5" xfId="32"/>
    <cellStyle name="40% - Accent5 2" xfId="260"/>
    <cellStyle name="40% - Accent5 3" xfId="500"/>
    <cellStyle name="40% - Accent5 4" xfId="218"/>
    <cellStyle name="40% - Accent6" xfId="33"/>
    <cellStyle name="40% - Accent6 2" xfId="261"/>
    <cellStyle name="40% - Accent6 3" xfId="511"/>
    <cellStyle name="40% - Accent6 4" xfId="219"/>
    <cellStyle name="40% - הדגשה1" xfId="163" builtinId="31" customBuiltin="1"/>
    <cellStyle name="40% - הדגשה1 2" xfId="34"/>
    <cellStyle name="40% - הדגשה1 2 2" xfId="370"/>
    <cellStyle name="40% - הדגשה1 2 3" xfId="369"/>
    <cellStyle name="40% - הדגשה1 3" xfId="371"/>
    <cellStyle name="40% - הדגשה1 3 2" xfId="372"/>
    <cellStyle name="40% - הדגשה1 4" xfId="373"/>
    <cellStyle name="40% - הדגשה1 5" xfId="578"/>
    <cellStyle name="40% - הדגשה2" xfId="167" builtinId="35" customBuiltin="1"/>
    <cellStyle name="40% - הדגשה2 2" xfId="35"/>
    <cellStyle name="40% - הדגשה2 2 2" xfId="375"/>
    <cellStyle name="40% - הדגשה2 2 3" xfId="374"/>
    <cellStyle name="40% - הדגשה2 3" xfId="376"/>
    <cellStyle name="40% - הדגשה2 3 2" xfId="377"/>
    <cellStyle name="40% - הדגשה2 4" xfId="378"/>
    <cellStyle name="40% - הדגשה2 5" xfId="579"/>
    <cellStyle name="40% - הדגשה3" xfId="171" builtinId="39" customBuiltin="1"/>
    <cellStyle name="40% - הדגשה3 2" xfId="36"/>
    <cellStyle name="40% - הדגשה3 2 2" xfId="380"/>
    <cellStyle name="40% - הדגשה3 2 3" xfId="379"/>
    <cellStyle name="40% - הדגשה3 3" xfId="381"/>
    <cellStyle name="40% - הדגשה3 3 2" xfId="382"/>
    <cellStyle name="40% - הדגשה3 4" xfId="383"/>
    <cellStyle name="40% - הדגשה3 5" xfId="580"/>
    <cellStyle name="40% - הדגשה4" xfId="175" builtinId="43" customBuiltin="1"/>
    <cellStyle name="40% - הדגשה4 2" xfId="37"/>
    <cellStyle name="40% - הדגשה4 2 2" xfId="385"/>
    <cellStyle name="40% - הדגשה4 2 3" xfId="384"/>
    <cellStyle name="40% - הדגשה4 3" xfId="386"/>
    <cellStyle name="40% - הדגשה4 3 2" xfId="387"/>
    <cellStyle name="40% - הדגשה4 4" xfId="388"/>
    <cellStyle name="40% - הדגשה4 5" xfId="581"/>
    <cellStyle name="40% - הדגשה5" xfId="179" builtinId="47" customBuiltin="1"/>
    <cellStyle name="40% - הדגשה5 2" xfId="38"/>
    <cellStyle name="40% - הדגשה5 2 2" xfId="390"/>
    <cellStyle name="40% - הדגשה5 2 3" xfId="389"/>
    <cellStyle name="40% - הדגשה5 3" xfId="391"/>
    <cellStyle name="40% - הדגשה5 3 2" xfId="392"/>
    <cellStyle name="40% - הדגשה5 4" xfId="393"/>
    <cellStyle name="40% - הדגשה5 5" xfId="582"/>
    <cellStyle name="40% - הדגשה6" xfId="183" builtinId="51" customBuiltin="1"/>
    <cellStyle name="40% - הדגשה6 2" xfId="39"/>
    <cellStyle name="40% - הדגשה6 2 2" xfId="395"/>
    <cellStyle name="40% - הדגשה6 2 3" xfId="394"/>
    <cellStyle name="40% - הדגשה6 3" xfId="396"/>
    <cellStyle name="40% - הדגשה6 3 2" xfId="397"/>
    <cellStyle name="40% - הדגשה6 4" xfId="398"/>
    <cellStyle name="40% - הדגשה6 5" xfId="583"/>
    <cellStyle name="60% - Accent1" xfId="40"/>
    <cellStyle name="60% - Accent1 2" xfId="262"/>
    <cellStyle name="60% - Accent1 3" xfId="487"/>
    <cellStyle name="60% - Accent1 4" xfId="220"/>
    <cellStyle name="60% - Accent2" xfId="41"/>
    <cellStyle name="60% - Accent2 2" xfId="263"/>
    <cellStyle name="60% - Accent2 3" xfId="512"/>
    <cellStyle name="60% - Accent2 4" xfId="221"/>
    <cellStyle name="60% - Accent3" xfId="42"/>
    <cellStyle name="60% - Accent3 2" xfId="264"/>
    <cellStyle name="60% - Accent3 3" xfId="501"/>
    <cellStyle name="60% - Accent3 4" xfId="222"/>
    <cellStyle name="60% - Accent4" xfId="43"/>
    <cellStyle name="60% - Accent4 2" xfId="265"/>
    <cellStyle name="60% - Accent4 3" xfId="513"/>
    <cellStyle name="60% - Accent4 4" xfId="223"/>
    <cellStyle name="60% - Accent5" xfId="44"/>
    <cellStyle name="60% - Accent5 2" xfId="266"/>
    <cellStyle name="60% - Accent5 3" xfId="488"/>
    <cellStyle name="60% - Accent5 4" xfId="224"/>
    <cellStyle name="60% - Accent6" xfId="45"/>
    <cellStyle name="60% - Accent6 2" xfId="267"/>
    <cellStyle name="60% - Accent6 3" xfId="514"/>
    <cellStyle name="60% - Accent6 4" xfId="225"/>
    <cellStyle name="60% - הדגשה1" xfId="164" builtinId="32" customBuiltin="1"/>
    <cellStyle name="60% - הדגשה1 2" xfId="400"/>
    <cellStyle name="60% - הדגשה1 3" xfId="584"/>
    <cellStyle name="60% - הדגשה2" xfId="168" builtinId="36" customBuiltin="1"/>
    <cellStyle name="60% - הדגשה2 2" xfId="401"/>
    <cellStyle name="60% - הדגשה2 3" xfId="585"/>
    <cellStyle name="60% - הדגשה3" xfId="172" builtinId="40" customBuiltin="1"/>
    <cellStyle name="60% - הדגשה3 2" xfId="402"/>
    <cellStyle name="60% - הדגשה3 3" xfId="586"/>
    <cellStyle name="60% - הדגשה4" xfId="176" builtinId="44" customBuiltin="1"/>
    <cellStyle name="60% - הדגשה4 2" xfId="403"/>
    <cellStyle name="60% - הדגשה4 3" xfId="587"/>
    <cellStyle name="60% - הדגשה5" xfId="180" builtinId="48" customBuiltin="1"/>
    <cellStyle name="60% - הדגשה5 2" xfId="404"/>
    <cellStyle name="60% - הדגשה5 3" xfId="588"/>
    <cellStyle name="60% - הדגשה6" xfId="184" builtinId="52" customBuiltin="1"/>
    <cellStyle name="60% - הדגשה6 2" xfId="405"/>
    <cellStyle name="60% - הדגשה6 3" xfId="589"/>
    <cellStyle name="Accent1" xfId="46"/>
    <cellStyle name="Accent1 - 20%" xfId="47"/>
    <cellStyle name="Accent1 - 40%" xfId="48"/>
    <cellStyle name="Accent1 - 60%" xfId="49"/>
    <cellStyle name="Accent1 10" xfId="537"/>
    <cellStyle name="Accent1 11" xfId="559"/>
    <cellStyle name="Accent1 12" xfId="541"/>
    <cellStyle name="Accent1 13" xfId="555"/>
    <cellStyle name="Accent1 14" xfId="534"/>
    <cellStyle name="Accent1 15" xfId="590"/>
    <cellStyle name="Accent1 16" xfId="607"/>
    <cellStyle name="Accent1 17" xfId="635"/>
    <cellStyle name="Accent1 18" xfId="646"/>
    <cellStyle name="Accent1 19" xfId="650"/>
    <cellStyle name="Accent1 2" xfId="268"/>
    <cellStyle name="Accent1 20" xfId="667"/>
    <cellStyle name="Accent1 21" xfId="709"/>
    <cellStyle name="Accent1 22" xfId="715"/>
    <cellStyle name="Accent1 23" xfId="744"/>
    <cellStyle name="Accent1 24" xfId="722"/>
    <cellStyle name="Accent1 25" xfId="741"/>
    <cellStyle name="Accent1 26" xfId="721"/>
    <cellStyle name="Accent1 27" xfId="740"/>
    <cellStyle name="Accent1 28" xfId="751"/>
    <cellStyle name="Accent1 29" xfId="759"/>
    <cellStyle name="Accent1 3" xfId="298"/>
    <cellStyle name="Accent1 30" xfId="776"/>
    <cellStyle name="Accent1 31" xfId="757"/>
    <cellStyle name="Accent1 32" xfId="781"/>
    <cellStyle name="Accent1 33" xfId="801"/>
    <cellStyle name="Accent1 34" xfId="780"/>
    <cellStyle name="Accent1 35" xfId="795"/>
    <cellStyle name="Accent1 36" xfId="806"/>
    <cellStyle name="Accent1 37" xfId="813"/>
    <cellStyle name="Accent1 38" xfId="837"/>
    <cellStyle name="Accent1 39" xfId="814"/>
    <cellStyle name="Accent1 4" xfId="311"/>
    <cellStyle name="Accent1 4 2" xfId="502"/>
    <cellStyle name="Accent1 40" xfId="835"/>
    <cellStyle name="Accent1 41" xfId="812"/>
    <cellStyle name="Accent1 42" xfId="226"/>
    <cellStyle name="Accent1 43" xfId="294"/>
    <cellStyle name="Accent1 5" xfId="329"/>
    <cellStyle name="Accent1 5 2" xfId="527"/>
    <cellStyle name="Accent1 6" xfId="318"/>
    <cellStyle name="Accent1 7" xfId="331"/>
    <cellStyle name="Accent1 8" xfId="472"/>
    <cellStyle name="Accent1 9" xfId="480"/>
    <cellStyle name="Accent1_30 6 11 (3)" xfId="50"/>
    <cellStyle name="Accent2" xfId="51"/>
    <cellStyle name="Accent2 - 20%" xfId="52"/>
    <cellStyle name="Accent2 - 40%" xfId="53"/>
    <cellStyle name="Accent2 - 60%" xfId="54"/>
    <cellStyle name="Accent2 10" xfId="538"/>
    <cellStyle name="Accent2 11" xfId="558"/>
    <cellStyle name="Accent2 12" xfId="544"/>
    <cellStyle name="Accent2 13" xfId="553"/>
    <cellStyle name="Accent2 14" xfId="535"/>
    <cellStyle name="Accent2 15" xfId="591"/>
    <cellStyle name="Accent2 16" xfId="634"/>
    <cellStyle name="Accent2 17" xfId="636"/>
    <cellStyle name="Accent2 18" xfId="645"/>
    <cellStyle name="Accent2 19" xfId="651"/>
    <cellStyle name="Accent2 2" xfId="269"/>
    <cellStyle name="Accent2 20" xfId="665"/>
    <cellStyle name="Accent2 21" xfId="710"/>
    <cellStyle name="Accent2 22" xfId="716"/>
    <cellStyle name="Accent2 23" xfId="738"/>
    <cellStyle name="Accent2 24" xfId="724"/>
    <cellStyle name="Accent2 25" xfId="745"/>
    <cellStyle name="Accent2 26" xfId="723"/>
    <cellStyle name="Accent2 27" xfId="747"/>
    <cellStyle name="Accent2 28" xfId="752"/>
    <cellStyle name="Accent2 29" xfId="760"/>
    <cellStyle name="Accent2 3" xfId="299"/>
    <cellStyle name="Accent2 30" xfId="775"/>
    <cellStyle name="Accent2 31" xfId="758"/>
    <cellStyle name="Accent2 32" xfId="783"/>
    <cellStyle name="Accent2 33" xfId="800"/>
    <cellStyle name="Accent2 34" xfId="782"/>
    <cellStyle name="Accent2 35" xfId="804"/>
    <cellStyle name="Accent2 36" xfId="807"/>
    <cellStyle name="Accent2 37" xfId="815"/>
    <cellStyle name="Accent2 38" xfId="836"/>
    <cellStyle name="Accent2 39" xfId="818"/>
    <cellStyle name="Accent2 4" xfId="312"/>
    <cellStyle name="Accent2 4 2" xfId="515"/>
    <cellStyle name="Accent2 40" xfId="833"/>
    <cellStyle name="Accent2 41" xfId="816"/>
    <cellStyle name="Accent2 42" xfId="227"/>
    <cellStyle name="Accent2 43" xfId="293"/>
    <cellStyle name="Accent2 5" xfId="328"/>
    <cellStyle name="Accent2 5 2" xfId="528"/>
    <cellStyle name="Accent2 6" xfId="319"/>
    <cellStyle name="Accent2 7" xfId="332"/>
    <cellStyle name="Accent2 8" xfId="473"/>
    <cellStyle name="Accent2 9" xfId="481"/>
    <cellStyle name="Accent2_30 6 11 (3)" xfId="55"/>
    <cellStyle name="Accent3" xfId="56"/>
    <cellStyle name="Accent3 - 20%" xfId="57"/>
    <cellStyle name="Accent3 - 40%" xfId="58"/>
    <cellStyle name="Accent3 - 60%" xfId="59"/>
    <cellStyle name="Accent3 10" xfId="540"/>
    <cellStyle name="Accent3 11" xfId="557"/>
    <cellStyle name="Accent3 12" xfId="547"/>
    <cellStyle name="Accent3 13" xfId="562"/>
    <cellStyle name="Accent3 14" xfId="536"/>
    <cellStyle name="Accent3 15" xfId="592"/>
    <cellStyle name="Accent3 16" xfId="600"/>
    <cellStyle name="Accent3 17" xfId="637"/>
    <cellStyle name="Accent3 18" xfId="644"/>
    <cellStyle name="Accent3 19" xfId="652"/>
    <cellStyle name="Accent3 2" xfId="270"/>
    <cellStyle name="Accent3 20" xfId="664"/>
    <cellStyle name="Accent3 21" xfId="711"/>
    <cellStyle name="Accent3 22" xfId="717"/>
    <cellStyle name="Accent3 23" xfId="737"/>
    <cellStyle name="Accent3 24" xfId="726"/>
    <cellStyle name="Accent3 25" xfId="739"/>
    <cellStyle name="Accent3 26" xfId="725"/>
    <cellStyle name="Accent3 27" xfId="749"/>
    <cellStyle name="Accent3 28" xfId="753"/>
    <cellStyle name="Accent3 29" xfId="762"/>
    <cellStyle name="Accent3 3" xfId="300"/>
    <cellStyle name="Accent3 30" xfId="774"/>
    <cellStyle name="Accent3 31" xfId="761"/>
    <cellStyle name="Accent3 32" xfId="785"/>
    <cellStyle name="Accent3 33" xfId="799"/>
    <cellStyle name="Accent3 34" xfId="784"/>
    <cellStyle name="Accent3 35" xfId="803"/>
    <cellStyle name="Accent3 36" xfId="808"/>
    <cellStyle name="Accent3 37" xfId="817"/>
    <cellStyle name="Accent3 38" xfId="834"/>
    <cellStyle name="Accent3 39" xfId="821"/>
    <cellStyle name="Accent3 4" xfId="313"/>
    <cellStyle name="Accent3 4 2" xfId="489"/>
    <cellStyle name="Accent3 40" xfId="831"/>
    <cellStyle name="Accent3 41" xfId="820"/>
    <cellStyle name="Accent3 42" xfId="228"/>
    <cellStyle name="Accent3 43" xfId="292"/>
    <cellStyle name="Accent3 5" xfId="324"/>
    <cellStyle name="Accent3 5 2" xfId="529"/>
    <cellStyle name="Accent3 6" xfId="315"/>
    <cellStyle name="Accent3 7" xfId="333"/>
    <cellStyle name="Accent3 8" xfId="474"/>
    <cellStyle name="Accent3 9" xfId="495"/>
    <cellStyle name="Accent3_30 6 11 (3)" xfId="60"/>
    <cellStyle name="Accent4" xfId="61"/>
    <cellStyle name="Accent4 - 20%" xfId="62"/>
    <cellStyle name="Accent4 - 40%" xfId="63"/>
    <cellStyle name="Accent4 - 60%" xfId="64"/>
    <cellStyle name="Accent4 10" xfId="543"/>
    <cellStyle name="Accent4 11" xfId="556"/>
    <cellStyle name="Accent4 12" xfId="549"/>
    <cellStyle name="Accent4 13" xfId="561"/>
    <cellStyle name="Accent4 14" xfId="539"/>
    <cellStyle name="Accent4 15" xfId="593"/>
    <cellStyle name="Accent4 16" xfId="599"/>
    <cellStyle name="Accent4 17" xfId="638"/>
    <cellStyle name="Accent4 18" xfId="643"/>
    <cellStyle name="Accent4 19" xfId="654"/>
    <cellStyle name="Accent4 2" xfId="271"/>
    <cellStyle name="Accent4 20" xfId="662"/>
    <cellStyle name="Accent4 21" xfId="712"/>
    <cellStyle name="Accent4 22" xfId="718"/>
    <cellStyle name="Accent4 23" xfId="736"/>
    <cellStyle name="Accent4 24" xfId="727"/>
    <cellStyle name="Accent4 25" xfId="746"/>
    <cellStyle name="Accent4 26" xfId="742"/>
    <cellStyle name="Accent4 27" xfId="732"/>
    <cellStyle name="Accent4 28" xfId="754"/>
    <cellStyle name="Accent4 29" xfId="764"/>
    <cellStyle name="Accent4 3" xfId="301"/>
    <cellStyle name="Accent4 30" xfId="772"/>
    <cellStyle name="Accent4 31" xfId="763"/>
    <cellStyle name="Accent4 32" xfId="786"/>
    <cellStyle name="Accent4 33" xfId="798"/>
    <cellStyle name="Accent4 34" xfId="787"/>
    <cellStyle name="Accent4 35" xfId="794"/>
    <cellStyle name="Accent4 36" xfId="809"/>
    <cellStyle name="Accent4 37" xfId="819"/>
    <cellStyle name="Accent4 38" xfId="832"/>
    <cellStyle name="Accent4 39" xfId="823"/>
    <cellStyle name="Accent4 4" xfId="314"/>
    <cellStyle name="Accent4 4 2" xfId="516"/>
    <cellStyle name="Accent4 40" xfId="828"/>
    <cellStyle name="Accent4 41" xfId="825"/>
    <cellStyle name="Accent4 42" xfId="229"/>
    <cellStyle name="Accent4 43" xfId="291"/>
    <cellStyle name="Accent4 5" xfId="327"/>
    <cellStyle name="Accent4 5 2" xfId="530"/>
    <cellStyle name="Accent4 6" xfId="321"/>
    <cellStyle name="Accent4 7" xfId="334"/>
    <cellStyle name="Accent4 8" xfId="475"/>
    <cellStyle name="Accent4 9" xfId="482"/>
    <cellStyle name="Accent4_30 6 11 (3)" xfId="65"/>
    <cellStyle name="Accent5" xfId="66"/>
    <cellStyle name="Accent5 - 20%" xfId="67"/>
    <cellStyle name="Accent5 - 40%" xfId="68"/>
    <cellStyle name="Accent5 - 60%" xfId="69"/>
    <cellStyle name="Accent5 10" xfId="545"/>
    <cellStyle name="Accent5 11" xfId="554"/>
    <cellStyle name="Accent5 12" xfId="560"/>
    <cellStyle name="Accent5 13" xfId="533"/>
    <cellStyle name="Accent5 14" xfId="542"/>
    <cellStyle name="Accent5 15" xfId="594"/>
    <cellStyle name="Accent5 16" xfId="598"/>
    <cellStyle name="Accent5 17" xfId="639"/>
    <cellStyle name="Accent5 18" xfId="642"/>
    <cellStyle name="Accent5 19" xfId="655"/>
    <cellStyle name="Accent5 2" xfId="272"/>
    <cellStyle name="Accent5 20" xfId="661"/>
    <cellStyle name="Accent5 21" xfId="713"/>
    <cellStyle name="Accent5 22" xfId="719"/>
    <cellStyle name="Accent5 23" xfId="734"/>
    <cellStyle name="Accent5 24" xfId="728"/>
    <cellStyle name="Accent5 25" xfId="735"/>
    <cellStyle name="Accent5 26" xfId="743"/>
    <cellStyle name="Accent5 27" xfId="731"/>
    <cellStyle name="Accent5 28" xfId="755"/>
    <cellStyle name="Accent5 29" xfId="766"/>
    <cellStyle name="Accent5 3" xfId="302"/>
    <cellStyle name="Accent5 30" xfId="770"/>
    <cellStyle name="Accent5 31" xfId="765"/>
    <cellStyle name="Accent5 32" xfId="788"/>
    <cellStyle name="Accent5 33" xfId="797"/>
    <cellStyle name="Accent5 34" xfId="789"/>
    <cellStyle name="Accent5 35" xfId="805"/>
    <cellStyle name="Accent5 36" xfId="810"/>
    <cellStyle name="Accent5 37" xfId="822"/>
    <cellStyle name="Accent5 38" xfId="830"/>
    <cellStyle name="Accent5 39" xfId="826"/>
    <cellStyle name="Accent5 4" xfId="316"/>
    <cellStyle name="Accent5 4 2" xfId="503"/>
    <cellStyle name="Accent5 40" xfId="839"/>
    <cellStyle name="Accent5 41" xfId="827"/>
    <cellStyle name="Accent5 42" xfId="230"/>
    <cellStyle name="Accent5 43" xfId="290"/>
    <cellStyle name="Accent5 5" xfId="326"/>
    <cellStyle name="Accent5 5 2" xfId="531"/>
    <cellStyle name="Accent5 6" xfId="322"/>
    <cellStyle name="Accent5 7" xfId="335"/>
    <cellStyle name="Accent5 8" xfId="476"/>
    <cellStyle name="Accent5 9" xfId="496"/>
    <cellStyle name="Accent5_30 6 11 (3)" xfId="70"/>
    <cellStyle name="Accent6" xfId="71"/>
    <cellStyle name="Accent6 - 20%" xfId="72"/>
    <cellStyle name="Accent6 - 40%" xfId="73"/>
    <cellStyle name="Accent6 - 60%" xfId="74"/>
    <cellStyle name="Accent6 10" xfId="548"/>
    <cellStyle name="Accent6 11" xfId="552"/>
    <cellStyle name="Accent6 12" xfId="550"/>
    <cellStyle name="Accent6 13" xfId="551"/>
    <cellStyle name="Accent6 14" xfId="546"/>
    <cellStyle name="Accent6 15" xfId="595"/>
    <cellStyle name="Accent6 16" xfId="597"/>
    <cellStyle name="Accent6 17" xfId="640"/>
    <cellStyle name="Accent6 18" xfId="641"/>
    <cellStyle name="Accent6 19" xfId="656"/>
    <cellStyle name="Accent6 2" xfId="273"/>
    <cellStyle name="Accent6 20" xfId="660"/>
    <cellStyle name="Accent6 21" xfId="714"/>
    <cellStyle name="Accent6 22" xfId="720"/>
    <cellStyle name="Accent6 23" xfId="733"/>
    <cellStyle name="Accent6 24" xfId="729"/>
    <cellStyle name="Accent6 25" xfId="748"/>
    <cellStyle name="Accent6 26" xfId="730"/>
    <cellStyle name="Accent6 27" xfId="750"/>
    <cellStyle name="Accent6 28" xfId="756"/>
    <cellStyle name="Accent6 29" xfId="767"/>
    <cellStyle name="Accent6 3" xfId="303"/>
    <cellStyle name="Accent6 30" xfId="769"/>
    <cellStyle name="Accent6 31" xfId="768"/>
    <cellStyle name="Accent6 32" xfId="790"/>
    <cellStyle name="Accent6 33" xfId="796"/>
    <cellStyle name="Accent6 34" xfId="791"/>
    <cellStyle name="Accent6 35" xfId="793"/>
    <cellStyle name="Accent6 36" xfId="811"/>
    <cellStyle name="Accent6 37" xfId="824"/>
    <cellStyle name="Accent6 38" xfId="829"/>
    <cellStyle name="Accent6 39" xfId="838"/>
    <cellStyle name="Accent6 4" xfId="320"/>
    <cellStyle name="Accent6 4 2" xfId="517"/>
    <cellStyle name="Accent6 40" xfId="841"/>
    <cellStyle name="Accent6 41" xfId="840"/>
    <cellStyle name="Accent6 42" xfId="231"/>
    <cellStyle name="Accent6 43" xfId="289"/>
    <cellStyle name="Accent6 5" xfId="325"/>
    <cellStyle name="Accent6 5 2" xfId="532"/>
    <cellStyle name="Accent6 6" xfId="310"/>
    <cellStyle name="Accent6 7" xfId="336"/>
    <cellStyle name="Accent6 8" xfId="477"/>
    <cellStyle name="Accent6 9" xfId="497"/>
    <cellStyle name="Accent6_30 6 11 (3)" xfId="75"/>
    <cellStyle name="Bad" xfId="76"/>
    <cellStyle name="Bad 2" xfId="274"/>
    <cellStyle name="Bad 3" xfId="478"/>
    <cellStyle name="Bad 4" xfId="232"/>
    <cellStyle name="Calculation" xfId="77"/>
    <cellStyle name="Calculation 2" xfId="275"/>
    <cellStyle name="Calculation 2 2" xfId="406"/>
    <cellStyle name="Calculation 3" xfId="518"/>
    <cellStyle name="Calculation 4" xfId="233"/>
    <cellStyle name="Check Cell" xfId="78"/>
    <cellStyle name="Check Cell 2" xfId="276"/>
    <cellStyle name="Check Cell 3" xfId="479"/>
    <cellStyle name="Check Cell 4" xfId="234"/>
    <cellStyle name="Comma" xfId="13" builtinId="3"/>
    <cellStyle name="Comma 10" xfId="792"/>
    <cellStyle name="Comma 11" xfId="205"/>
    <cellStyle name="Comma 2" xfId="1"/>
    <cellStyle name="Comma 2 10" xfId="235"/>
    <cellStyle name="Comma 2 11" xfId="187"/>
    <cellStyle name="Comma 2 2" xfId="195"/>
    <cellStyle name="Comma 2 2 2" xfId="408"/>
    <cellStyle name="Comma 2 2 2 2" xfId="565"/>
    <cellStyle name="Comma 2 2 2 3" xfId="700"/>
    <cellStyle name="Comma 2 2 3" xfId="693"/>
    <cellStyle name="Comma 2 2 4" xfId="689"/>
    <cellStyle name="Comma 2 2 5" xfId="843"/>
    <cellStyle name="Comma 2 2 6" xfId="304"/>
    <cellStyle name="Comma 2 3" xfId="407"/>
    <cellStyle name="Comma 2 3 2" xfId="564"/>
    <cellStyle name="Comma 2 3 3" xfId="699"/>
    <cellStyle name="Comma 2 4" xfId="464"/>
    <cellStyle name="Comma 2 4 2" xfId="688"/>
    <cellStyle name="Comma 2 4 3" xfId="705"/>
    <cellStyle name="Comma 2 5" xfId="620"/>
    <cellStyle name="Comma 2 6" xfId="668"/>
    <cellStyle name="Comma 2 7" xfId="706"/>
    <cellStyle name="Comma 2 8" xfId="802"/>
    <cellStyle name="Comma 2 9" xfId="842"/>
    <cellStyle name="Comma 3" xfId="79"/>
    <cellStyle name="Comma 3 2" xfId="199"/>
    <cellStyle name="Comma 3 2 2" xfId="526"/>
    <cellStyle name="Comma 3 2 3" xfId="309"/>
    <cellStyle name="Comma 3 3" xfId="399"/>
    <cellStyle name="Comma 3 4" xfId="621"/>
    <cellStyle name="Comma 3 5" xfId="647"/>
    <cellStyle name="Comma 3 6" xfId="844"/>
    <cellStyle name="Comma 3 7" xfId="277"/>
    <cellStyle name="Comma 3 8" xfId="193"/>
    <cellStyle name="Comma 4" xfId="191"/>
    <cellStyle name="Comma 4 2" xfId="215"/>
    <cellStyle name="Comma 5" xfId="80"/>
    <cellStyle name="Comma 5 2" xfId="470"/>
    <cellStyle name="Comma 5 3" xfId="468"/>
    <cellStyle name="Comma 5 4" xfId="308"/>
    <cellStyle name="Comma 5 5" xfId="200"/>
    <cellStyle name="Comma 6" xfId="337"/>
    <cellStyle name="Comma 7" xfId="465"/>
    <cellStyle name="Comma 8" xfId="658"/>
    <cellStyle name="Comma 9" xfId="676"/>
    <cellStyle name="Currency [0] _1" xfId="2"/>
    <cellStyle name="Emphasis 1" xfId="81"/>
    <cellStyle name="Emphasis 2" xfId="82"/>
    <cellStyle name="Emphasis 3" xfId="83"/>
    <cellStyle name="Euro" xfId="596"/>
    <cellStyle name="Euro 2" xfId="622"/>
    <cellStyle name="Explanatory Text" xfId="84"/>
    <cellStyle name="Explanatory Text 2" xfId="278"/>
    <cellStyle name="Explanatory Text 3" xfId="519"/>
    <cellStyle name="Explanatory Text 4" xfId="236"/>
    <cellStyle name="Good" xfId="85"/>
    <cellStyle name="Good 2" xfId="279"/>
    <cellStyle name="Good 3" xfId="504"/>
    <cellStyle name="Good 4" xfId="237"/>
    <cellStyle name="Heading 1" xfId="86"/>
    <cellStyle name="Heading 1 2" xfId="280"/>
    <cellStyle name="Heading 1 3" xfId="520"/>
    <cellStyle name="Heading 1 4" xfId="238"/>
    <cellStyle name="Heading 2" xfId="87"/>
    <cellStyle name="Heading 2 2" xfId="281"/>
    <cellStyle name="Heading 2 3" xfId="493"/>
    <cellStyle name="Heading 2 4" xfId="239"/>
    <cellStyle name="Heading 3" xfId="88"/>
    <cellStyle name="Heading 3 2" xfId="282"/>
    <cellStyle name="Heading 3 3" xfId="521"/>
    <cellStyle name="Heading 3 4" xfId="240"/>
    <cellStyle name="Heading 4" xfId="89"/>
    <cellStyle name="Heading 4 2" xfId="283"/>
    <cellStyle name="Heading 4 3" xfId="490"/>
    <cellStyle name="Heading 4 4" xfId="241"/>
    <cellStyle name="Hyperlink 2" xfId="3"/>
    <cellStyle name="Input" xfId="90"/>
    <cellStyle name="Input 2" xfId="284"/>
    <cellStyle name="Input 2 2" xfId="409"/>
    <cellStyle name="Input 3" xfId="522"/>
    <cellStyle name="Input 4" xfId="242"/>
    <cellStyle name="Linked Cell" xfId="91"/>
    <cellStyle name="Linked Cell 2" xfId="285"/>
    <cellStyle name="Linked Cell 3" xfId="505"/>
    <cellStyle name="Linked Cell 4" xfId="243"/>
    <cellStyle name="Neutral" xfId="92"/>
    <cellStyle name="Neutral 2" xfId="286"/>
    <cellStyle name="Neutral 3" xfId="523"/>
    <cellStyle name="Neutral 4" xfId="244"/>
    <cellStyle name="Normal" xfId="0" builtinId="0"/>
    <cellStyle name="Normal 10" xfId="206"/>
    <cellStyle name="Normal 10 2" xfId="411"/>
    <cellStyle name="Normal 10 3" xfId="410"/>
    <cellStyle name="Normal 11" xfId="4"/>
    <cellStyle name="Normal 11 2" xfId="317"/>
    <cellStyle name="Normal 11 2 2" xfId="567"/>
    <cellStyle name="Normal 11 2 2 2" xfId="686"/>
    <cellStyle name="Normal 11 2 3" xfId="704"/>
    <cellStyle name="Normal 11 2 4" xfId="695"/>
    <cellStyle name="Normal 11 3" xfId="412"/>
    <cellStyle name="Normal 11 3 2" xfId="566"/>
    <cellStyle name="Normal 11 3 3" xfId="672"/>
    <cellStyle name="Normal 11 4" xfId="467"/>
    <cellStyle name="Normal 11 4 2" xfId="687"/>
    <cellStyle name="Normal 11 5" xfId="680"/>
    <cellStyle name="Normal 11 6" xfId="679"/>
    <cellStyle name="Normal 11 7" xfId="188"/>
    <cellStyle name="Normal 12" xfId="413"/>
    <cellStyle name="Normal 13" xfId="458"/>
    <cellStyle name="Normal 14" xfId="461"/>
    <cellStyle name="Normal 15" xfId="15"/>
    <cellStyle name="Normal 15 2" xfId="460"/>
    <cellStyle name="Normal 16" xfId="471"/>
    <cellStyle name="Normal 16 2" xfId="694"/>
    <cellStyle name="Normal 17" xfId="657"/>
    <cellStyle name="Normal 18" xfId="677"/>
    <cellStyle name="Normal 19" xfId="779"/>
    <cellStyle name="Normal 2" xfId="5"/>
    <cellStyle name="Normal 2 2" xfId="93"/>
    <cellStyle name="Normal 2 2 2" xfId="94"/>
    <cellStyle name="Normal 2 2 2 2" xfId="414"/>
    <cellStyle name="Normal 2 2_גולמי" xfId="95"/>
    <cellStyle name="Normal 2 3" xfId="196"/>
    <cellStyle name="Normal 2 4" xfId="96"/>
    <cellStyle name="Normal 2 5" xfId="777"/>
    <cellStyle name="Normal 2_גולמי" xfId="97"/>
    <cellStyle name="Normal 20" xfId="185"/>
    <cellStyle name="Normal 3" xfId="6"/>
    <cellStyle name="Normal 3 2" xfId="201"/>
    <cellStyle name="Normal 3 2 2" xfId="569"/>
    <cellStyle name="Normal 3 2 2 2" xfId="685"/>
    <cellStyle name="Normal 3 2 3" xfId="653"/>
    <cellStyle name="Normal 3 2 4" xfId="671"/>
    <cellStyle name="Normal 3 2 5" xfId="305"/>
    <cellStyle name="Normal 3 3" xfId="462"/>
    <cellStyle name="Normal 3 3 2" xfId="568"/>
    <cellStyle name="Normal 3 3 3" xfId="663"/>
    <cellStyle name="Normal 3 4" xfId="670"/>
    <cellStyle name="Normal 3 4 2" xfId="707"/>
    <cellStyle name="Normal 3 4 3" xfId="692"/>
    <cellStyle name="Normal 3 5" xfId="673"/>
    <cellStyle name="Normal 3 6" xfId="249"/>
    <cellStyle name="Normal 3 7" xfId="189"/>
    <cellStyle name="Normal 4" xfId="12"/>
    <cellStyle name="Normal 4 2" xfId="330"/>
    <cellStyle name="Normal 4 2 2" xfId="415"/>
    <cellStyle name="Normal 4 3" xfId="338"/>
    <cellStyle name="Normal 4 4" xfId="659"/>
    <cellStyle name="Normal 4 5" xfId="675"/>
    <cellStyle name="Normal 5" xfId="194"/>
    <cellStyle name="Normal 5 2" xfId="416"/>
    <cellStyle name="Normal 5 2 2" xfId="771"/>
    <cellStyle name="Normal 5 3" xfId="494"/>
    <cellStyle name="Normal 5 3 2" xfId="697"/>
    <cellStyle name="Normal 5 4" xfId="563"/>
    <cellStyle name="Normal 5 5" xfId="696"/>
    <cellStyle name="Normal 6" xfId="202"/>
    <cellStyle name="Normal 6 2" xfId="417"/>
    <cellStyle name="Normal 6 2 2" xfId="681"/>
    <cellStyle name="Normal 6 3" xfId="703"/>
    <cellStyle name="Normal 6 4" xfId="683"/>
    <cellStyle name="Normal 7" xfId="203"/>
    <cellStyle name="Normal 7 2" xfId="418"/>
    <cellStyle name="Normal 7 2 2" xfId="682"/>
    <cellStyle name="Normal 7 3" xfId="691"/>
    <cellStyle name="Normal 7 4" xfId="698"/>
    <cellStyle name="Normal 8" xfId="186"/>
    <cellStyle name="Normal 8 2" xfId="420"/>
    <cellStyle name="Normal 8 3" xfId="419"/>
    <cellStyle name="Normal 9" xfId="204"/>
    <cellStyle name="Normal 9 2" xfId="422"/>
    <cellStyle name="Normal 9 3" xfId="421"/>
    <cellStyle name="Normal_2007-16618" xfId="7"/>
    <cellStyle name="Note" xfId="98"/>
    <cellStyle name="Note 2" xfId="287"/>
    <cellStyle name="Note 2 2" xfId="423"/>
    <cellStyle name="Note 3" xfId="491"/>
    <cellStyle name="Output" xfId="99"/>
    <cellStyle name="Output 2" xfId="288"/>
    <cellStyle name="Output 2 2" xfId="424"/>
    <cellStyle name="Output 3" xfId="492"/>
    <cellStyle name="Output 4" xfId="245"/>
    <cellStyle name="Percent" xfId="14" builtinId="5"/>
    <cellStyle name="Percent 2" xfId="8"/>
    <cellStyle name="Percent 2 2" xfId="197"/>
    <cellStyle name="Percent 2 2 2" xfId="571"/>
    <cellStyle name="Percent 2 2 2 2" xfId="684"/>
    <cellStyle name="Percent 2 2 3" xfId="690"/>
    <cellStyle name="Percent 2 2 4" xfId="648"/>
    <cellStyle name="Percent 2 2 5" xfId="306"/>
    <cellStyle name="Percent 2 3" xfId="466"/>
    <cellStyle name="Percent 2 3 2" xfId="570"/>
    <cellStyle name="Percent 2 3 3" xfId="702"/>
    <cellStyle name="Percent 2 4" xfId="678"/>
    <cellStyle name="Percent 2 4 2" xfId="708"/>
    <cellStyle name="Percent 2 4 3" xfId="649"/>
    <cellStyle name="Percent 2 5" xfId="701"/>
    <cellStyle name="Percent 2 6" xfId="190"/>
    <cellStyle name="Percent 3" xfId="100"/>
    <cellStyle name="Percent 3 2" xfId="323"/>
    <cellStyle name="Percent 3 3" xfId="469"/>
    <cellStyle name="Percent 3 4" xfId="666"/>
    <cellStyle name="Percent 4" xfId="192"/>
    <cellStyle name="Percent 4 2" xfId="773"/>
    <cellStyle name="Percent 5" xfId="778"/>
    <cellStyle name="SAPBEXaggData" xfId="101"/>
    <cellStyle name="SAPBEXaggDataEmph" xfId="102"/>
    <cellStyle name="SAPBEXaggItem" xfId="103"/>
    <cellStyle name="SAPBEXaggItemX" xfId="104"/>
    <cellStyle name="SAPBEXchaText" xfId="105"/>
    <cellStyle name="SAPBEXexcBad7" xfId="106"/>
    <cellStyle name="SAPBEXexcBad8" xfId="107"/>
    <cellStyle name="SAPBEXexcBad9" xfId="108"/>
    <cellStyle name="SAPBEXexcCritical4" xfId="109"/>
    <cellStyle name="SAPBEXexcCritical5" xfId="110"/>
    <cellStyle name="SAPBEXexcCritical6" xfId="111"/>
    <cellStyle name="SAPBEXexcGood1" xfId="112"/>
    <cellStyle name="SAPBEXexcGood2" xfId="113"/>
    <cellStyle name="SAPBEXexcGood3" xfId="114"/>
    <cellStyle name="SAPBEXfilterDrill" xfId="115"/>
    <cellStyle name="SAPBEXfilterItem" xfId="116"/>
    <cellStyle name="SAPBEXfilterText" xfId="117"/>
    <cellStyle name="SAPBEXformats" xfId="118"/>
    <cellStyle name="SAPBEXheaderItem" xfId="119"/>
    <cellStyle name="SAPBEXheaderItem 2" xfId="623"/>
    <cellStyle name="SAPBEXheaderText" xfId="120"/>
    <cellStyle name="SAPBEXheaderText 2" xfId="624"/>
    <cellStyle name="SAPBEXHLevel0" xfId="121"/>
    <cellStyle name="SAPBEXHLevel0 2" xfId="625"/>
    <cellStyle name="SAPBEXHLevel0X" xfId="122"/>
    <cellStyle name="SAPBEXHLevel0X 2" xfId="626"/>
    <cellStyle name="SAPBEXHLevel1" xfId="123"/>
    <cellStyle name="SAPBEXHLevel1 2" xfId="627"/>
    <cellStyle name="SAPBEXHLevel1X" xfId="124"/>
    <cellStyle name="SAPBEXHLevel1X 2" xfId="628"/>
    <cellStyle name="SAPBEXHLevel2" xfId="125"/>
    <cellStyle name="SAPBEXHLevel2 2" xfId="629"/>
    <cellStyle name="SAPBEXHLevel2X" xfId="126"/>
    <cellStyle name="SAPBEXHLevel2X 2" xfId="630"/>
    <cellStyle name="SAPBEXHLevel3" xfId="127"/>
    <cellStyle name="SAPBEXHLevel3 2" xfId="631"/>
    <cellStyle name="SAPBEXHLevel3X" xfId="128"/>
    <cellStyle name="SAPBEXHLevel3X 2" xfId="632"/>
    <cellStyle name="SAPBEXinputData" xfId="129"/>
    <cellStyle name="SAPBEXinputData 2" xfId="633"/>
    <cellStyle name="SAPBEXresData" xfId="130"/>
    <cellStyle name="SAPBEXresDataEmph" xfId="131"/>
    <cellStyle name="SAPBEXresItem" xfId="132"/>
    <cellStyle name="SAPBEXresItemX" xfId="133"/>
    <cellStyle name="SAPBEXstdData" xfId="134"/>
    <cellStyle name="SAPBEXstdDataEmph" xfId="135"/>
    <cellStyle name="SAPBEXstdItem" xfId="136"/>
    <cellStyle name="SAPBEXstdItemX" xfId="137"/>
    <cellStyle name="SAPBEXtitle" xfId="138"/>
    <cellStyle name="SAPBEXundefined" xfId="139"/>
    <cellStyle name="Sheet Title" xfId="140"/>
    <cellStyle name="Text" xfId="9"/>
    <cellStyle name="Title" xfId="141"/>
    <cellStyle name="Title 2" xfId="295"/>
    <cellStyle name="Title 3" xfId="506"/>
    <cellStyle name="Title 4" xfId="246"/>
    <cellStyle name="Total" xfId="10"/>
    <cellStyle name="Total 2" xfId="198"/>
    <cellStyle name="Total 2 2" xfId="425"/>
    <cellStyle name="Total 2 3" xfId="296"/>
    <cellStyle name="Total 3" xfId="307"/>
    <cellStyle name="Total 3 2" xfId="524"/>
    <cellStyle name="Total 4" xfId="463"/>
    <cellStyle name="Total 5" xfId="669"/>
    <cellStyle name="Total 6" xfId="674"/>
    <cellStyle name="Total 7" xfId="247"/>
    <cellStyle name="Warning Text" xfId="142"/>
    <cellStyle name="Warning Text 2" xfId="297"/>
    <cellStyle name="Warning Text 3" xfId="525"/>
    <cellStyle name="Warning Text 4" xfId="248"/>
    <cellStyle name="הדגשה1" xfId="161" builtinId="29" customBuiltin="1"/>
    <cellStyle name="הדגשה1 2" xfId="426"/>
    <cellStyle name="הדגשה1 3" xfId="601"/>
    <cellStyle name="הדגשה2" xfId="165" builtinId="33" customBuiltin="1"/>
    <cellStyle name="הדגשה2 2" xfId="427"/>
    <cellStyle name="הדגשה2 3" xfId="602"/>
    <cellStyle name="הדגשה3" xfId="169" builtinId="37" customBuiltin="1"/>
    <cellStyle name="הדגשה3 2" xfId="428"/>
    <cellStyle name="הדגשה3 3" xfId="603"/>
    <cellStyle name="הדגשה4" xfId="173" builtinId="41" customBuiltin="1"/>
    <cellStyle name="הדגשה4 2" xfId="429"/>
    <cellStyle name="הדגשה4 3" xfId="604"/>
    <cellStyle name="הדגשה5" xfId="177" builtinId="45" customBuiltin="1"/>
    <cellStyle name="הדגשה5 2" xfId="430"/>
    <cellStyle name="הדגשה5 3" xfId="605"/>
    <cellStyle name="הדגשה6" xfId="181" builtinId="49" customBuiltin="1"/>
    <cellStyle name="הדגשה6 2" xfId="431"/>
    <cellStyle name="הדגשה6 3" xfId="606"/>
    <cellStyle name="היפר-קישור" xfId="11" builtinId="8"/>
    <cellStyle name="הערה 2" xfId="143"/>
    <cellStyle name="הערה 2 2" xfId="433"/>
    <cellStyle name="הערה 2 3" xfId="432"/>
    <cellStyle name="הערה 3" xfId="144"/>
    <cellStyle name="הערה 3 2" xfId="435"/>
    <cellStyle name="הערה 3 3" xfId="434"/>
    <cellStyle name="הערה 4" xfId="436"/>
    <cellStyle name="הערה 5" xfId="437"/>
    <cellStyle name="הערה 6" xfId="459"/>
    <cellStyle name="חישוב" xfId="155" builtinId="22" customBuiltin="1"/>
    <cellStyle name="חישוב 2" xfId="438"/>
    <cellStyle name="חישוב 3" xfId="439"/>
    <cellStyle name="טוב" xfId="150" builtinId="26" customBuiltin="1"/>
    <cellStyle name="טוב 2" xfId="440"/>
    <cellStyle name="טוב 3" xfId="608"/>
    <cellStyle name="טקסט אזהרה" xfId="158" builtinId="11" customBuiltin="1"/>
    <cellStyle name="טקסט אזהרה 2" xfId="441"/>
    <cellStyle name="טקסט אזהרה 3" xfId="609"/>
    <cellStyle name="טקסט הסברי" xfId="159" builtinId="53" customBuiltin="1"/>
    <cellStyle name="טקסט הסברי 2" xfId="442"/>
    <cellStyle name="טקסט הסברי 3" xfId="610"/>
    <cellStyle name="כותרת" xfId="145" builtinId="15" customBuiltin="1"/>
    <cellStyle name="כותרת 1" xfId="146" builtinId="16" customBuiltin="1"/>
    <cellStyle name="כותרת 1 2" xfId="443"/>
    <cellStyle name="כותרת 1 3" xfId="612"/>
    <cellStyle name="כותרת 2" xfId="147" builtinId="17" customBuiltin="1"/>
    <cellStyle name="כותרת 2 2" xfId="444"/>
    <cellStyle name="כותרת 2 3" xfId="613"/>
    <cellStyle name="כותרת 3" xfId="148" builtinId="18" customBuiltin="1"/>
    <cellStyle name="כותרת 3 2" xfId="445"/>
    <cellStyle name="כותרת 3 3" xfId="614"/>
    <cellStyle name="כותרת 4" xfId="149" builtinId="19" customBuiltin="1"/>
    <cellStyle name="כותרת 4 2" xfId="446"/>
    <cellStyle name="כותרת 4 3" xfId="615"/>
    <cellStyle name="כותרת 5" xfId="447"/>
    <cellStyle name="כותרת 6" xfId="611"/>
    <cellStyle name="ניטראלי" xfId="152" builtinId="28" customBuiltin="1"/>
    <cellStyle name="ניטראלי 2" xfId="448"/>
    <cellStyle name="ניטראלי 3" xfId="616"/>
    <cellStyle name="סה&quot;כ" xfId="160" builtinId="25" customBuiltin="1"/>
    <cellStyle name="סה&quot;כ 2" xfId="449"/>
    <cellStyle name="סה&quot;כ 3" xfId="450"/>
    <cellStyle name="פלט" xfId="154" builtinId="21" customBuiltin="1"/>
    <cellStyle name="פלט 2" xfId="451"/>
    <cellStyle name="פלט 3" xfId="452"/>
    <cellStyle name="קלט" xfId="153" builtinId="20" customBuiltin="1"/>
    <cellStyle name="קלט 2" xfId="453"/>
    <cellStyle name="קלט 3" xfId="454"/>
    <cellStyle name="רע" xfId="151" builtinId="27" customBuiltin="1"/>
    <cellStyle name="רע 2" xfId="455"/>
    <cellStyle name="רע 3" xfId="617"/>
    <cellStyle name="תא מסומן" xfId="157" builtinId="23" customBuiltin="1"/>
    <cellStyle name="תא מסומן 2" xfId="456"/>
    <cellStyle name="תא מסומן 3" xfId="618"/>
    <cellStyle name="תא מקושר" xfId="156" builtinId="24" customBuiltin="1"/>
    <cellStyle name="תא מקושר 2" xfId="457"/>
    <cellStyle name="תא מקושר 3" xfId="619"/>
  </cellStyles>
  <dxfs count="10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198120</xdr:colOff>
      <xdr:row>50</xdr:row>
      <xdr:rowOff>0</xdr:rowOff>
    </xdr:from>
    <xdr:to>
      <xdr:col>25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T66"/>
  <sheetViews>
    <sheetView rightToLeft="1" tabSelected="1" workbookViewId="0">
      <selection activeCell="L10" sqref="L10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0" width="6.7109375" style="9" customWidth="1"/>
    <col min="21" max="23" width="7.7109375" style="9" customWidth="1"/>
    <col min="24" max="24" width="7.140625" style="9" customWidth="1"/>
    <col min="25" max="25" width="6" style="9" customWidth="1"/>
    <col min="26" max="26" width="8.140625" style="9" customWidth="1"/>
    <col min="27" max="27" width="6.28515625" style="9" customWidth="1"/>
    <col min="28" max="28" width="8" style="9" customWidth="1"/>
    <col min="29" max="29" width="8.7109375" style="9" customWidth="1"/>
    <col min="30" max="30" width="10" style="9" customWidth="1"/>
    <col min="31" max="31" width="9.5703125" style="9" customWidth="1"/>
    <col min="32" max="32" width="6.140625" style="9" customWidth="1"/>
    <col min="33" max="34" width="5.7109375" style="9" customWidth="1"/>
    <col min="35" max="35" width="6.85546875" style="9" customWidth="1"/>
    <col min="36" max="36" width="6.42578125" style="9" customWidth="1"/>
    <col min="37" max="37" width="6.7109375" style="9" customWidth="1"/>
    <col min="38" max="38" width="7.28515625" style="9" customWidth="1"/>
    <col min="39" max="50" width="5.7109375" style="9" customWidth="1"/>
    <col min="51" max="16384" width="9.140625" style="9"/>
  </cols>
  <sheetData>
    <row r="1" spans="1:20">
      <c r="B1" s="56" t="s">
        <v>182</v>
      </c>
      <c r="C1" s="77" t="s" vm="1">
        <v>251</v>
      </c>
    </row>
    <row r="2" spans="1:20">
      <c r="B2" s="56" t="s">
        <v>181</v>
      </c>
      <c r="C2" s="77" t="s">
        <v>252</v>
      </c>
    </row>
    <row r="3" spans="1:20">
      <c r="B3" s="56" t="s">
        <v>183</v>
      </c>
      <c r="C3" s="77" t="s">
        <v>253</v>
      </c>
    </row>
    <row r="4" spans="1:20">
      <c r="B4" s="56" t="s">
        <v>184</v>
      </c>
      <c r="C4" s="77">
        <v>8602</v>
      </c>
    </row>
    <row r="6" spans="1:20" ht="26.25" customHeight="1">
      <c r="B6" s="193" t="s">
        <v>198</v>
      </c>
      <c r="C6" s="194"/>
      <c r="D6" s="195"/>
    </row>
    <row r="7" spans="1:20" s="10" customFormat="1">
      <c r="B7" s="22"/>
      <c r="C7" s="23" t="s">
        <v>113</v>
      </c>
      <c r="D7" s="24" t="s">
        <v>111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s="10" customFormat="1">
      <c r="B8" s="22"/>
      <c r="C8" s="25" t="s">
        <v>238</v>
      </c>
      <c r="D8" s="26" t="s">
        <v>20</v>
      </c>
    </row>
    <row r="9" spans="1:20" s="11" customFormat="1" ht="18" customHeight="1">
      <c r="B9" s="36"/>
      <c r="C9" s="19" t="s">
        <v>1</v>
      </c>
      <c r="D9" s="27" t="s">
        <v>2</v>
      </c>
    </row>
    <row r="10" spans="1:20" s="11" customFormat="1" ht="18" customHeight="1">
      <c r="B10" s="66" t="s">
        <v>197</v>
      </c>
      <c r="C10" s="115">
        <f>C11+C12+C23+C33+C37</f>
        <v>86115.488380000126</v>
      </c>
      <c r="D10" s="116">
        <f>C10/$C$42</f>
        <v>1</v>
      </c>
    </row>
    <row r="11" spans="1:20">
      <c r="A11" s="44" t="s">
        <v>144</v>
      </c>
      <c r="B11" s="28" t="s">
        <v>199</v>
      </c>
      <c r="C11" s="115">
        <f>מזומנים!J10</f>
        <v>5542.6524500000005</v>
      </c>
      <c r="D11" s="116">
        <f t="shared" ref="D11:D13" si="0">C11/$C$42</f>
        <v>6.4363014763872059E-2</v>
      </c>
    </row>
    <row r="12" spans="1:20">
      <c r="B12" s="28" t="s">
        <v>200</v>
      </c>
      <c r="C12" s="115">
        <f>C13+C15+C16+C17+C19</f>
        <v>18617.210650000106</v>
      </c>
      <c r="D12" s="116">
        <f t="shared" si="0"/>
        <v>0.21618887612700174</v>
      </c>
    </row>
    <row r="13" spans="1:20">
      <c r="A13" s="54" t="s">
        <v>144</v>
      </c>
      <c r="B13" s="29" t="s">
        <v>70</v>
      </c>
      <c r="C13" s="115">
        <f>'תעודות התחייבות ממשלתיות'!O11</f>
        <v>14466.058580000003</v>
      </c>
      <c r="D13" s="116">
        <f t="shared" si="0"/>
        <v>0.16798439923101766</v>
      </c>
    </row>
    <row r="14" spans="1:20">
      <c r="A14" s="54" t="s">
        <v>144</v>
      </c>
      <c r="B14" s="29" t="s">
        <v>71</v>
      </c>
      <c r="C14" s="115" t="s" vm="2">
        <v>981</v>
      </c>
      <c r="D14" s="116" t="s" vm="3">
        <v>981</v>
      </c>
    </row>
    <row r="15" spans="1:20">
      <c r="A15" s="54" t="s">
        <v>144</v>
      </c>
      <c r="B15" s="29" t="s">
        <v>72</v>
      </c>
      <c r="C15" s="115">
        <f>'אג"ח קונצרני'!R11</f>
        <v>2015.3365999999996</v>
      </c>
      <c r="D15" s="116">
        <f t="shared" ref="D15:D17" si="1">C15/$C$42</f>
        <v>2.340271927747728E-2</v>
      </c>
    </row>
    <row r="16" spans="1:20">
      <c r="A16" s="54" t="s">
        <v>144</v>
      </c>
      <c r="B16" s="29" t="s">
        <v>73</v>
      </c>
      <c r="C16" s="115">
        <f>מניות!L11</f>
        <v>22.836790000000001</v>
      </c>
      <c r="D16" s="116">
        <f t="shared" si="1"/>
        <v>2.6518795201193712E-4</v>
      </c>
    </row>
    <row r="17" spans="1:4">
      <c r="A17" s="54" t="s">
        <v>144</v>
      </c>
      <c r="B17" s="29" t="s">
        <v>74</v>
      </c>
      <c r="C17" s="115">
        <f>'תעודות סל'!K11</f>
        <v>2112.3288200000998</v>
      </c>
      <c r="D17" s="116">
        <f t="shared" si="1"/>
        <v>2.4529023288808023E-2</v>
      </c>
    </row>
    <row r="18" spans="1:4">
      <c r="A18" s="54" t="s">
        <v>144</v>
      </c>
      <c r="B18" s="29" t="s">
        <v>75</v>
      </c>
      <c r="C18" s="115" t="s" vm="4">
        <v>981</v>
      </c>
      <c r="D18" s="116" t="s" vm="5">
        <v>981</v>
      </c>
    </row>
    <row r="19" spans="1:4">
      <c r="A19" s="54" t="s">
        <v>144</v>
      </c>
      <c r="B19" s="29" t="s">
        <v>76</v>
      </c>
      <c r="C19" s="115">
        <f>'כתבי אופציה'!I11</f>
        <v>0.64985999999999999</v>
      </c>
      <c r="D19" s="116">
        <f>C19/$C$42</f>
        <v>7.5463776868148915E-6</v>
      </c>
    </row>
    <row r="20" spans="1:4">
      <c r="A20" s="54" t="s">
        <v>144</v>
      </c>
      <c r="B20" s="29" t="s">
        <v>77</v>
      </c>
      <c r="C20" s="115" t="s" vm="6">
        <v>981</v>
      </c>
      <c r="D20" s="116" t="s" vm="7">
        <v>981</v>
      </c>
    </row>
    <row r="21" spans="1:4">
      <c r="A21" s="54" t="s">
        <v>144</v>
      </c>
      <c r="B21" s="29" t="s">
        <v>78</v>
      </c>
      <c r="C21" s="115" t="s" vm="8">
        <v>981</v>
      </c>
      <c r="D21" s="116" t="s" vm="9">
        <v>981</v>
      </c>
    </row>
    <row r="22" spans="1:4">
      <c r="A22" s="54" t="s">
        <v>144</v>
      </c>
      <c r="B22" s="29" t="s">
        <v>79</v>
      </c>
      <c r="C22" s="115" t="s" vm="10">
        <v>981</v>
      </c>
      <c r="D22" s="116" t="s" vm="11">
        <v>981</v>
      </c>
    </row>
    <row r="23" spans="1:4">
      <c r="B23" s="28" t="s">
        <v>201</v>
      </c>
      <c r="C23" s="115">
        <f>C24+C26+C27+C31</f>
        <v>60106.634540000021</v>
      </c>
      <c r="D23" s="116">
        <f t="shared" ref="D23:D24" si="2">C23/$C$42</f>
        <v>0.69797705001414678</v>
      </c>
    </row>
    <row r="24" spans="1:4">
      <c r="A24" s="54" t="s">
        <v>144</v>
      </c>
      <c r="B24" s="29" t="s">
        <v>80</v>
      </c>
      <c r="C24" s="115">
        <f>'לא סחיר- תעודות התחייבות ממשלתי'!M11</f>
        <v>58048.138050000023</v>
      </c>
      <c r="D24" s="116">
        <f t="shared" si="2"/>
        <v>0.67407314458755829</v>
      </c>
    </row>
    <row r="25" spans="1:4">
      <c r="A25" s="54" t="s">
        <v>144</v>
      </c>
      <c r="B25" s="29" t="s">
        <v>81</v>
      </c>
      <c r="C25" s="115" t="s" vm="12">
        <v>981</v>
      </c>
      <c r="D25" s="116" t="s" vm="13">
        <v>981</v>
      </c>
    </row>
    <row r="26" spans="1:4">
      <c r="A26" s="54" t="s">
        <v>144</v>
      </c>
      <c r="B26" s="29" t="s">
        <v>72</v>
      </c>
      <c r="C26" s="115">
        <f>'לא סחיר - אג"ח קונצרני'!P11</f>
        <v>2068.7453099999998</v>
      </c>
      <c r="D26" s="116">
        <f t="shared" ref="D26:D27" si="3">C26/$C$42</f>
        <v>2.4022917931688294E-2</v>
      </c>
    </row>
    <row r="27" spans="1:4">
      <c r="A27" s="54" t="s">
        <v>144</v>
      </c>
      <c r="B27" s="29" t="s">
        <v>82</v>
      </c>
      <c r="C27" s="115">
        <f>'לא סחיר - מניות'!J11</f>
        <v>8.6944999999999997</v>
      </c>
      <c r="D27" s="116">
        <f t="shared" si="3"/>
        <v>1.0096325485183281E-4</v>
      </c>
    </row>
    <row r="28" spans="1:4">
      <c r="A28" s="54" t="s">
        <v>144</v>
      </c>
      <c r="B28" s="29" t="s">
        <v>83</v>
      </c>
      <c r="C28" s="115" t="s" vm="14">
        <v>981</v>
      </c>
      <c r="D28" s="116" t="s" vm="15">
        <v>981</v>
      </c>
    </row>
    <row r="29" spans="1:4">
      <c r="A29" s="54" t="s">
        <v>144</v>
      </c>
      <c r="B29" s="29" t="s">
        <v>84</v>
      </c>
      <c r="C29" s="115" t="s" vm="16">
        <v>981</v>
      </c>
      <c r="D29" s="116" t="s" vm="17">
        <v>981</v>
      </c>
    </row>
    <row r="30" spans="1:4">
      <c r="A30" s="54" t="s">
        <v>144</v>
      </c>
      <c r="B30" s="29" t="s">
        <v>224</v>
      </c>
      <c r="C30" s="115" t="s" vm="18">
        <v>981</v>
      </c>
      <c r="D30" s="116" t="s" vm="19">
        <v>981</v>
      </c>
    </row>
    <row r="31" spans="1:4">
      <c r="A31" s="54" t="s">
        <v>144</v>
      </c>
      <c r="B31" s="29" t="s">
        <v>107</v>
      </c>
      <c r="C31" s="115">
        <f>'לא סחיר - חוזים עתידיים'!I11</f>
        <v>-18.94332</v>
      </c>
      <c r="D31" s="116">
        <f>C31/$C$42</f>
        <v>-2.1997575995167306E-4</v>
      </c>
    </row>
    <row r="32" spans="1:4">
      <c r="A32" s="54" t="s">
        <v>144</v>
      </c>
      <c r="B32" s="29" t="s">
        <v>85</v>
      </c>
      <c r="C32" s="115" t="s" vm="20">
        <v>981</v>
      </c>
      <c r="D32" s="116" t="s" vm="21">
        <v>981</v>
      </c>
    </row>
    <row r="33" spans="1:4">
      <c r="A33" s="54" t="s">
        <v>144</v>
      </c>
      <c r="B33" s="28" t="s">
        <v>202</v>
      </c>
      <c r="C33" s="115">
        <f>הלוואות!O10</f>
        <v>1840.426909999999</v>
      </c>
      <c r="D33" s="116">
        <f>C33/$C$42</f>
        <v>2.1371613221059415E-2</v>
      </c>
    </row>
    <row r="34" spans="1:4">
      <c r="A34" s="54" t="s">
        <v>144</v>
      </c>
      <c r="B34" s="28" t="s">
        <v>203</v>
      </c>
      <c r="C34" s="115" t="s" vm="22">
        <v>981</v>
      </c>
      <c r="D34" s="116" t="s" vm="23">
        <v>981</v>
      </c>
    </row>
    <row r="35" spans="1:4">
      <c r="A35" s="54" t="s">
        <v>144</v>
      </c>
      <c r="B35" s="28" t="s">
        <v>204</v>
      </c>
      <c r="C35" s="115" t="s" vm="24">
        <v>981</v>
      </c>
      <c r="D35" s="116" t="s" vm="25">
        <v>981</v>
      </c>
    </row>
    <row r="36" spans="1:4">
      <c r="A36" s="54" t="s">
        <v>144</v>
      </c>
      <c r="B36" s="55" t="s">
        <v>205</v>
      </c>
      <c r="C36" s="115" t="s" vm="26">
        <v>981</v>
      </c>
      <c r="D36" s="116" t="s" vm="27">
        <v>981</v>
      </c>
    </row>
    <row r="37" spans="1:4">
      <c r="A37" s="54" t="s">
        <v>144</v>
      </c>
      <c r="B37" s="28" t="s">
        <v>206</v>
      </c>
      <c r="C37" s="115">
        <f>'השקעות אחרות '!I10</f>
        <v>8.5638299999999994</v>
      </c>
      <c r="D37" s="116">
        <f t="shared" ref="D37:D38" si="4">C37/$C$42</f>
        <v>9.9445873920038109E-5</v>
      </c>
    </row>
    <row r="38" spans="1:4">
      <c r="A38" s="54"/>
      <c r="B38" s="67" t="s">
        <v>208</v>
      </c>
      <c r="C38" s="115">
        <v>0</v>
      </c>
      <c r="D38" s="116">
        <f t="shared" si="4"/>
        <v>0</v>
      </c>
    </row>
    <row r="39" spans="1:4">
      <c r="A39" s="54" t="s">
        <v>144</v>
      </c>
      <c r="B39" s="68" t="s">
        <v>209</v>
      </c>
      <c r="C39" s="115" t="s" vm="28">
        <v>981</v>
      </c>
      <c r="D39" s="116" t="s" vm="29">
        <v>981</v>
      </c>
    </row>
    <row r="40" spans="1:4">
      <c r="A40" s="54" t="s">
        <v>144</v>
      </c>
      <c r="B40" s="68" t="s">
        <v>236</v>
      </c>
      <c r="C40" s="115" t="s" vm="30">
        <v>981</v>
      </c>
      <c r="D40" s="116" t="s" vm="31">
        <v>981</v>
      </c>
    </row>
    <row r="41" spans="1:4">
      <c r="A41" s="54" t="s">
        <v>144</v>
      </c>
      <c r="B41" s="68" t="s">
        <v>210</v>
      </c>
      <c r="C41" s="115" t="s" vm="32">
        <v>981</v>
      </c>
      <c r="D41" s="116" t="s" vm="33">
        <v>981</v>
      </c>
    </row>
    <row r="42" spans="1:4">
      <c r="B42" s="68" t="s">
        <v>86</v>
      </c>
      <c r="C42" s="115">
        <f>C38+C10</f>
        <v>86115.488380000126</v>
      </c>
      <c r="D42" s="116">
        <f>C42/$C$42</f>
        <v>1</v>
      </c>
    </row>
    <row r="43" spans="1:4">
      <c r="A43" s="54" t="s">
        <v>144</v>
      </c>
      <c r="B43" s="68" t="s">
        <v>207</v>
      </c>
      <c r="C43" s="137">
        <f>'יתרת התחייבות להשקעה'!C10</f>
        <v>64.55847621316714</v>
      </c>
      <c r="D43" s="116"/>
    </row>
    <row r="44" spans="1:4">
      <c r="B44" s="6" t="s">
        <v>112</v>
      </c>
    </row>
    <row r="45" spans="1:4">
      <c r="C45" s="74" t="s">
        <v>189</v>
      </c>
      <c r="D45" s="35" t="s">
        <v>106</v>
      </c>
    </row>
    <row r="46" spans="1:4">
      <c r="C46" s="75" t="s">
        <v>1</v>
      </c>
      <c r="D46" s="24" t="s">
        <v>2</v>
      </c>
    </row>
    <row r="47" spans="1:4">
      <c r="C47" s="117" t="s">
        <v>170</v>
      </c>
      <c r="D47" s="138" vm="34">
        <v>2.6999</v>
      </c>
    </row>
    <row r="48" spans="1:4">
      <c r="C48" s="117" t="s">
        <v>179</v>
      </c>
      <c r="D48" s="138">
        <v>1.0645</v>
      </c>
    </row>
    <row r="49" spans="2:4">
      <c r="C49" s="117" t="s">
        <v>175</v>
      </c>
      <c r="D49" s="138" vm="35">
        <v>2.7238000000000002</v>
      </c>
    </row>
    <row r="50" spans="2:4">
      <c r="B50" s="12"/>
      <c r="C50" s="117" t="s">
        <v>982</v>
      </c>
      <c r="D50" s="138" vm="36">
        <v>3.6745000000000001</v>
      </c>
    </row>
    <row r="51" spans="2:4">
      <c r="C51" s="117" t="s">
        <v>168</v>
      </c>
      <c r="D51" s="138" vm="37">
        <v>4.3288000000000002</v>
      </c>
    </row>
    <row r="52" spans="2:4">
      <c r="C52" s="117" t="s">
        <v>169</v>
      </c>
      <c r="D52" s="138" vm="38">
        <v>4.9442000000000004</v>
      </c>
    </row>
    <row r="53" spans="2:4">
      <c r="C53" s="117" t="s">
        <v>171</v>
      </c>
      <c r="D53" s="138">
        <v>0.44779999999999998</v>
      </c>
    </row>
    <row r="54" spans="2:4">
      <c r="C54" s="117" t="s">
        <v>176</v>
      </c>
      <c r="D54" s="138" vm="39">
        <v>3.2989999999999999</v>
      </c>
    </row>
    <row r="55" spans="2:4">
      <c r="C55" s="117" t="s">
        <v>177</v>
      </c>
      <c r="D55" s="138">
        <v>0.19320000000000001</v>
      </c>
    </row>
    <row r="56" spans="2:4">
      <c r="C56" s="117" t="s">
        <v>174</v>
      </c>
      <c r="D56" s="138" vm="40">
        <v>0.58079999999999998</v>
      </c>
    </row>
    <row r="57" spans="2:4">
      <c r="C57" s="117" t="s">
        <v>983</v>
      </c>
      <c r="D57" s="138">
        <v>2.5392000000000001</v>
      </c>
    </row>
    <row r="58" spans="2:4">
      <c r="C58" s="117" t="s">
        <v>173</v>
      </c>
      <c r="D58" s="138" vm="41">
        <v>0.42099999999999999</v>
      </c>
    </row>
    <row r="59" spans="2:4">
      <c r="C59" s="117" t="s">
        <v>166</v>
      </c>
      <c r="D59" s="138" vm="42">
        <v>3.5139999999999998</v>
      </c>
    </row>
    <row r="60" spans="2:4">
      <c r="C60" s="117" t="s">
        <v>180</v>
      </c>
      <c r="D60" s="138" vm="43">
        <v>0.2964</v>
      </c>
    </row>
    <row r="61" spans="2:4">
      <c r="C61" s="117" t="s">
        <v>984</v>
      </c>
      <c r="D61" s="118" vm="44">
        <v>0.44750000000000001</v>
      </c>
    </row>
    <row r="62" spans="2:4">
      <c r="C62" s="117" t="s">
        <v>985</v>
      </c>
      <c r="D62" s="118">
        <v>6.13E-2</v>
      </c>
    </row>
    <row r="63" spans="2:4">
      <c r="C63" s="117" t="s">
        <v>167</v>
      </c>
      <c r="D63" s="118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5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L11" sqref="L11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8554687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7.28515625" style="1" bestFit="1" customWidth="1"/>
    <col min="8" max="8" width="6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182</v>
      </c>
      <c r="C1" s="77" t="s" vm="1">
        <v>251</v>
      </c>
    </row>
    <row r="2" spans="2:60">
      <c r="B2" s="56" t="s">
        <v>181</v>
      </c>
      <c r="C2" s="77" t="s">
        <v>252</v>
      </c>
    </row>
    <row r="3" spans="2:60">
      <c r="B3" s="56" t="s">
        <v>183</v>
      </c>
      <c r="C3" s="77" t="s">
        <v>253</v>
      </c>
    </row>
    <row r="4" spans="2:60">
      <c r="B4" s="56" t="s">
        <v>184</v>
      </c>
      <c r="C4" s="77">
        <v>8602</v>
      </c>
    </row>
    <row r="6" spans="2:60" ht="26.25" customHeight="1">
      <c r="B6" s="207" t="s">
        <v>212</v>
      </c>
      <c r="C6" s="208"/>
      <c r="D6" s="208"/>
      <c r="E6" s="208"/>
      <c r="F6" s="208"/>
      <c r="G6" s="208"/>
      <c r="H6" s="208"/>
      <c r="I6" s="208"/>
      <c r="J6" s="208"/>
      <c r="K6" s="208"/>
      <c r="L6" s="209"/>
    </row>
    <row r="7" spans="2:60" ht="26.25" customHeight="1">
      <c r="B7" s="207" t="s">
        <v>95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BH7" s="3"/>
    </row>
    <row r="8" spans="2:60" s="3" customFormat="1" ht="78.75">
      <c r="B8" s="22" t="s">
        <v>119</v>
      </c>
      <c r="C8" s="30" t="s">
        <v>45</v>
      </c>
      <c r="D8" s="30" t="s">
        <v>122</v>
      </c>
      <c r="E8" s="30" t="s">
        <v>64</v>
      </c>
      <c r="F8" s="30" t="s">
        <v>104</v>
      </c>
      <c r="G8" s="30" t="s">
        <v>235</v>
      </c>
      <c r="H8" s="30" t="s">
        <v>234</v>
      </c>
      <c r="I8" s="30" t="s">
        <v>62</v>
      </c>
      <c r="J8" s="30" t="s">
        <v>59</v>
      </c>
      <c r="K8" s="30" t="s">
        <v>185</v>
      </c>
      <c r="L8" s="30" t="s">
        <v>187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242</v>
      </c>
      <c r="H9" s="16"/>
      <c r="I9" s="16" t="s">
        <v>238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119" t="s">
        <v>48</v>
      </c>
      <c r="C11" s="120"/>
      <c r="D11" s="120"/>
      <c r="E11" s="120"/>
      <c r="F11" s="120"/>
      <c r="G11" s="121"/>
      <c r="H11" s="126"/>
      <c r="I11" s="121">
        <v>0.64985999999999999</v>
      </c>
      <c r="J11" s="120"/>
      <c r="K11" s="122">
        <v>1</v>
      </c>
      <c r="L11" s="122">
        <f>I11/'סכום נכסי הקרן'!$C$42</f>
        <v>7.5463776868148915E-6</v>
      </c>
      <c r="BC11" s="95"/>
      <c r="BD11" s="3"/>
      <c r="BE11" s="95"/>
      <c r="BG11" s="95"/>
    </row>
    <row r="12" spans="2:60" s="4" customFormat="1" ht="18" customHeight="1">
      <c r="B12" s="123" t="s">
        <v>26</v>
      </c>
      <c r="C12" s="120"/>
      <c r="D12" s="120"/>
      <c r="E12" s="120"/>
      <c r="F12" s="120"/>
      <c r="G12" s="121"/>
      <c r="H12" s="126"/>
      <c r="I12" s="121">
        <v>0.64985999999999999</v>
      </c>
      <c r="J12" s="120"/>
      <c r="K12" s="122">
        <v>1</v>
      </c>
      <c r="L12" s="122">
        <f>I12/'סכום נכסי הקרן'!$C$42</f>
        <v>7.5463776868148915E-6</v>
      </c>
      <c r="BC12" s="95"/>
      <c r="BD12" s="3"/>
      <c r="BE12" s="95"/>
      <c r="BG12" s="95"/>
    </row>
    <row r="13" spans="2:60">
      <c r="B13" s="98" t="s">
        <v>789</v>
      </c>
      <c r="C13" s="81"/>
      <c r="D13" s="81"/>
      <c r="E13" s="81"/>
      <c r="F13" s="81"/>
      <c r="G13" s="89"/>
      <c r="H13" s="91"/>
      <c r="I13" s="89">
        <v>0.64985999999999999</v>
      </c>
      <c r="J13" s="81"/>
      <c r="K13" s="90">
        <v>1</v>
      </c>
      <c r="L13" s="90">
        <f>I13/'סכום נכסי הקרן'!$C$42</f>
        <v>7.5463776868148915E-6</v>
      </c>
      <c r="BD13" s="3"/>
    </row>
    <row r="14" spans="2:60" ht="20.25">
      <c r="B14" s="85" t="s">
        <v>790</v>
      </c>
      <c r="C14" s="79" t="s">
        <v>791</v>
      </c>
      <c r="D14" s="92" t="s">
        <v>123</v>
      </c>
      <c r="E14" s="92" t="s">
        <v>742</v>
      </c>
      <c r="F14" s="92" t="s">
        <v>167</v>
      </c>
      <c r="G14" s="86">
        <v>731</v>
      </c>
      <c r="H14" s="88">
        <v>88.9</v>
      </c>
      <c r="I14" s="86">
        <v>0.64985999999999999</v>
      </c>
      <c r="J14" s="87">
        <v>1.1354189835841093E-4</v>
      </c>
      <c r="K14" s="87">
        <v>1</v>
      </c>
      <c r="L14" s="87">
        <f>I14/'סכום נכסי הקרן'!$C$42</f>
        <v>7.5463776868148915E-6</v>
      </c>
      <c r="BD14" s="4"/>
    </row>
    <row r="15" spans="2:60">
      <c r="B15" s="82"/>
      <c r="C15" s="79"/>
      <c r="D15" s="79"/>
      <c r="E15" s="79"/>
      <c r="F15" s="79"/>
      <c r="G15" s="86"/>
      <c r="H15" s="88"/>
      <c r="I15" s="79"/>
      <c r="J15" s="79"/>
      <c r="K15" s="87"/>
      <c r="L15" s="79"/>
    </row>
    <row r="16" spans="2:60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</row>
    <row r="17" spans="2:56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</row>
    <row r="18" spans="2:56">
      <c r="B18" s="94" t="s">
        <v>250</v>
      </c>
      <c r="C18" s="78"/>
      <c r="D18" s="78"/>
      <c r="E18" s="78"/>
      <c r="F18" s="78"/>
      <c r="G18" s="78"/>
      <c r="H18" s="78"/>
      <c r="I18" s="78"/>
      <c r="J18" s="78"/>
      <c r="K18" s="78"/>
      <c r="L18" s="78"/>
    </row>
    <row r="19" spans="2:56" ht="20.25">
      <c r="B19" s="94" t="s">
        <v>115</v>
      </c>
      <c r="C19" s="78"/>
      <c r="D19" s="78"/>
      <c r="E19" s="78"/>
      <c r="F19" s="78"/>
      <c r="G19" s="78"/>
      <c r="H19" s="78"/>
      <c r="I19" s="78"/>
      <c r="J19" s="78"/>
      <c r="K19" s="78"/>
      <c r="L19" s="78"/>
      <c r="BC19" s="4"/>
    </row>
    <row r="20" spans="2:56">
      <c r="B20" s="94" t="s">
        <v>233</v>
      </c>
      <c r="C20" s="78"/>
      <c r="D20" s="78"/>
      <c r="E20" s="78"/>
      <c r="F20" s="78"/>
      <c r="G20" s="78"/>
      <c r="H20" s="78"/>
      <c r="I20" s="78"/>
      <c r="J20" s="78"/>
      <c r="K20" s="78"/>
      <c r="L20" s="78"/>
      <c r="BD20" s="3"/>
    </row>
    <row r="21" spans="2:56">
      <c r="B21" s="94" t="s">
        <v>241</v>
      </c>
      <c r="C21" s="78"/>
      <c r="D21" s="78"/>
      <c r="E21" s="78"/>
      <c r="F21" s="78"/>
      <c r="G21" s="78"/>
      <c r="H21" s="78"/>
      <c r="I21" s="78"/>
      <c r="J21" s="78"/>
      <c r="K21" s="78"/>
      <c r="L21" s="78"/>
    </row>
    <row r="22" spans="2:56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</row>
    <row r="23" spans="2:56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</row>
    <row r="24" spans="2:56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</row>
    <row r="25" spans="2:56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</row>
    <row r="26" spans="2:56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</row>
    <row r="27" spans="2:56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</row>
    <row r="28" spans="2:56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</row>
    <row r="29" spans="2:56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</row>
    <row r="30" spans="2:56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</row>
    <row r="31" spans="2:56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</row>
    <row r="32" spans="2:56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</row>
    <row r="33" spans="2:12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</row>
    <row r="34" spans="2:12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</row>
    <row r="35" spans="2:12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</row>
    <row r="36" spans="2:12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</row>
    <row r="37" spans="2:12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</row>
    <row r="38" spans="2:12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</row>
    <row r="39" spans="2:12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</row>
    <row r="40" spans="2:12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</row>
    <row r="41" spans="2:12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</row>
    <row r="42" spans="2:12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</row>
    <row r="43" spans="2:12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</row>
    <row r="44" spans="2:12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</row>
    <row r="45" spans="2:12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</row>
    <row r="46" spans="2:12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</row>
    <row r="47" spans="2:12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</row>
    <row r="48" spans="2:12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</row>
    <row r="49" spans="2:12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</row>
    <row r="50" spans="2:12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</row>
    <row r="51" spans="2:12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</row>
    <row r="52" spans="2:12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</row>
    <row r="53" spans="2:12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</row>
    <row r="54" spans="2:12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</row>
    <row r="55" spans="2:12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</row>
    <row r="56" spans="2:12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</row>
    <row r="57" spans="2:12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</row>
    <row r="58" spans="2:12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</row>
    <row r="59" spans="2:12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</row>
    <row r="60" spans="2:12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</row>
    <row r="61" spans="2:12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</row>
    <row r="62" spans="2:12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</row>
    <row r="63" spans="2:12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</row>
    <row r="64" spans="2:12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</row>
    <row r="65" spans="2:12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</row>
    <row r="66" spans="2:12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</row>
    <row r="67" spans="2:12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</row>
    <row r="68" spans="2:12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</row>
    <row r="69" spans="2:12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</row>
    <row r="70" spans="2:12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</row>
    <row r="71" spans="2:12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</row>
    <row r="72" spans="2:12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</row>
    <row r="73" spans="2:12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</row>
    <row r="74" spans="2:12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</row>
    <row r="75" spans="2:12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</row>
    <row r="76" spans="2:12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</row>
    <row r="77" spans="2:12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</row>
    <row r="78" spans="2:12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</row>
    <row r="79" spans="2:12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</row>
    <row r="80" spans="2:12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</row>
    <row r="81" spans="2:12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</row>
    <row r="82" spans="2:12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</row>
    <row r="83" spans="2:12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</row>
    <row r="84" spans="2:12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</row>
    <row r="85" spans="2:12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</row>
    <row r="86" spans="2:12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</row>
    <row r="87" spans="2:12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</row>
    <row r="88" spans="2:12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</row>
    <row r="89" spans="2:12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</row>
    <row r="90" spans="2:12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</row>
    <row r="91" spans="2:12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</row>
    <row r="92" spans="2:12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</row>
    <row r="93" spans="2:12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</row>
    <row r="94" spans="2:12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</row>
    <row r="95" spans="2:12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</row>
    <row r="96" spans="2:12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</row>
    <row r="97" spans="2:12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</row>
    <row r="98" spans="2:12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</row>
    <row r="99" spans="2:12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</row>
    <row r="100" spans="2:12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</row>
    <row r="101" spans="2:12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</row>
    <row r="102" spans="2:12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</row>
    <row r="103" spans="2:12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</row>
    <row r="104" spans="2:12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</row>
    <row r="105" spans="2:12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</row>
    <row r="106" spans="2:12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</row>
    <row r="107" spans="2:12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</row>
    <row r="108" spans="2:12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</row>
    <row r="109" spans="2:12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</row>
    <row r="110" spans="2:12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</row>
    <row r="111" spans="2:12"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</row>
    <row r="112" spans="2:12"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</row>
    <row r="113" spans="2:12"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</row>
    <row r="114" spans="2:12"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</row>
    <row r="115" spans="2:12">
      <c r="D115" s="1"/>
      <c r="E115" s="1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A1:A1048576 B1:B17 C5:C1048576 D1:AF1048576 AH1:XFD1048576 AG1:AG19 B19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182</v>
      </c>
      <c r="C1" s="77" t="s" vm="1">
        <v>251</v>
      </c>
    </row>
    <row r="2" spans="2:61">
      <c r="B2" s="56" t="s">
        <v>181</v>
      </c>
      <c r="C2" s="77" t="s">
        <v>252</v>
      </c>
    </row>
    <row r="3" spans="2:61">
      <c r="B3" s="56" t="s">
        <v>183</v>
      </c>
      <c r="C3" s="77" t="s">
        <v>253</v>
      </c>
    </row>
    <row r="4" spans="2:61">
      <c r="B4" s="56" t="s">
        <v>184</v>
      </c>
      <c r="C4" s="77">
        <v>8602</v>
      </c>
    </row>
    <row r="6" spans="2:61" ht="26.25" customHeight="1">
      <c r="B6" s="207" t="s">
        <v>212</v>
      </c>
      <c r="C6" s="208"/>
      <c r="D6" s="208"/>
      <c r="E6" s="208"/>
      <c r="F6" s="208"/>
      <c r="G6" s="208"/>
      <c r="H6" s="208"/>
      <c r="I6" s="208"/>
      <c r="J6" s="208"/>
      <c r="K6" s="208"/>
      <c r="L6" s="209"/>
    </row>
    <row r="7" spans="2:61" ht="26.25" customHeight="1">
      <c r="B7" s="207" t="s">
        <v>96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BI7" s="3"/>
    </row>
    <row r="8" spans="2:61" s="3" customFormat="1" ht="78.75">
      <c r="B8" s="22" t="s">
        <v>119</v>
      </c>
      <c r="C8" s="30" t="s">
        <v>45</v>
      </c>
      <c r="D8" s="30" t="s">
        <v>122</v>
      </c>
      <c r="E8" s="30" t="s">
        <v>64</v>
      </c>
      <c r="F8" s="30" t="s">
        <v>104</v>
      </c>
      <c r="G8" s="30" t="s">
        <v>235</v>
      </c>
      <c r="H8" s="30" t="s">
        <v>234</v>
      </c>
      <c r="I8" s="30" t="s">
        <v>62</v>
      </c>
      <c r="J8" s="30" t="s">
        <v>59</v>
      </c>
      <c r="K8" s="30" t="s">
        <v>185</v>
      </c>
      <c r="L8" s="31" t="s">
        <v>187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242</v>
      </c>
      <c r="H9" s="16"/>
      <c r="I9" s="16" t="s">
        <v>238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BD11" s="1"/>
      <c r="BE11" s="3"/>
      <c r="BF11" s="1"/>
      <c r="BH11" s="1"/>
    </row>
    <row r="12" spans="2:61">
      <c r="B12" s="94" t="s">
        <v>250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BE12" s="3"/>
    </row>
    <row r="13" spans="2:61" ht="20.25">
      <c r="B13" s="94" t="s">
        <v>115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BE13" s="4"/>
    </row>
    <row r="14" spans="2:61">
      <c r="B14" s="94" t="s">
        <v>233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</row>
    <row r="15" spans="2:61">
      <c r="B15" s="94" t="s">
        <v>241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</row>
    <row r="16" spans="2:61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</row>
    <row r="17" spans="2:56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</row>
    <row r="18" spans="2:56" ht="20.25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BD18" s="4"/>
    </row>
    <row r="19" spans="2:56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</row>
    <row r="20" spans="2:56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</row>
    <row r="21" spans="2:56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BD21" s="3"/>
    </row>
    <row r="22" spans="2:56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</row>
    <row r="23" spans="2:56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</row>
    <row r="24" spans="2:56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</row>
    <row r="25" spans="2:56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</row>
    <row r="26" spans="2:56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</row>
    <row r="27" spans="2:56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</row>
    <row r="28" spans="2:56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</row>
    <row r="29" spans="2:56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</row>
    <row r="30" spans="2:56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</row>
    <row r="31" spans="2:56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</row>
    <row r="32" spans="2:56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</row>
    <row r="33" spans="2:12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</row>
    <row r="34" spans="2:12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</row>
    <row r="35" spans="2:12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</row>
    <row r="36" spans="2:12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</row>
    <row r="37" spans="2:12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</row>
    <row r="38" spans="2:12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</row>
    <row r="39" spans="2:12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</row>
    <row r="40" spans="2:12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</row>
    <row r="41" spans="2:12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</row>
    <row r="42" spans="2:12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</row>
    <row r="43" spans="2:12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</row>
    <row r="44" spans="2:12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</row>
    <row r="45" spans="2:12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</row>
    <row r="46" spans="2:12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</row>
    <row r="47" spans="2:12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</row>
    <row r="48" spans="2:12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</row>
    <row r="49" spans="2:12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</row>
    <row r="50" spans="2:12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</row>
    <row r="51" spans="2:12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</row>
    <row r="52" spans="2:12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</row>
    <row r="53" spans="2:12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</row>
    <row r="54" spans="2:12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</row>
    <row r="55" spans="2:12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</row>
    <row r="56" spans="2:12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</row>
    <row r="57" spans="2:12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</row>
    <row r="58" spans="2:12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</row>
    <row r="59" spans="2:12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</row>
    <row r="60" spans="2:12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</row>
    <row r="61" spans="2:12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</row>
    <row r="62" spans="2:12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</row>
    <row r="63" spans="2:12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</row>
    <row r="64" spans="2:12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</row>
    <row r="65" spans="2:12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</row>
    <row r="66" spans="2:12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</row>
    <row r="67" spans="2:12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</row>
    <row r="68" spans="2:12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</row>
    <row r="69" spans="2:12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</row>
    <row r="70" spans="2:12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</row>
    <row r="71" spans="2:12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</row>
    <row r="72" spans="2:12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</row>
    <row r="73" spans="2:12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</row>
    <row r="74" spans="2:12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</row>
    <row r="75" spans="2:12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</row>
    <row r="76" spans="2:12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</row>
    <row r="77" spans="2:12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</row>
    <row r="78" spans="2:12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</row>
    <row r="79" spans="2:12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</row>
    <row r="80" spans="2:12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</row>
    <row r="81" spans="2:12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</row>
    <row r="82" spans="2:12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</row>
    <row r="83" spans="2:12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</row>
    <row r="84" spans="2:12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</row>
    <row r="85" spans="2:12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</row>
    <row r="86" spans="2:12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</row>
    <row r="87" spans="2:12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</row>
    <row r="88" spans="2:12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</row>
    <row r="89" spans="2:12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</row>
    <row r="90" spans="2:12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</row>
    <row r="91" spans="2:12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</row>
    <row r="92" spans="2:12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</row>
    <row r="93" spans="2:12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</row>
    <row r="94" spans="2:12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</row>
    <row r="95" spans="2:12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</row>
    <row r="96" spans="2:12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</row>
    <row r="97" spans="2:12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</row>
    <row r="98" spans="2:12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</row>
    <row r="99" spans="2:12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</row>
    <row r="100" spans="2:12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</row>
    <row r="101" spans="2:12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</row>
    <row r="102" spans="2:12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</row>
    <row r="103" spans="2:12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</row>
    <row r="104" spans="2:12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</row>
    <row r="105" spans="2:12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</row>
    <row r="106" spans="2:12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</row>
    <row r="107" spans="2:12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</row>
    <row r="108" spans="2:12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</row>
    <row r="109" spans="2:12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</row>
    <row r="110" spans="2:12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855468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6" t="s">
        <v>182</v>
      </c>
      <c r="C1" s="77" t="s" vm="1">
        <v>251</v>
      </c>
    </row>
    <row r="2" spans="1:60">
      <c r="B2" s="56" t="s">
        <v>181</v>
      </c>
      <c r="C2" s="77" t="s">
        <v>252</v>
      </c>
    </row>
    <row r="3" spans="1:60">
      <c r="B3" s="56" t="s">
        <v>183</v>
      </c>
      <c r="C3" s="77" t="s">
        <v>253</v>
      </c>
    </row>
    <row r="4" spans="1:60">
      <c r="B4" s="56" t="s">
        <v>184</v>
      </c>
      <c r="C4" s="77">
        <v>8602</v>
      </c>
    </row>
    <row r="6" spans="1:60" ht="26.25" customHeight="1">
      <c r="B6" s="207" t="s">
        <v>212</v>
      </c>
      <c r="C6" s="208"/>
      <c r="D6" s="208"/>
      <c r="E6" s="208"/>
      <c r="F6" s="208"/>
      <c r="G6" s="208"/>
      <c r="H6" s="208"/>
      <c r="I6" s="208"/>
      <c r="J6" s="208"/>
      <c r="K6" s="209"/>
      <c r="BD6" s="1" t="s">
        <v>123</v>
      </c>
      <c r="BF6" s="1" t="s">
        <v>190</v>
      </c>
      <c r="BH6" s="3" t="s">
        <v>167</v>
      </c>
    </row>
    <row r="7" spans="1:60" ht="26.25" customHeight="1">
      <c r="B7" s="207" t="s">
        <v>97</v>
      </c>
      <c r="C7" s="208"/>
      <c r="D7" s="208"/>
      <c r="E7" s="208"/>
      <c r="F7" s="208"/>
      <c r="G7" s="208"/>
      <c r="H7" s="208"/>
      <c r="I7" s="208"/>
      <c r="J7" s="208"/>
      <c r="K7" s="209"/>
      <c r="BD7" s="3" t="s">
        <v>125</v>
      </c>
      <c r="BF7" s="1" t="s">
        <v>145</v>
      </c>
      <c r="BH7" s="3" t="s">
        <v>166</v>
      </c>
    </row>
    <row r="8" spans="1:60" s="3" customFormat="1" ht="78.75">
      <c r="A8" s="2"/>
      <c r="B8" s="22" t="s">
        <v>119</v>
      </c>
      <c r="C8" s="30" t="s">
        <v>45</v>
      </c>
      <c r="D8" s="30" t="s">
        <v>122</v>
      </c>
      <c r="E8" s="30" t="s">
        <v>64</v>
      </c>
      <c r="F8" s="30" t="s">
        <v>104</v>
      </c>
      <c r="G8" s="30" t="s">
        <v>235</v>
      </c>
      <c r="H8" s="30" t="s">
        <v>234</v>
      </c>
      <c r="I8" s="30" t="s">
        <v>62</v>
      </c>
      <c r="J8" s="30" t="s">
        <v>185</v>
      </c>
      <c r="K8" s="30" t="s">
        <v>187</v>
      </c>
      <c r="BC8" s="1" t="s">
        <v>138</v>
      </c>
      <c r="BD8" s="1" t="s">
        <v>139</v>
      </c>
      <c r="BE8" s="1" t="s">
        <v>146</v>
      </c>
      <c r="BG8" s="4" t="s">
        <v>168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242</v>
      </c>
      <c r="H9" s="16"/>
      <c r="I9" s="16" t="s">
        <v>238</v>
      </c>
      <c r="J9" s="32" t="s">
        <v>20</v>
      </c>
      <c r="K9" s="57" t="s">
        <v>20</v>
      </c>
      <c r="BC9" s="1" t="s">
        <v>135</v>
      </c>
      <c r="BE9" s="1" t="s">
        <v>147</v>
      </c>
      <c r="BG9" s="4" t="s">
        <v>169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8" t="s">
        <v>6</v>
      </c>
      <c r="J10" s="58" t="s">
        <v>7</v>
      </c>
      <c r="K10" s="58" t="s">
        <v>8</v>
      </c>
      <c r="L10" s="3"/>
      <c r="M10" s="3"/>
      <c r="N10" s="3"/>
      <c r="O10" s="3"/>
      <c r="BC10" s="1" t="s">
        <v>131</v>
      </c>
      <c r="BD10" s="3"/>
      <c r="BE10" s="1" t="s">
        <v>191</v>
      </c>
      <c r="BG10" s="1" t="s">
        <v>175</v>
      </c>
    </row>
    <row r="11" spans="1:60" s="4" customFormat="1" ht="18" customHeight="1">
      <c r="A11" s="2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3"/>
      <c r="M11" s="3"/>
      <c r="N11" s="3"/>
      <c r="O11" s="3"/>
      <c r="BC11" s="1" t="s">
        <v>130</v>
      </c>
      <c r="BD11" s="3"/>
      <c r="BE11" s="1" t="s">
        <v>148</v>
      </c>
      <c r="BG11" s="1" t="s">
        <v>170</v>
      </c>
    </row>
    <row r="12" spans="1:60" ht="20.25">
      <c r="B12" s="94" t="s">
        <v>250</v>
      </c>
      <c r="C12" s="78"/>
      <c r="D12" s="78"/>
      <c r="E12" s="78"/>
      <c r="F12" s="78"/>
      <c r="G12" s="78"/>
      <c r="H12" s="78"/>
      <c r="I12" s="78"/>
      <c r="J12" s="78"/>
      <c r="K12" s="78"/>
      <c r="P12" s="1"/>
      <c r="BC12" s="1" t="s">
        <v>128</v>
      </c>
      <c r="BD12" s="4"/>
      <c r="BE12" s="1" t="s">
        <v>149</v>
      </c>
      <c r="BG12" s="1" t="s">
        <v>171</v>
      </c>
    </row>
    <row r="13" spans="1:60">
      <c r="B13" s="94" t="s">
        <v>115</v>
      </c>
      <c r="C13" s="78"/>
      <c r="D13" s="78"/>
      <c r="E13" s="78"/>
      <c r="F13" s="78"/>
      <c r="G13" s="78"/>
      <c r="H13" s="78"/>
      <c r="I13" s="78"/>
      <c r="J13" s="78"/>
      <c r="K13" s="78"/>
      <c r="P13" s="1"/>
      <c r="BC13" s="1" t="s">
        <v>132</v>
      </c>
      <c r="BE13" s="1" t="s">
        <v>150</v>
      </c>
      <c r="BG13" s="1" t="s">
        <v>172</v>
      </c>
    </row>
    <row r="14" spans="1:60">
      <c r="B14" s="94" t="s">
        <v>233</v>
      </c>
      <c r="C14" s="78"/>
      <c r="D14" s="78"/>
      <c r="E14" s="78"/>
      <c r="F14" s="78"/>
      <c r="G14" s="78"/>
      <c r="H14" s="78"/>
      <c r="I14" s="78"/>
      <c r="J14" s="78"/>
      <c r="K14" s="78"/>
      <c r="P14" s="1"/>
      <c r="BC14" s="1" t="s">
        <v>129</v>
      </c>
      <c r="BE14" s="1" t="s">
        <v>151</v>
      </c>
      <c r="BG14" s="1" t="s">
        <v>174</v>
      </c>
    </row>
    <row r="15" spans="1:60">
      <c r="B15" s="94" t="s">
        <v>241</v>
      </c>
      <c r="C15" s="78"/>
      <c r="D15" s="78"/>
      <c r="E15" s="78"/>
      <c r="F15" s="78"/>
      <c r="G15" s="78"/>
      <c r="H15" s="78"/>
      <c r="I15" s="78"/>
      <c r="J15" s="78"/>
      <c r="K15" s="78"/>
      <c r="P15" s="1"/>
      <c r="BC15" s="1" t="s">
        <v>140</v>
      </c>
      <c r="BE15" s="1" t="s">
        <v>192</v>
      </c>
      <c r="BG15" s="1" t="s">
        <v>176</v>
      </c>
    </row>
    <row r="16" spans="1:60" ht="20.25">
      <c r="B16" s="78"/>
      <c r="C16" s="78"/>
      <c r="D16" s="78"/>
      <c r="E16" s="78"/>
      <c r="F16" s="78"/>
      <c r="G16" s="78"/>
      <c r="H16" s="78"/>
      <c r="I16" s="78"/>
      <c r="J16" s="78"/>
      <c r="K16" s="78"/>
      <c r="P16" s="1"/>
      <c r="BC16" s="4" t="s">
        <v>126</v>
      </c>
      <c r="BD16" s="1" t="s">
        <v>141</v>
      </c>
      <c r="BE16" s="1" t="s">
        <v>152</v>
      </c>
      <c r="BG16" s="1" t="s">
        <v>177</v>
      </c>
    </row>
    <row r="17" spans="2:60">
      <c r="B17" s="78"/>
      <c r="C17" s="78"/>
      <c r="D17" s="78"/>
      <c r="E17" s="78"/>
      <c r="F17" s="78"/>
      <c r="G17" s="78"/>
      <c r="H17" s="78"/>
      <c r="I17" s="78"/>
      <c r="J17" s="78"/>
      <c r="K17" s="78"/>
      <c r="P17" s="1"/>
      <c r="BC17" s="1" t="s">
        <v>136</v>
      </c>
      <c r="BE17" s="1" t="s">
        <v>153</v>
      </c>
      <c r="BG17" s="1" t="s">
        <v>178</v>
      </c>
    </row>
    <row r="18" spans="2:60">
      <c r="B18" s="78"/>
      <c r="C18" s="78"/>
      <c r="D18" s="78"/>
      <c r="E18" s="78"/>
      <c r="F18" s="78"/>
      <c r="G18" s="78"/>
      <c r="H18" s="78"/>
      <c r="I18" s="78"/>
      <c r="J18" s="78"/>
      <c r="K18" s="78"/>
      <c r="BD18" s="1" t="s">
        <v>124</v>
      </c>
      <c r="BF18" s="1" t="s">
        <v>154</v>
      </c>
      <c r="BH18" s="1" t="s">
        <v>28</v>
      </c>
    </row>
    <row r="19" spans="2:60">
      <c r="B19" s="78"/>
      <c r="C19" s="78"/>
      <c r="D19" s="78"/>
      <c r="E19" s="78"/>
      <c r="F19" s="78"/>
      <c r="G19" s="78"/>
      <c r="H19" s="78"/>
      <c r="I19" s="78"/>
      <c r="J19" s="78"/>
      <c r="K19" s="78"/>
      <c r="BD19" s="1" t="s">
        <v>137</v>
      </c>
      <c r="BF19" s="1" t="s">
        <v>155</v>
      </c>
    </row>
    <row r="20" spans="2:60">
      <c r="B20" s="78"/>
      <c r="C20" s="78"/>
      <c r="D20" s="78"/>
      <c r="E20" s="78"/>
      <c r="F20" s="78"/>
      <c r="G20" s="78"/>
      <c r="H20" s="78"/>
      <c r="I20" s="78"/>
      <c r="J20" s="78"/>
      <c r="K20" s="78"/>
      <c r="BD20" s="1" t="s">
        <v>142</v>
      </c>
      <c r="BF20" s="1" t="s">
        <v>156</v>
      </c>
    </row>
    <row r="21" spans="2:60">
      <c r="B21" s="78"/>
      <c r="C21" s="78"/>
      <c r="D21" s="78"/>
      <c r="E21" s="78"/>
      <c r="F21" s="78"/>
      <c r="G21" s="78"/>
      <c r="H21" s="78"/>
      <c r="I21" s="78"/>
      <c r="J21" s="78"/>
      <c r="K21" s="78"/>
      <c r="BD21" s="1" t="s">
        <v>127</v>
      </c>
      <c r="BE21" s="1" t="s">
        <v>143</v>
      </c>
      <c r="BF21" s="1" t="s">
        <v>157</v>
      </c>
    </row>
    <row r="22" spans="2:60">
      <c r="B22" s="78"/>
      <c r="C22" s="78"/>
      <c r="D22" s="78"/>
      <c r="E22" s="78"/>
      <c r="F22" s="78"/>
      <c r="G22" s="78"/>
      <c r="H22" s="78"/>
      <c r="I22" s="78"/>
      <c r="J22" s="78"/>
      <c r="K22" s="78"/>
      <c r="BD22" s="1" t="s">
        <v>133</v>
      </c>
      <c r="BF22" s="1" t="s">
        <v>158</v>
      </c>
    </row>
    <row r="23" spans="2:60">
      <c r="B23" s="78"/>
      <c r="C23" s="78"/>
      <c r="D23" s="78"/>
      <c r="E23" s="78"/>
      <c r="F23" s="78"/>
      <c r="G23" s="78"/>
      <c r="H23" s="78"/>
      <c r="I23" s="78"/>
      <c r="J23" s="78"/>
      <c r="K23" s="78"/>
      <c r="BD23" s="1" t="s">
        <v>28</v>
      </c>
      <c r="BE23" s="1" t="s">
        <v>134</v>
      </c>
      <c r="BF23" s="1" t="s">
        <v>193</v>
      </c>
    </row>
    <row r="24" spans="2:60">
      <c r="B24" s="78"/>
      <c r="C24" s="78"/>
      <c r="D24" s="78"/>
      <c r="E24" s="78"/>
      <c r="F24" s="78"/>
      <c r="G24" s="78"/>
      <c r="H24" s="78"/>
      <c r="I24" s="78"/>
      <c r="J24" s="78"/>
      <c r="K24" s="78"/>
      <c r="BF24" s="1" t="s">
        <v>196</v>
      </c>
    </row>
    <row r="25" spans="2:60">
      <c r="B25" s="78"/>
      <c r="C25" s="78"/>
      <c r="D25" s="78"/>
      <c r="E25" s="78"/>
      <c r="F25" s="78"/>
      <c r="G25" s="78"/>
      <c r="H25" s="78"/>
      <c r="I25" s="78"/>
      <c r="J25" s="78"/>
      <c r="K25" s="78"/>
      <c r="BF25" s="1" t="s">
        <v>159</v>
      </c>
    </row>
    <row r="26" spans="2:60">
      <c r="B26" s="78"/>
      <c r="C26" s="78"/>
      <c r="D26" s="78"/>
      <c r="E26" s="78"/>
      <c r="F26" s="78"/>
      <c r="G26" s="78"/>
      <c r="H26" s="78"/>
      <c r="I26" s="78"/>
      <c r="J26" s="78"/>
      <c r="K26" s="78"/>
      <c r="BF26" s="1" t="s">
        <v>160</v>
      </c>
    </row>
    <row r="27" spans="2:60">
      <c r="B27" s="78"/>
      <c r="C27" s="78"/>
      <c r="D27" s="78"/>
      <c r="E27" s="78"/>
      <c r="F27" s="78"/>
      <c r="G27" s="78"/>
      <c r="H27" s="78"/>
      <c r="I27" s="78"/>
      <c r="J27" s="78"/>
      <c r="K27" s="78"/>
      <c r="BF27" s="1" t="s">
        <v>195</v>
      </c>
    </row>
    <row r="28" spans="2:60">
      <c r="B28" s="78"/>
      <c r="C28" s="78"/>
      <c r="D28" s="78"/>
      <c r="E28" s="78"/>
      <c r="F28" s="78"/>
      <c r="G28" s="78"/>
      <c r="H28" s="78"/>
      <c r="I28" s="78"/>
      <c r="J28" s="78"/>
      <c r="K28" s="78"/>
      <c r="BF28" s="1" t="s">
        <v>161</v>
      </c>
    </row>
    <row r="29" spans="2:60">
      <c r="B29" s="78"/>
      <c r="C29" s="78"/>
      <c r="D29" s="78"/>
      <c r="E29" s="78"/>
      <c r="F29" s="78"/>
      <c r="G29" s="78"/>
      <c r="H29" s="78"/>
      <c r="I29" s="78"/>
      <c r="J29" s="78"/>
      <c r="K29" s="78"/>
      <c r="BF29" s="1" t="s">
        <v>162</v>
      </c>
    </row>
    <row r="30" spans="2:60">
      <c r="B30" s="78"/>
      <c r="C30" s="78"/>
      <c r="D30" s="78"/>
      <c r="E30" s="78"/>
      <c r="F30" s="78"/>
      <c r="G30" s="78"/>
      <c r="H30" s="78"/>
      <c r="I30" s="78"/>
      <c r="J30" s="78"/>
      <c r="K30" s="78"/>
      <c r="BF30" s="1" t="s">
        <v>194</v>
      </c>
    </row>
    <row r="31" spans="2:60">
      <c r="B31" s="78"/>
      <c r="C31" s="78"/>
      <c r="D31" s="78"/>
      <c r="E31" s="78"/>
      <c r="F31" s="78"/>
      <c r="G31" s="78"/>
      <c r="H31" s="78"/>
      <c r="I31" s="78"/>
      <c r="J31" s="78"/>
      <c r="K31" s="78"/>
      <c r="BF31" s="1" t="s">
        <v>28</v>
      </c>
    </row>
    <row r="32" spans="2:60">
      <c r="B32" s="78"/>
      <c r="C32" s="78"/>
      <c r="D32" s="78"/>
      <c r="E32" s="78"/>
      <c r="F32" s="78"/>
      <c r="G32" s="78"/>
      <c r="H32" s="78"/>
      <c r="I32" s="78"/>
      <c r="J32" s="78"/>
      <c r="K32" s="78"/>
    </row>
    <row r="33" spans="2:11">
      <c r="B33" s="78"/>
      <c r="C33" s="78"/>
      <c r="D33" s="78"/>
      <c r="E33" s="78"/>
      <c r="F33" s="78"/>
      <c r="G33" s="78"/>
      <c r="H33" s="78"/>
      <c r="I33" s="78"/>
      <c r="J33" s="78"/>
      <c r="K33" s="78"/>
    </row>
    <row r="34" spans="2:11">
      <c r="B34" s="78"/>
      <c r="C34" s="78"/>
      <c r="D34" s="78"/>
      <c r="E34" s="78"/>
      <c r="F34" s="78"/>
      <c r="G34" s="78"/>
      <c r="H34" s="78"/>
      <c r="I34" s="78"/>
      <c r="J34" s="78"/>
      <c r="K34" s="78"/>
    </row>
    <row r="35" spans="2:11">
      <c r="B35" s="78"/>
      <c r="C35" s="78"/>
      <c r="D35" s="78"/>
      <c r="E35" s="78"/>
      <c r="F35" s="78"/>
      <c r="G35" s="78"/>
      <c r="H35" s="78"/>
      <c r="I35" s="78"/>
      <c r="J35" s="78"/>
      <c r="K35" s="78"/>
    </row>
    <row r="36" spans="2:11">
      <c r="B36" s="78"/>
      <c r="C36" s="78"/>
      <c r="D36" s="78"/>
      <c r="E36" s="78"/>
      <c r="F36" s="78"/>
      <c r="G36" s="78"/>
      <c r="H36" s="78"/>
      <c r="I36" s="78"/>
      <c r="J36" s="78"/>
      <c r="K36" s="78"/>
    </row>
    <row r="37" spans="2:11">
      <c r="B37" s="78"/>
      <c r="C37" s="78"/>
      <c r="D37" s="78"/>
      <c r="E37" s="78"/>
      <c r="F37" s="78"/>
      <c r="G37" s="78"/>
      <c r="H37" s="78"/>
      <c r="I37" s="78"/>
      <c r="J37" s="78"/>
      <c r="K37" s="78"/>
    </row>
    <row r="38" spans="2:11">
      <c r="B38" s="78"/>
      <c r="C38" s="78"/>
      <c r="D38" s="78"/>
      <c r="E38" s="78"/>
      <c r="F38" s="78"/>
      <c r="G38" s="78"/>
      <c r="H38" s="78"/>
      <c r="I38" s="78"/>
      <c r="J38" s="78"/>
      <c r="K38" s="78"/>
    </row>
    <row r="39" spans="2:11">
      <c r="B39" s="78"/>
      <c r="C39" s="78"/>
      <c r="D39" s="78"/>
      <c r="E39" s="78"/>
      <c r="F39" s="78"/>
      <c r="G39" s="78"/>
      <c r="H39" s="78"/>
      <c r="I39" s="78"/>
      <c r="J39" s="78"/>
      <c r="K39" s="78"/>
    </row>
    <row r="40" spans="2:11">
      <c r="B40" s="78"/>
      <c r="C40" s="78"/>
      <c r="D40" s="78"/>
      <c r="E40" s="78"/>
      <c r="F40" s="78"/>
      <c r="G40" s="78"/>
      <c r="H40" s="78"/>
      <c r="I40" s="78"/>
      <c r="J40" s="78"/>
      <c r="K40" s="78"/>
    </row>
    <row r="41" spans="2:11">
      <c r="B41" s="78"/>
      <c r="C41" s="78"/>
      <c r="D41" s="78"/>
      <c r="E41" s="78"/>
      <c r="F41" s="78"/>
      <c r="G41" s="78"/>
      <c r="H41" s="78"/>
      <c r="I41" s="78"/>
      <c r="J41" s="78"/>
      <c r="K41" s="78"/>
    </row>
    <row r="42" spans="2:11">
      <c r="B42" s="78"/>
      <c r="C42" s="78"/>
      <c r="D42" s="78"/>
      <c r="E42" s="78"/>
      <c r="F42" s="78"/>
      <c r="G42" s="78"/>
      <c r="H42" s="78"/>
      <c r="I42" s="78"/>
      <c r="J42" s="78"/>
      <c r="K42" s="78"/>
    </row>
    <row r="43" spans="2:11">
      <c r="B43" s="78"/>
      <c r="C43" s="78"/>
      <c r="D43" s="78"/>
      <c r="E43" s="78"/>
      <c r="F43" s="78"/>
      <c r="G43" s="78"/>
      <c r="H43" s="78"/>
      <c r="I43" s="78"/>
      <c r="J43" s="78"/>
      <c r="K43" s="78"/>
    </row>
    <row r="44" spans="2:11">
      <c r="B44" s="78"/>
      <c r="C44" s="78"/>
      <c r="D44" s="78"/>
      <c r="E44" s="78"/>
      <c r="F44" s="78"/>
      <c r="G44" s="78"/>
      <c r="H44" s="78"/>
      <c r="I44" s="78"/>
      <c r="J44" s="78"/>
      <c r="K44" s="78"/>
    </row>
    <row r="45" spans="2:11">
      <c r="B45" s="78"/>
      <c r="C45" s="78"/>
      <c r="D45" s="78"/>
      <c r="E45" s="78"/>
      <c r="F45" s="78"/>
      <c r="G45" s="78"/>
      <c r="H45" s="78"/>
      <c r="I45" s="78"/>
      <c r="J45" s="78"/>
      <c r="K45" s="78"/>
    </row>
    <row r="46" spans="2:11">
      <c r="B46" s="78"/>
      <c r="C46" s="78"/>
      <c r="D46" s="78"/>
      <c r="E46" s="78"/>
      <c r="F46" s="78"/>
      <c r="G46" s="78"/>
      <c r="H46" s="78"/>
      <c r="I46" s="78"/>
      <c r="J46" s="78"/>
      <c r="K46" s="78"/>
    </row>
    <row r="47" spans="2:11">
      <c r="B47" s="78"/>
      <c r="C47" s="78"/>
      <c r="D47" s="78"/>
      <c r="E47" s="78"/>
      <c r="F47" s="78"/>
      <c r="G47" s="78"/>
      <c r="H47" s="78"/>
      <c r="I47" s="78"/>
      <c r="J47" s="78"/>
      <c r="K47" s="78"/>
    </row>
    <row r="48" spans="2:11">
      <c r="B48" s="78"/>
      <c r="C48" s="78"/>
      <c r="D48" s="78"/>
      <c r="E48" s="78"/>
      <c r="F48" s="78"/>
      <c r="G48" s="78"/>
      <c r="H48" s="78"/>
      <c r="I48" s="78"/>
      <c r="J48" s="78"/>
      <c r="K48" s="78"/>
    </row>
    <row r="49" spans="2:11">
      <c r="B49" s="78"/>
      <c r="C49" s="78"/>
      <c r="D49" s="78"/>
      <c r="E49" s="78"/>
      <c r="F49" s="78"/>
      <c r="G49" s="78"/>
      <c r="H49" s="78"/>
      <c r="I49" s="78"/>
      <c r="J49" s="78"/>
      <c r="K49" s="78"/>
    </row>
    <row r="50" spans="2:11">
      <c r="B50" s="78"/>
      <c r="C50" s="78"/>
      <c r="D50" s="78"/>
      <c r="E50" s="78"/>
      <c r="F50" s="78"/>
      <c r="G50" s="78"/>
      <c r="H50" s="78"/>
      <c r="I50" s="78"/>
      <c r="J50" s="78"/>
      <c r="K50" s="78"/>
    </row>
    <row r="51" spans="2:11">
      <c r="B51" s="78"/>
      <c r="C51" s="78"/>
      <c r="D51" s="78"/>
      <c r="E51" s="78"/>
      <c r="F51" s="78"/>
      <c r="G51" s="78"/>
      <c r="H51" s="78"/>
      <c r="I51" s="78"/>
      <c r="J51" s="78"/>
      <c r="K51" s="78"/>
    </row>
    <row r="52" spans="2:11">
      <c r="B52" s="78"/>
      <c r="C52" s="78"/>
      <c r="D52" s="78"/>
      <c r="E52" s="78"/>
      <c r="F52" s="78"/>
      <c r="G52" s="78"/>
      <c r="H52" s="78"/>
      <c r="I52" s="78"/>
      <c r="J52" s="78"/>
      <c r="K52" s="78"/>
    </row>
    <row r="53" spans="2:11">
      <c r="B53" s="78"/>
      <c r="C53" s="78"/>
      <c r="D53" s="78"/>
      <c r="E53" s="78"/>
      <c r="F53" s="78"/>
      <c r="G53" s="78"/>
      <c r="H53" s="78"/>
      <c r="I53" s="78"/>
      <c r="J53" s="78"/>
      <c r="K53" s="78"/>
    </row>
    <row r="54" spans="2:11">
      <c r="B54" s="78"/>
      <c r="C54" s="78"/>
      <c r="D54" s="78"/>
      <c r="E54" s="78"/>
      <c r="F54" s="78"/>
      <c r="G54" s="78"/>
      <c r="H54" s="78"/>
      <c r="I54" s="78"/>
      <c r="J54" s="78"/>
      <c r="K54" s="78"/>
    </row>
    <row r="55" spans="2:11">
      <c r="B55" s="78"/>
      <c r="C55" s="78"/>
      <c r="D55" s="78"/>
      <c r="E55" s="78"/>
      <c r="F55" s="78"/>
      <c r="G55" s="78"/>
      <c r="H55" s="78"/>
      <c r="I55" s="78"/>
      <c r="J55" s="78"/>
      <c r="K55" s="78"/>
    </row>
    <row r="56" spans="2:11">
      <c r="B56" s="78"/>
      <c r="C56" s="78"/>
      <c r="D56" s="78"/>
      <c r="E56" s="78"/>
      <c r="F56" s="78"/>
      <c r="G56" s="78"/>
      <c r="H56" s="78"/>
      <c r="I56" s="78"/>
      <c r="J56" s="78"/>
      <c r="K56" s="78"/>
    </row>
    <row r="57" spans="2:11">
      <c r="B57" s="78"/>
      <c r="C57" s="78"/>
      <c r="D57" s="78"/>
      <c r="E57" s="78"/>
      <c r="F57" s="78"/>
      <c r="G57" s="78"/>
      <c r="H57" s="78"/>
      <c r="I57" s="78"/>
      <c r="J57" s="78"/>
      <c r="K57" s="78"/>
    </row>
    <row r="58" spans="2:11">
      <c r="B58" s="78"/>
      <c r="C58" s="78"/>
      <c r="D58" s="78"/>
      <c r="E58" s="78"/>
      <c r="F58" s="78"/>
      <c r="G58" s="78"/>
      <c r="H58" s="78"/>
      <c r="I58" s="78"/>
      <c r="J58" s="78"/>
      <c r="K58" s="78"/>
    </row>
    <row r="59" spans="2:11">
      <c r="B59" s="78"/>
      <c r="C59" s="78"/>
      <c r="D59" s="78"/>
      <c r="E59" s="78"/>
      <c r="F59" s="78"/>
      <c r="G59" s="78"/>
      <c r="H59" s="78"/>
      <c r="I59" s="78"/>
      <c r="J59" s="78"/>
      <c r="K59" s="78"/>
    </row>
    <row r="60" spans="2:11">
      <c r="B60" s="78"/>
      <c r="C60" s="78"/>
      <c r="D60" s="78"/>
      <c r="E60" s="78"/>
      <c r="F60" s="78"/>
      <c r="G60" s="78"/>
      <c r="H60" s="78"/>
      <c r="I60" s="78"/>
      <c r="J60" s="78"/>
      <c r="K60" s="78"/>
    </row>
    <row r="61" spans="2:11">
      <c r="B61" s="78"/>
      <c r="C61" s="78"/>
      <c r="D61" s="78"/>
      <c r="E61" s="78"/>
      <c r="F61" s="78"/>
      <c r="G61" s="78"/>
      <c r="H61" s="78"/>
      <c r="I61" s="78"/>
      <c r="J61" s="78"/>
      <c r="K61" s="78"/>
    </row>
    <row r="62" spans="2:11">
      <c r="B62" s="78"/>
      <c r="C62" s="78"/>
      <c r="D62" s="78"/>
      <c r="E62" s="78"/>
      <c r="F62" s="78"/>
      <c r="G62" s="78"/>
      <c r="H62" s="78"/>
      <c r="I62" s="78"/>
      <c r="J62" s="78"/>
      <c r="K62" s="78"/>
    </row>
    <row r="63" spans="2:11">
      <c r="B63" s="78"/>
      <c r="C63" s="78"/>
      <c r="D63" s="78"/>
      <c r="E63" s="78"/>
      <c r="F63" s="78"/>
      <c r="G63" s="78"/>
      <c r="H63" s="78"/>
      <c r="I63" s="78"/>
      <c r="J63" s="78"/>
      <c r="K63" s="78"/>
    </row>
    <row r="64" spans="2:11">
      <c r="B64" s="78"/>
      <c r="C64" s="78"/>
      <c r="D64" s="78"/>
      <c r="E64" s="78"/>
      <c r="F64" s="78"/>
      <c r="G64" s="78"/>
      <c r="H64" s="78"/>
      <c r="I64" s="78"/>
      <c r="J64" s="78"/>
      <c r="K64" s="78"/>
    </row>
    <row r="65" spans="2:11">
      <c r="B65" s="78"/>
      <c r="C65" s="78"/>
      <c r="D65" s="78"/>
      <c r="E65" s="78"/>
      <c r="F65" s="78"/>
      <c r="G65" s="78"/>
      <c r="H65" s="78"/>
      <c r="I65" s="78"/>
      <c r="J65" s="78"/>
      <c r="K65" s="78"/>
    </row>
    <row r="66" spans="2:11">
      <c r="B66" s="78"/>
      <c r="C66" s="78"/>
      <c r="D66" s="78"/>
      <c r="E66" s="78"/>
      <c r="F66" s="78"/>
      <c r="G66" s="78"/>
      <c r="H66" s="78"/>
      <c r="I66" s="78"/>
      <c r="J66" s="78"/>
      <c r="K66" s="78"/>
    </row>
    <row r="67" spans="2:11">
      <c r="B67" s="78"/>
      <c r="C67" s="78"/>
      <c r="D67" s="78"/>
      <c r="E67" s="78"/>
      <c r="F67" s="78"/>
      <c r="G67" s="78"/>
      <c r="H67" s="78"/>
      <c r="I67" s="78"/>
      <c r="J67" s="78"/>
      <c r="K67" s="78"/>
    </row>
    <row r="68" spans="2:11">
      <c r="B68" s="78"/>
      <c r="C68" s="78"/>
      <c r="D68" s="78"/>
      <c r="E68" s="78"/>
      <c r="F68" s="78"/>
      <c r="G68" s="78"/>
      <c r="H68" s="78"/>
      <c r="I68" s="78"/>
      <c r="J68" s="78"/>
      <c r="K68" s="78"/>
    </row>
    <row r="69" spans="2:11">
      <c r="B69" s="78"/>
      <c r="C69" s="78"/>
      <c r="D69" s="78"/>
      <c r="E69" s="78"/>
      <c r="F69" s="78"/>
      <c r="G69" s="78"/>
      <c r="H69" s="78"/>
      <c r="I69" s="78"/>
      <c r="J69" s="78"/>
      <c r="K69" s="78"/>
    </row>
    <row r="70" spans="2:11">
      <c r="B70" s="78"/>
      <c r="C70" s="78"/>
      <c r="D70" s="78"/>
      <c r="E70" s="78"/>
      <c r="F70" s="78"/>
      <c r="G70" s="78"/>
      <c r="H70" s="78"/>
      <c r="I70" s="78"/>
      <c r="J70" s="78"/>
      <c r="K70" s="78"/>
    </row>
    <row r="71" spans="2:11">
      <c r="B71" s="78"/>
      <c r="C71" s="78"/>
      <c r="D71" s="78"/>
      <c r="E71" s="78"/>
      <c r="F71" s="78"/>
      <c r="G71" s="78"/>
      <c r="H71" s="78"/>
      <c r="I71" s="78"/>
      <c r="J71" s="78"/>
      <c r="K71" s="78"/>
    </row>
    <row r="72" spans="2:11">
      <c r="B72" s="78"/>
      <c r="C72" s="78"/>
      <c r="D72" s="78"/>
      <c r="E72" s="78"/>
      <c r="F72" s="78"/>
      <c r="G72" s="78"/>
      <c r="H72" s="78"/>
      <c r="I72" s="78"/>
      <c r="J72" s="78"/>
      <c r="K72" s="78"/>
    </row>
    <row r="73" spans="2:11">
      <c r="B73" s="78"/>
      <c r="C73" s="78"/>
      <c r="D73" s="78"/>
      <c r="E73" s="78"/>
      <c r="F73" s="78"/>
      <c r="G73" s="78"/>
      <c r="H73" s="78"/>
      <c r="I73" s="78"/>
      <c r="J73" s="78"/>
      <c r="K73" s="78"/>
    </row>
    <row r="74" spans="2:11">
      <c r="B74" s="78"/>
      <c r="C74" s="78"/>
      <c r="D74" s="78"/>
      <c r="E74" s="78"/>
      <c r="F74" s="78"/>
      <c r="G74" s="78"/>
      <c r="H74" s="78"/>
      <c r="I74" s="78"/>
      <c r="J74" s="78"/>
      <c r="K74" s="78"/>
    </row>
    <row r="75" spans="2:11">
      <c r="B75" s="78"/>
      <c r="C75" s="78"/>
      <c r="D75" s="78"/>
      <c r="E75" s="78"/>
      <c r="F75" s="78"/>
      <c r="G75" s="78"/>
      <c r="H75" s="78"/>
      <c r="I75" s="78"/>
      <c r="J75" s="78"/>
      <c r="K75" s="78"/>
    </row>
    <row r="76" spans="2:11">
      <c r="B76" s="78"/>
      <c r="C76" s="78"/>
      <c r="D76" s="78"/>
      <c r="E76" s="78"/>
      <c r="F76" s="78"/>
      <c r="G76" s="78"/>
      <c r="H76" s="78"/>
      <c r="I76" s="78"/>
      <c r="J76" s="78"/>
      <c r="K76" s="78"/>
    </row>
    <row r="77" spans="2:11">
      <c r="B77" s="78"/>
      <c r="C77" s="78"/>
      <c r="D77" s="78"/>
      <c r="E77" s="78"/>
      <c r="F77" s="78"/>
      <c r="G77" s="78"/>
      <c r="H77" s="78"/>
      <c r="I77" s="78"/>
      <c r="J77" s="78"/>
      <c r="K77" s="78"/>
    </row>
    <row r="78" spans="2:11">
      <c r="B78" s="78"/>
      <c r="C78" s="78"/>
      <c r="D78" s="78"/>
      <c r="E78" s="78"/>
      <c r="F78" s="78"/>
      <c r="G78" s="78"/>
      <c r="H78" s="78"/>
      <c r="I78" s="78"/>
      <c r="J78" s="78"/>
      <c r="K78" s="78"/>
    </row>
    <row r="79" spans="2:11">
      <c r="B79" s="78"/>
      <c r="C79" s="78"/>
      <c r="D79" s="78"/>
      <c r="E79" s="78"/>
      <c r="F79" s="78"/>
      <c r="G79" s="78"/>
      <c r="H79" s="78"/>
      <c r="I79" s="78"/>
      <c r="J79" s="78"/>
      <c r="K79" s="78"/>
    </row>
    <row r="80" spans="2:11">
      <c r="B80" s="78"/>
      <c r="C80" s="78"/>
      <c r="D80" s="78"/>
      <c r="E80" s="78"/>
      <c r="F80" s="78"/>
      <c r="G80" s="78"/>
      <c r="H80" s="78"/>
      <c r="I80" s="78"/>
      <c r="J80" s="78"/>
      <c r="K80" s="78"/>
    </row>
    <row r="81" spans="2:11">
      <c r="B81" s="78"/>
      <c r="C81" s="78"/>
      <c r="D81" s="78"/>
      <c r="E81" s="78"/>
      <c r="F81" s="78"/>
      <c r="G81" s="78"/>
      <c r="H81" s="78"/>
      <c r="I81" s="78"/>
      <c r="J81" s="78"/>
      <c r="K81" s="78"/>
    </row>
    <row r="82" spans="2:11">
      <c r="B82" s="78"/>
      <c r="C82" s="78"/>
      <c r="D82" s="78"/>
      <c r="E82" s="78"/>
      <c r="F82" s="78"/>
      <c r="G82" s="78"/>
      <c r="H82" s="78"/>
      <c r="I82" s="78"/>
      <c r="J82" s="78"/>
      <c r="K82" s="78"/>
    </row>
    <row r="83" spans="2:11">
      <c r="B83" s="78"/>
      <c r="C83" s="78"/>
      <c r="D83" s="78"/>
      <c r="E83" s="78"/>
      <c r="F83" s="78"/>
      <c r="G83" s="78"/>
      <c r="H83" s="78"/>
      <c r="I83" s="78"/>
      <c r="J83" s="78"/>
      <c r="K83" s="78"/>
    </row>
    <row r="84" spans="2:11">
      <c r="B84" s="78"/>
      <c r="C84" s="78"/>
      <c r="D84" s="78"/>
      <c r="E84" s="78"/>
      <c r="F84" s="78"/>
      <c r="G84" s="78"/>
      <c r="H84" s="78"/>
      <c r="I84" s="78"/>
      <c r="J84" s="78"/>
      <c r="K84" s="78"/>
    </row>
    <row r="85" spans="2:11">
      <c r="B85" s="78"/>
      <c r="C85" s="78"/>
      <c r="D85" s="78"/>
      <c r="E85" s="78"/>
      <c r="F85" s="78"/>
      <c r="G85" s="78"/>
      <c r="H85" s="78"/>
      <c r="I85" s="78"/>
      <c r="J85" s="78"/>
      <c r="K85" s="78"/>
    </row>
    <row r="86" spans="2:11">
      <c r="B86" s="78"/>
      <c r="C86" s="78"/>
      <c r="D86" s="78"/>
      <c r="E86" s="78"/>
      <c r="F86" s="78"/>
      <c r="G86" s="78"/>
      <c r="H86" s="78"/>
      <c r="I86" s="78"/>
      <c r="J86" s="78"/>
      <c r="K86" s="78"/>
    </row>
    <row r="87" spans="2:11">
      <c r="B87" s="78"/>
      <c r="C87" s="78"/>
      <c r="D87" s="78"/>
      <c r="E87" s="78"/>
      <c r="F87" s="78"/>
      <c r="G87" s="78"/>
      <c r="H87" s="78"/>
      <c r="I87" s="78"/>
      <c r="J87" s="78"/>
      <c r="K87" s="78"/>
    </row>
    <row r="88" spans="2:11">
      <c r="B88" s="78"/>
      <c r="C88" s="78"/>
      <c r="D88" s="78"/>
      <c r="E88" s="78"/>
      <c r="F88" s="78"/>
      <c r="G88" s="78"/>
      <c r="H88" s="78"/>
      <c r="I88" s="78"/>
      <c r="J88" s="78"/>
      <c r="K88" s="78"/>
    </row>
    <row r="89" spans="2:11">
      <c r="B89" s="78"/>
      <c r="C89" s="78"/>
      <c r="D89" s="78"/>
      <c r="E89" s="78"/>
      <c r="F89" s="78"/>
      <c r="G89" s="78"/>
      <c r="H89" s="78"/>
      <c r="I89" s="78"/>
      <c r="J89" s="78"/>
      <c r="K89" s="78"/>
    </row>
    <row r="90" spans="2:11">
      <c r="B90" s="78"/>
      <c r="C90" s="78"/>
      <c r="D90" s="78"/>
      <c r="E90" s="78"/>
      <c r="F90" s="78"/>
      <c r="G90" s="78"/>
      <c r="H90" s="78"/>
      <c r="I90" s="78"/>
      <c r="J90" s="78"/>
      <c r="K90" s="78"/>
    </row>
    <row r="91" spans="2:11">
      <c r="B91" s="78"/>
      <c r="C91" s="78"/>
      <c r="D91" s="78"/>
      <c r="E91" s="78"/>
      <c r="F91" s="78"/>
      <c r="G91" s="78"/>
      <c r="H91" s="78"/>
      <c r="I91" s="78"/>
      <c r="J91" s="78"/>
      <c r="K91" s="78"/>
    </row>
    <row r="92" spans="2:11">
      <c r="B92" s="78"/>
      <c r="C92" s="78"/>
      <c r="D92" s="78"/>
      <c r="E92" s="78"/>
      <c r="F92" s="78"/>
      <c r="G92" s="78"/>
      <c r="H92" s="78"/>
      <c r="I92" s="78"/>
      <c r="J92" s="78"/>
      <c r="K92" s="78"/>
    </row>
    <row r="93" spans="2:11">
      <c r="B93" s="78"/>
      <c r="C93" s="78"/>
      <c r="D93" s="78"/>
      <c r="E93" s="78"/>
      <c r="F93" s="78"/>
      <c r="G93" s="78"/>
      <c r="H93" s="78"/>
      <c r="I93" s="78"/>
      <c r="J93" s="78"/>
      <c r="K93" s="78"/>
    </row>
    <row r="94" spans="2:11">
      <c r="B94" s="78"/>
      <c r="C94" s="78"/>
      <c r="D94" s="78"/>
      <c r="E94" s="78"/>
      <c r="F94" s="78"/>
      <c r="G94" s="78"/>
      <c r="H94" s="78"/>
      <c r="I94" s="78"/>
      <c r="J94" s="78"/>
      <c r="K94" s="78"/>
    </row>
    <row r="95" spans="2:11">
      <c r="B95" s="78"/>
      <c r="C95" s="78"/>
      <c r="D95" s="78"/>
      <c r="E95" s="78"/>
      <c r="F95" s="78"/>
      <c r="G95" s="78"/>
      <c r="H95" s="78"/>
      <c r="I95" s="78"/>
      <c r="J95" s="78"/>
      <c r="K95" s="78"/>
    </row>
    <row r="96" spans="2:11">
      <c r="B96" s="78"/>
      <c r="C96" s="78"/>
      <c r="D96" s="78"/>
      <c r="E96" s="78"/>
      <c r="F96" s="78"/>
      <c r="G96" s="78"/>
      <c r="H96" s="78"/>
      <c r="I96" s="78"/>
      <c r="J96" s="78"/>
      <c r="K96" s="78"/>
    </row>
    <row r="97" spans="2:11">
      <c r="B97" s="78"/>
      <c r="C97" s="78"/>
      <c r="D97" s="78"/>
      <c r="E97" s="78"/>
      <c r="F97" s="78"/>
      <c r="G97" s="78"/>
      <c r="H97" s="78"/>
      <c r="I97" s="78"/>
      <c r="J97" s="78"/>
      <c r="K97" s="78"/>
    </row>
    <row r="98" spans="2:11">
      <c r="B98" s="78"/>
      <c r="C98" s="78"/>
      <c r="D98" s="78"/>
      <c r="E98" s="78"/>
      <c r="F98" s="78"/>
      <c r="G98" s="78"/>
      <c r="H98" s="78"/>
      <c r="I98" s="78"/>
      <c r="J98" s="78"/>
      <c r="K98" s="78"/>
    </row>
    <row r="99" spans="2:11">
      <c r="B99" s="78"/>
      <c r="C99" s="78"/>
      <c r="D99" s="78"/>
      <c r="E99" s="78"/>
      <c r="F99" s="78"/>
      <c r="G99" s="78"/>
      <c r="H99" s="78"/>
      <c r="I99" s="78"/>
      <c r="J99" s="78"/>
      <c r="K99" s="78"/>
    </row>
    <row r="100" spans="2:11">
      <c r="B100" s="78"/>
      <c r="C100" s="78"/>
      <c r="D100" s="78"/>
      <c r="E100" s="78"/>
      <c r="F100" s="78"/>
      <c r="G100" s="78"/>
      <c r="H100" s="78"/>
      <c r="I100" s="78"/>
      <c r="J100" s="78"/>
      <c r="K100" s="78"/>
    </row>
    <row r="101" spans="2:11">
      <c r="B101" s="78"/>
      <c r="C101" s="78"/>
      <c r="D101" s="78"/>
      <c r="E101" s="78"/>
      <c r="F101" s="78"/>
      <c r="G101" s="78"/>
      <c r="H101" s="78"/>
      <c r="I101" s="78"/>
      <c r="J101" s="78"/>
      <c r="K101" s="78"/>
    </row>
    <row r="102" spans="2:11">
      <c r="B102" s="78"/>
      <c r="C102" s="78"/>
      <c r="D102" s="78"/>
      <c r="E102" s="78"/>
      <c r="F102" s="78"/>
      <c r="G102" s="78"/>
      <c r="H102" s="78"/>
      <c r="I102" s="78"/>
      <c r="J102" s="78"/>
      <c r="K102" s="78"/>
    </row>
    <row r="103" spans="2:11">
      <c r="B103" s="78"/>
      <c r="C103" s="78"/>
      <c r="D103" s="78"/>
      <c r="E103" s="78"/>
      <c r="F103" s="78"/>
      <c r="G103" s="78"/>
      <c r="H103" s="78"/>
      <c r="I103" s="78"/>
      <c r="J103" s="78"/>
      <c r="K103" s="78"/>
    </row>
    <row r="104" spans="2:11">
      <c r="B104" s="78"/>
      <c r="C104" s="78"/>
      <c r="D104" s="78"/>
      <c r="E104" s="78"/>
      <c r="F104" s="78"/>
      <c r="G104" s="78"/>
      <c r="H104" s="78"/>
      <c r="I104" s="78"/>
      <c r="J104" s="78"/>
      <c r="K104" s="78"/>
    </row>
    <row r="105" spans="2:11">
      <c r="B105" s="78"/>
      <c r="C105" s="78"/>
      <c r="D105" s="78"/>
      <c r="E105" s="78"/>
      <c r="F105" s="78"/>
      <c r="G105" s="78"/>
      <c r="H105" s="78"/>
      <c r="I105" s="78"/>
      <c r="J105" s="78"/>
      <c r="K105" s="78"/>
    </row>
    <row r="106" spans="2:11">
      <c r="B106" s="78"/>
      <c r="C106" s="78"/>
      <c r="D106" s="78"/>
      <c r="E106" s="78"/>
      <c r="F106" s="78"/>
      <c r="G106" s="78"/>
      <c r="H106" s="78"/>
      <c r="I106" s="78"/>
      <c r="J106" s="78"/>
      <c r="K106" s="78"/>
    </row>
    <row r="107" spans="2:11">
      <c r="B107" s="78"/>
      <c r="C107" s="78"/>
      <c r="D107" s="78"/>
      <c r="E107" s="78"/>
      <c r="F107" s="78"/>
      <c r="G107" s="78"/>
      <c r="H107" s="78"/>
      <c r="I107" s="78"/>
      <c r="J107" s="78"/>
      <c r="K107" s="78"/>
    </row>
    <row r="108" spans="2:11">
      <c r="B108" s="78"/>
      <c r="C108" s="78"/>
      <c r="D108" s="78"/>
      <c r="E108" s="78"/>
      <c r="F108" s="78"/>
      <c r="G108" s="78"/>
      <c r="H108" s="78"/>
      <c r="I108" s="78"/>
      <c r="J108" s="78"/>
      <c r="K108" s="78"/>
    </row>
    <row r="109" spans="2:11">
      <c r="B109" s="78"/>
      <c r="C109" s="78"/>
      <c r="D109" s="78"/>
      <c r="E109" s="78"/>
      <c r="F109" s="78"/>
      <c r="G109" s="78"/>
      <c r="H109" s="78"/>
      <c r="I109" s="78"/>
      <c r="J109" s="78"/>
      <c r="K109" s="78"/>
    </row>
    <row r="110" spans="2:11">
      <c r="B110" s="78"/>
      <c r="C110" s="78"/>
      <c r="D110" s="78"/>
      <c r="E110" s="78"/>
      <c r="F110" s="78"/>
      <c r="G110" s="78"/>
      <c r="H110" s="78"/>
      <c r="I110" s="78"/>
      <c r="J110" s="78"/>
      <c r="K110" s="78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6" t="s">
        <v>182</v>
      </c>
      <c r="C1" s="77" t="s" vm="1">
        <v>251</v>
      </c>
    </row>
    <row r="2" spans="2:81">
      <c r="B2" s="56" t="s">
        <v>181</v>
      </c>
      <c r="C2" s="77" t="s">
        <v>252</v>
      </c>
    </row>
    <row r="3" spans="2:81">
      <c r="B3" s="56" t="s">
        <v>183</v>
      </c>
      <c r="C3" s="77" t="s">
        <v>253</v>
      </c>
      <c r="E3" s="2"/>
    </row>
    <row r="4" spans="2:81">
      <c r="B4" s="56" t="s">
        <v>184</v>
      </c>
      <c r="C4" s="77">
        <v>8602</v>
      </c>
    </row>
    <row r="6" spans="2:81" ht="26.25" customHeight="1">
      <c r="B6" s="207" t="s">
        <v>212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9"/>
    </row>
    <row r="7" spans="2:81" ht="26.25" customHeight="1">
      <c r="B7" s="207" t="s">
        <v>98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208"/>
      <c r="Q7" s="209"/>
    </row>
    <row r="8" spans="2:81" s="3" customFormat="1" ht="47.25">
      <c r="B8" s="22" t="s">
        <v>119</v>
      </c>
      <c r="C8" s="30" t="s">
        <v>45</v>
      </c>
      <c r="D8" s="13" t="s">
        <v>50</v>
      </c>
      <c r="E8" s="30" t="s">
        <v>15</v>
      </c>
      <c r="F8" s="30" t="s">
        <v>65</v>
      </c>
      <c r="G8" s="30" t="s">
        <v>105</v>
      </c>
      <c r="H8" s="30" t="s">
        <v>18</v>
      </c>
      <c r="I8" s="30" t="s">
        <v>104</v>
      </c>
      <c r="J8" s="30" t="s">
        <v>17</v>
      </c>
      <c r="K8" s="30" t="s">
        <v>19</v>
      </c>
      <c r="L8" s="30" t="s">
        <v>235</v>
      </c>
      <c r="M8" s="30" t="s">
        <v>234</v>
      </c>
      <c r="N8" s="30" t="s">
        <v>62</v>
      </c>
      <c r="O8" s="30" t="s">
        <v>59</v>
      </c>
      <c r="P8" s="30" t="s">
        <v>185</v>
      </c>
      <c r="Q8" s="31" t="s">
        <v>187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242</v>
      </c>
      <c r="M9" s="32"/>
      <c r="N9" s="32" t="s">
        <v>238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116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4" t="s">
        <v>250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</row>
    <row r="13" spans="2:81">
      <c r="B13" s="94" t="s">
        <v>115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</row>
    <row r="14" spans="2:81">
      <c r="B14" s="94" t="s">
        <v>233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</row>
    <row r="15" spans="2:81">
      <c r="B15" s="94" t="s">
        <v>241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</row>
    <row r="16" spans="2:81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</row>
    <row r="17" spans="2:17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</row>
    <row r="18" spans="2:17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</row>
    <row r="19" spans="2:17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</row>
    <row r="20" spans="2:17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</row>
    <row r="21" spans="2:17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</row>
    <row r="22" spans="2:17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</row>
    <row r="23" spans="2:17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</row>
    <row r="24" spans="2:17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</row>
    <row r="25" spans="2:17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</row>
    <row r="26" spans="2:17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</row>
    <row r="27" spans="2:17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</row>
    <row r="28" spans="2:17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</row>
    <row r="29" spans="2:17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</row>
    <row r="30" spans="2:17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</row>
    <row r="31" spans="2:17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</row>
    <row r="32" spans="2:17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</row>
    <row r="33" spans="2:17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</row>
    <row r="34" spans="2:17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</row>
    <row r="35" spans="2:17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</row>
    <row r="36" spans="2:17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</row>
    <row r="37" spans="2:17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</row>
    <row r="38" spans="2:17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</row>
    <row r="39" spans="2:17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</row>
    <row r="40" spans="2:17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</row>
    <row r="41" spans="2:17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</row>
    <row r="42" spans="2:17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</row>
    <row r="43" spans="2:17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</row>
    <row r="44" spans="2:17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</row>
    <row r="45" spans="2:17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</row>
    <row r="46" spans="2:17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</row>
    <row r="47" spans="2:17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</row>
    <row r="48" spans="2:17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</row>
    <row r="49" spans="2:17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</row>
    <row r="50" spans="2:17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</row>
    <row r="51" spans="2:17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</row>
    <row r="52" spans="2:17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</row>
    <row r="53" spans="2:17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</row>
    <row r="54" spans="2:17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</row>
    <row r="55" spans="2:17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</row>
    <row r="56" spans="2:17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</row>
    <row r="57" spans="2:17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</row>
    <row r="58" spans="2:17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</row>
    <row r="59" spans="2:17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</row>
    <row r="60" spans="2:17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</row>
    <row r="61" spans="2:17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</row>
    <row r="62" spans="2:17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</row>
    <row r="63" spans="2:17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</row>
    <row r="64" spans="2:17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</row>
    <row r="65" spans="2:17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</row>
    <row r="66" spans="2:17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</row>
    <row r="67" spans="2:17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</row>
    <row r="68" spans="2:17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</row>
    <row r="69" spans="2:17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</row>
    <row r="70" spans="2:17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</row>
    <row r="71" spans="2:17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</row>
    <row r="72" spans="2:17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</row>
    <row r="73" spans="2:17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</row>
    <row r="74" spans="2:17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</row>
    <row r="75" spans="2:17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</row>
    <row r="76" spans="2:17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</row>
    <row r="77" spans="2:17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</row>
    <row r="78" spans="2:17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</row>
    <row r="79" spans="2:17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</row>
    <row r="80" spans="2:17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</row>
    <row r="81" spans="2:17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</row>
    <row r="82" spans="2:17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</row>
    <row r="83" spans="2:17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</row>
    <row r="84" spans="2:17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</row>
    <row r="85" spans="2:17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</row>
    <row r="86" spans="2:17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</row>
    <row r="87" spans="2:17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</row>
    <row r="88" spans="2:17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</row>
    <row r="89" spans="2:17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</row>
    <row r="90" spans="2:17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</row>
    <row r="91" spans="2:17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</row>
    <row r="92" spans="2:17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</row>
    <row r="93" spans="2:17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</row>
    <row r="94" spans="2:17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</row>
    <row r="95" spans="2:17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</row>
    <row r="96" spans="2:17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</row>
    <row r="97" spans="2:17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</row>
    <row r="98" spans="2:17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</row>
    <row r="99" spans="2:17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</row>
    <row r="100" spans="2:17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</row>
    <row r="101" spans="2:17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</row>
    <row r="102" spans="2:17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</row>
    <row r="103" spans="2:17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</row>
    <row r="104" spans="2:17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</row>
    <row r="105" spans="2:17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</row>
    <row r="106" spans="2:17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</row>
    <row r="107" spans="2:17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</row>
    <row r="108" spans="2:17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</row>
    <row r="109" spans="2:17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</row>
    <row r="110" spans="2:17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</row>
  </sheetData>
  <sheetProtection sheet="1" objects="1" scenarios="1"/>
  <mergeCells count="2">
    <mergeCell ref="B6:Q6"/>
    <mergeCell ref="B7:Q7"/>
  </mergeCells>
  <phoneticPr fontId="5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84"/>
  <sheetViews>
    <sheetView rightToLeft="1" topLeftCell="A4" workbookViewId="0">
      <selection activeCell="P11" sqref="C11:P30"/>
    </sheetView>
  </sheetViews>
  <sheetFormatPr defaultColWidth="9.140625" defaultRowHeight="18"/>
  <cols>
    <col min="1" max="1" width="3" style="1" customWidth="1"/>
    <col min="2" max="2" width="33.5703125" style="2" bestFit="1" customWidth="1"/>
    <col min="3" max="3" width="41.855468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3.140625" style="1" bestFit="1" customWidth="1"/>
    <col min="12" max="12" width="9.5703125" style="1" bestFit="1" customWidth="1"/>
    <col min="13" max="13" width="10.140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6" t="s">
        <v>182</v>
      </c>
      <c r="C1" s="77" t="s" vm="1">
        <v>251</v>
      </c>
    </row>
    <row r="2" spans="2:72">
      <c r="B2" s="56" t="s">
        <v>181</v>
      </c>
      <c r="C2" s="77" t="s">
        <v>252</v>
      </c>
    </row>
    <row r="3" spans="2:72">
      <c r="B3" s="56" t="s">
        <v>183</v>
      </c>
      <c r="C3" s="77" t="s">
        <v>253</v>
      </c>
    </row>
    <row r="4" spans="2:72">
      <c r="B4" s="56" t="s">
        <v>184</v>
      </c>
      <c r="C4" s="77">
        <v>8602</v>
      </c>
    </row>
    <row r="6" spans="2:72" ht="26.25" customHeight="1">
      <c r="B6" s="207" t="s">
        <v>213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9"/>
    </row>
    <row r="7" spans="2:72" ht="26.25" customHeight="1">
      <c r="B7" s="207" t="s">
        <v>89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209"/>
    </row>
    <row r="8" spans="2:72" s="3" customFormat="1" ht="78.75">
      <c r="B8" s="22" t="s">
        <v>119</v>
      </c>
      <c r="C8" s="30" t="s">
        <v>45</v>
      </c>
      <c r="D8" s="30" t="s">
        <v>15</v>
      </c>
      <c r="E8" s="30" t="s">
        <v>65</v>
      </c>
      <c r="F8" s="30" t="s">
        <v>105</v>
      </c>
      <c r="G8" s="30" t="s">
        <v>18</v>
      </c>
      <c r="H8" s="30" t="s">
        <v>104</v>
      </c>
      <c r="I8" s="30" t="s">
        <v>17</v>
      </c>
      <c r="J8" s="30" t="s">
        <v>19</v>
      </c>
      <c r="K8" s="30" t="s">
        <v>235</v>
      </c>
      <c r="L8" s="30" t="s">
        <v>234</v>
      </c>
      <c r="M8" s="30" t="s">
        <v>113</v>
      </c>
      <c r="N8" s="30" t="s">
        <v>59</v>
      </c>
      <c r="O8" s="30" t="s">
        <v>185</v>
      </c>
      <c r="P8" s="31" t="s">
        <v>187</v>
      </c>
    </row>
    <row r="9" spans="2:72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242</v>
      </c>
      <c r="L9" s="32"/>
      <c r="M9" s="32" t="s">
        <v>238</v>
      </c>
      <c r="N9" s="32" t="s">
        <v>20</v>
      </c>
      <c r="O9" s="32" t="s">
        <v>20</v>
      </c>
      <c r="P9" s="33" t="s">
        <v>20</v>
      </c>
    </row>
    <row r="10" spans="2:7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96" t="s">
        <v>27</v>
      </c>
      <c r="C11" s="97"/>
      <c r="D11" s="97"/>
      <c r="E11" s="97"/>
      <c r="F11" s="97"/>
      <c r="G11" s="99">
        <v>6.6582559401782548</v>
      </c>
      <c r="H11" s="97"/>
      <c r="I11" s="97"/>
      <c r="J11" s="100">
        <v>4.8284064933603828E-2</v>
      </c>
      <c r="K11" s="99"/>
      <c r="L11" s="97"/>
      <c r="M11" s="99">
        <v>58048.138050000023</v>
      </c>
      <c r="N11" s="97"/>
      <c r="O11" s="102">
        <v>1</v>
      </c>
      <c r="P11" s="102">
        <f>M11/'סכום נכסי הקרן'!$C$42</f>
        <v>0.67407314458755829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80" t="s">
        <v>232</v>
      </c>
      <c r="C12" s="81"/>
      <c r="D12" s="81"/>
      <c r="E12" s="81"/>
      <c r="F12" s="81"/>
      <c r="G12" s="89">
        <v>6.6582559401782548</v>
      </c>
      <c r="H12" s="81"/>
      <c r="I12" s="81"/>
      <c r="J12" s="103">
        <v>4.8284064933603828E-2</v>
      </c>
      <c r="K12" s="89"/>
      <c r="L12" s="81"/>
      <c r="M12" s="89">
        <v>58048.138050000023</v>
      </c>
      <c r="N12" s="81"/>
      <c r="O12" s="90">
        <v>1</v>
      </c>
      <c r="P12" s="90">
        <f>M12/'סכום נכסי הקרן'!$C$42</f>
        <v>0.67407314458755829</v>
      </c>
    </row>
    <row r="13" spans="2:72">
      <c r="B13" s="98" t="s">
        <v>68</v>
      </c>
      <c r="C13" s="81"/>
      <c r="D13" s="81"/>
      <c r="E13" s="81"/>
      <c r="F13" s="81"/>
      <c r="G13" s="89">
        <v>6.6582559401782548</v>
      </c>
      <c r="H13" s="81"/>
      <c r="I13" s="81"/>
      <c r="J13" s="103">
        <v>4.8284064933603828E-2</v>
      </c>
      <c r="K13" s="89"/>
      <c r="L13" s="81"/>
      <c r="M13" s="89">
        <v>58048.138050000023</v>
      </c>
      <c r="N13" s="81"/>
      <c r="O13" s="90">
        <v>1</v>
      </c>
      <c r="P13" s="90">
        <f>M13/'סכום נכסי הקרן'!$C$42</f>
        <v>0.67407314458755829</v>
      </c>
    </row>
    <row r="14" spans="2:72">
      <c r="B14" s="85" t="s">
        <v>792</v>
      </c>
      <c r="C14" s="79" t="s">
        <v>793</v>
      </c>
      <c r="D14" s="79" t="s">
        <v>256</v>
      </c>
      <c r="E14" s="79"/>
      <c r="F14" s="104">
        <v>39203</v>
      </c>
      <c r="G14" s="86">
        <v>3.69</v>
      </c>
      <c r="H14" s="92" t="s">
        <v>167</v>
      </c>
      <c r="I14" s="93">
        <v>4.8000000000000001E-2</v>
      </c>
      <c r="J14" s="93">
        <v>4.8500000000000008E-2</v>
      </c>
      <c r="K14" s="86">
        <v>2023550</v>
      </c>
      <c r="L14" s="105">
        <v>122.0348</v>
      </c>
      <c r="M14" s="86">
        <v>2469.5511000000001</v>
      </c>
      <c r="N14" s="79"/>
      <c r="O14" s="87">
        <v>4.2543157850693528E-2</v>
      </c>
      <c r="P14" s="87">
        <f>M14/'סכום נכסי הקרן'!$C$42</f>
        <v>2.8677200193101854E-2</v>
      </c>
    </row>
    <row r="15" spans="2:72">
      <c r="B15" s="85" t="s">
        <v>794</v>
      </c>
      <c r="C15" s="79" t="s">
        <v>795</v>
      </c>
      <c r="D15" s="79" t="s">
        <v>256</v>
      </c>
      <c r="E15" s="79"/>
      <c r="F15" s="104">
        <v>39234</v>
      </c>
      <c r="G15" s="86">
        <v>3.77</v>
      </c>
      <c r="H15" s="92" t="s">
        <v>167</v>
      </c>
      <c r="I15" s="93">
        <v>4.8000000000000001E-2</v>
      </c>
      <c r="J15" s="93">
        <v>4.8499999999999995E-2</v>
      </c>
      <c r="K15" s="86">
        <v>2041774</v>
      </c>
      <c r="L15" s="105">
        <v>120.9419</v>
      </c>
      <c r="M15" s="86">
        <v>2469.4289700000004</v>
      </c>
      <c r="N15" s="79"/>
      <c r="O15" s="87">
        <v>4.2541053907240688E-2</v>
      </c>
      <c r="P15" s="87">
        <f>M15/'סכום נכסי הקרן'!$C$42</f>
        <v>2.8675781981322566E-2</v>
      </c>
    </row>
    <row r="16" spans="2:72">
      <c r="B16" s="85" t="s">
        <v>796</v>
      </c>
      <c r="C16" s="79" t="s">
        <v>797</v>
      </c>
      <c r="D16" s="79" t="s">
        <v>256</v>
      </c>
      <c r="E16" s="79"/>
      <c r="F16" s="104">
        <v>39295</v>
      </c>
      <c r="G16" s="86">
        <v>3.94</v>
      </c>
      <c r="H16" s="92" t="s">
        <v>167</v>
      </c>
      <c r="I16" s="93">
        <v>4.8000000000000001E-2</v>
      </c>
      <c r="J16" s="93">
        <v>4.8500000000000008E-2</v>
      </c>
      <c r="K16" s="86">
        <v>1102103</v>
      </c>
      <c r="L16" s="105">
        <v>119.15430000000001</v>
      </c>
      <c r="M16" s="86">
        <v>1313.2609199999999</v>
      </c>
      <c r="N16" s="79"/>
      <c r="O16" s="87">
        <v>2.2623652783984507E-2</v>
      </c>
      <c r="P16" s="87">
        <f>M16/'סכום נכסי הקרן'!$C$42</f>
        <v>1.5249996774157504E-2</v>
      </c>
    </row>
    <row r="17" spans="2:16">
      <c r="B17" s="85" t="s">
        <v>798</v>
      </c>
      <c r="C17" s="79" t="s">
        <v>799</v>
      </c>
      <c r="D17" s="79" t="s">
        <v>256</v>
      </c>
      <c r="E17" s="79"/>
      <c r="F17" s="104">
        <v>37927</v>
      </c>
      <c r="G17" s="86">
        <v>0.57999999999999996</v>
      </c>
      <c r="H17" s="92" t="s">
        <v>167</v>
      </c>
      <c r="I17" s="93">
        <v>4.8000000000000001E-2</v>
      </c>
      <c r="J17" s="93">
        <v>4.9699999999999994E-2</v>
      </c>
      <c r="K17" s="86">
        <v>332000</v>
      </c>
      <c r="L17" s="105">
        <v>125.41</v>
      </c>
      <c r="M17" s="86">
        <v>416.35576000000003</v>
      </c>
      <c r="N17" s="79"/>
      <c r="O17" s="87">
        <v>7.1725945738581685E-3</v>
      </c>
      <c r="P17" s="87">
        <f>M17/'סכום נכסי הקרן'!$C$42</f>
        <v>4.834853379252233E-3</v>
      </c>
    </row>
    <row r="18" spans="2:16">
      <c r="B18" s="85" t="s">
        <v>800</v>
      </c>
      <c r="C18" s="79" t="s">
        <v>801</v>
      </c>
      <c r="D18" s="79" t="s">
        <v>256</v>
      </c>
      <c r="E18" s="79"/>
      <c r="F18" s="104">
        <v>37956</v>
      </c>
      <c r="G18" s="86">
        <v>0.65999999999999992</v>
      </c>
      <c r="H18" s="92" t="s">
        <v>167</v>
      </c>
      <c r="I18" s="93">
        <v>4.8000000000000001E-2</v>
      </c>
      <c r="J18" s="93">
        <v>4.9699999999999994E-2</v>
      </c>
      <c r="K18" s="86">
        <v>863865</v>
      </c>
      <c r="L18" s="105">
        <v>124.8569</v>
      </c>
      <c r="M18" s="86">
        <v>1079.1635900000001</v>
      </c>
      <c r="N18" s="79"/>
      <c r="O18" s="87">
        <v>1.8590839021752216E-2</v>
      </c>
      <c r="P18" s="87">
        <f>M18/'סכום נכסי הקרן'!$C$42</f>
        <v>1.2531585319913604E-2</v>
      </c>
    </row>
    <row r="19" spans="2:16">
      <c r="B19" s="85" t="s">
        <v>802</v>
      </c>
      <c r="C19" s="79" t="s">
        <v>803</v>
      </c>
      <c r="D19" s="79" t="s">
        <v>256</v>
      </c>
      <c r="E19" s="79"/>
      <c r="F19" s="104">
        <v>40148</v>
      </c>
      <c r="G19" s="86">
        <v>5.6999999999999993</v>
      </c>
      <c r="H19" s="92" t="s">
        <v>167</v>
      </c>
      <c r="I19" s="93">
        <v>4.8000000000000001E-2</v>
      </c>
      <c r="J19" s="93">
        <v>4.8499999999999995E-2</v>
      </c>
      <c r="K19" s="86">
        <v>17000</v>
      </c>
      <c r="L19" s="105">
        <v>109.0397</v>
      </c>
      <c r="M19" s="86">
        <v>18.536840000000002</v>
      </c>
      <c r="N19" s="79"/>
      <c r="O19" s="87">
        <v>3.193356518004628E-4</v>
      </c>
      <c r="P19" s="87">
        <f>M19/'סכום נכסי הקרן'!$C$42</f>
        <v>2.1525558698805552E-4</v>
      </c>
    </row>
    <row r="20" spans="2:16">
      <c r="B20" s="85" t="s">
        <v>804</v>
      </c>
      <c r="C20" s="79" t="s">
        <v>805</v>
      </c>
      <c r="D20" s="79" t="s">
        <v>256</v>
      </c>
      <c r="E20" s="79"/>
      <c r="F20" s="104">
        <v>40269</v>
      </c>
      <c r="G20" s="86">
        <v>5.8900000000000006</v>
      </c>
      <c r="H20" s="92" t="s">
        <v>167</v>
      </c>
      <c r="I20" s="93">
        <v>4.8000000000000001E-2</v>
      </c>
      <c r="J20" s="93">
        <v>4.8500000000000008E-2</v>
      </c>
      <c r="K20" s="86">
        <v>30000</v>
      </c>
      <c r="L20" s="105">
        <v>110.6407</v>
      </c>
      <c r="M20" s="86">
        <v>33.193269999999998</v>
      </c>
      <c r="N20" s="79"/>
      <c r="O20" s="87">
        <v>5.7182316461914465E-4</v>
      </c>
      <c r="P20" s="87">
        <f>M20/'סכום נכסי הקרן'!$C$42</f>
        <v>3.8545063872283587E-4</v>
      </c>
    </row>
    <row r="21" spans="2:16">
      <c r="B21" s="85" t="s">
        <v>806</v>
      </c>
      <c r="C21" s="79" t="s">
        <v>807</v>
      </c>
      <c r="D21" s="79" t="s">
        <v>256</v>
      </c>
      <c r="E21" s="79"/>
      <c r="F21" s="104">
        <v>40391</v>
      </c>
      <c r="G21" s="86">
        <v>6.23</v>
      </c>
      <c r="H21" s="92" t="s">
        <v>167</v>
      </c>
      <c r="I21" s="93">
        <v>4.8000000000000001E-2</v>
      </c>
      <c r="J21" s="93">
        <v>4.8500000000000008E-2</v>
      </c>
      <c r="K21" s="86">
        <v>123000</v>
      </c>
      <c r="L21" s="105">
        <v>107.16030000000001</v>
      </c>
      <c r="M21" s="86">
        <v>131.80745999999999</v>
      </c>
      <c r="N21" s="79"/>
      <c r="O21" s="87">
        <v>2.2706578441235624E-3</v>
      </c>
      <c r="P21" s="87">
        <f>M21/'סכום נכסי הקרן'!$C$42</f>
        <v>1.5305894732707756E-3</v>
      </c>
    </row>
    <row r="22" spans="2:16">
      <c r="B22" s="85" t="s">
        <v>808</v>
      </c>
      <c r="C22" s="79" t="s">
        <v>809</v>
      </c>
      <c r="D22" s="79" t="s">
        <v>256</v>
      </c>
      <c r="E22" s="79"/>
      <c r="F22" s="104">
        <v>37712</v>
      </c>
      <c r="G22" s="88">
        <v>0</v>
      </c>
      <c r="H22" s="92" t="s">
        <v>167</v>
      </c>
      <c r="I22" s="93">
        <v>4.8000000000000001E-2</v>
      </c>
      <c r="J22" s="93">
        <v>-1E-3</v>
      </c>
      <c r="K22" s="86">
        <v>320000</v>
      </c>
      <c r="L22" s="105">
        <v>123.4392</v>
      </c>
      <c r="M22" s="86">
        <v>395.00559999999996</v>
      </c>
      <c r="N22" s="79"/>
      <c r="O22" s="87">
        <v>6.8047936293798112E-3</v>
      </c>
      <c r="P22" s="87">
        <f>M22/'סכום נכסי הקרן'!$C$42</f>
        <v>4.5869286400254334E-3</v>
      </c>
    </row>
    <row r="23" spans="2:16">
      <c r="B23" s="85" t="s">
        <v>810</v>
      </c>
      <c r="C23" s="79" t="s">
        <v>811</v>
      </c>
      <c r="D23" s="79" t="s">
        <v>256</v>
      </c>
      <c r="E23" s="79"/>
      <c r="F23" s="104">
        <v>37743</v>
      </c>
      <c r="G23" s="86">
        <v>0.09</v>
      </c>
      <c r="H23" s="92" t="s">
        <v>167</v>
      </c>
      <c r="I23" s="93">
        <v>4.8000000000000001E-2</v>
      </c>
      <c r="J23" s="93">
        <v>4.9699999999999994E-2</v>
      </c>
      <c r="K23" s="86">
        <v>320000</v>
      </c>
      <c r="L23" s="105">
        <v>122.6789</v>
      </c>
      <c r="M23" s="86">
        <v>392.57153000000005</v>
      </c>
      <c r="N23" s="79"/>
      <c r="O23" s="87">
        <v>6.7628617073274052E-3</v>
      </c>
      <c r="P23" s="87">
        <f>M23/'סכום נכסי הקרן'!$C$42</f>
        <v>4.5586634574689673E-3</v>
      </c>
    </row>
    <row r="24" spans="2:16">
      <c r="B24" s="85" t="s">
        <v>812</v>
      </c>
      <c r="C24" s="79" t="s">
        <v>813</v>
      </c>
      <c r="D24" s="79" t="s">
        <v>256</v>
      </c>
      <c r="E24" s="79"/>
      <c r="F24" s="104">
        <v>37773</v>
      </c>
      <c r="G24" s="86">
        <v>0.16999999999999998</v>
      </c>
      <c r="H24" s="92" t="s">
        <v>167</v>
      </c>
      <c r="I24" s="93">
        <v>4.8000000000000001E-2</v>
      </c>
      <c r="J24" s="93">
        <v>4.9200000000000001E-2</v>
      </c>
      <c r="K24" s="86">
        <v>326000</v>
      </c>
      <c r="L24" s="105">
        <v>122.43559999999999</v>
      </c>
      <c r="M24" s="86">
        <v>399.13852000000003</v>
      </c>
      <c r="N24" s="79"/>
      <c r="O24" s="87">
        <v>6.8759917786889264E-3</v>
      </c>
      <c r="P24" s="87">
        <f>M24/'סכום נכסי הקרן'!$C$42</f>
        <v>4.6349214004190436E-3</v>
      </c>
    </row>
    <row r="25" spans="2:16">
      <c r="B25" s="85" t="s">
        <v>814</v>
      </c>
      <c r="C25" s="79" t="s">
        <v>815</v>
      </c>
      <c r="D25" s="79" t="s">
        <v>256</v>
      </c>
      <c r="E25" s="79"/>
      <c r="F25" s="104">
        <v>37803</v>
      </c>
      <c r="G25" s="86">
        <v>0.25</v>
      </c>
      <c r="H25" s="92" t="s">
        <v>167</v>
      </c>
      <c r="I25" s="93">
        <v>4.8000000000000001E-2</v>
      </c>
      <c r="J25" s="93">
        <v>4.9599999999999998E-2</v>
      </c>
      <c r="K25" s="86">
        <v>1053000</v>
      </c>
      <c r="L25" s="105">
        <v>122.5381</v>
      </c>
      <c r="M25" s="86">
        <v>1290.3197700000001</v>
      </c>
      <c r="N25" s="79"/>
      <c r="O25" s="87">
        <v>2.2228443725250537E-2</v>
      </c>
      <c r="P25" s="87">
        <f>M25/'סכום נכסי הקרן'!$C$42</f>
        <v>1.498359696116721E-2</v>
      </c>
    </row>
    <row r="26" spans="2:16">
      <c r="B26" s="85" t="s">
        <v>816</v>
      </c>
      <c r="C26" s="79" t="s">
        <v>817</v>
      </c>
      <c r="D26" s="79" t="s">
        <v>256</v>
      </c>
      <c r="E26" s="79"/>
      <c r="F26" s="104">
        <v>37834</v>
      </c>
      <c r="G26" s="86">
        <v>0.33999999999999997</v>
      </c>
      <c r="H26" s="92" t="s">
        <v>167</v>
      </c>
      <c r="I26" s="93">
        <v>4.8000000000000001E-2</v>
      </c>
      <c r="J26" s="93">
        <v>4.9799999999999997E-2</v>
      </c>
      <c r="K26" s="86">
        <v>332000</v>
      </c>
      <c r="L26" s="105">
        <v>122.7657</v>
      </c>
      <c r="M26" s="86">
        <v>407.57815000000005</v>
      </c>
      <c r="N26" s="79"/>
      <c r="O26" s="87">
        <v>7.0213819717857406E-3</v>
      </c>
      <c r="P26" s="87">
        <f>M26/'סכום נכסי הקרן'!$C$42</f>
        <v>4.732925025072005E-3</v>
      </c>
    </row>
    <row r="27" spans="2:16">
      <c r="B27" s="85" t="s">
        <v>818</v>
      </c>
      <c r="C27" s="79" t="s">
        <v>819</v>
      </c>
      <c r="D27" s="79" t="s">
        <v>256</v>
      </c>
      <c r="E27" s="79"/>
      <c r="F27" s="104">
        <v>37865</v>
      </c>
      <c r="G27" s="86">
        <v>0.42000000000000004</v>
      </c>
      <c r="H27" s="92" t="s">
        <v>167</v>
      </c>
      <c r="I27" s="93">
        <v>4.8000000000000001E-2</v>
      </c>
      <c r="J27" s="93">
        <v>4.9500000000000002E-2</v>
      </c>
      <c r="K27" s="86">
        <v>353000</v>
      </c>
      <c r="L27" s="105">
        <v>123.1202</v>
      </c>
      <c r="M27" s="86">
        <v>434.61007000000001</v>
      </c>
      <c r="N27" s="79"/>
      <c r="O27" s="87">
        <v>7.48706305834731E-3</v>
      </c>
      <c r="P27" s="87">
        <f>M27/'סכום נכסי הקרן'!$C$42</f>
        <v>5.0468281394655127E-3</v>
      </c>
    </row>
    <row r="28" spans="2:16">
      <c r="B28" s="85" t="s">
        <v>820</v>
      </c>
      <c r="C28" s="79" t="s">
        <v>821</v>
      </c>
      <c r="D28" s="79" t="s">
        <v>256</v>
      </c>
      <c r="E28" s="79"/>
      <c r="F28" s="104">
        <v>37895</v>
      </c>
      <c r="G28" s="86">
        <v>0.49000000000000005</v>
      </c>
      <c r="H28" s="92" t="s">
        <v>167</v>
      </c>
      <c r="I28" s="93">
        <v>4.8000000000000001E-2</v>
      </c>
      <c r="J28" s="93">
        <v>4.9800000000000004E-2</v>
      </c>
      <c r="K28" s="86">
        <v>334000</v>
      </c>
      <c r="L28" s="105">
        <v>125.31319999999999</v>
      </c>
      <c r="M28" s="86">
        <v>418.54071999999996</v>
      </c>
      <c r="N28" s="79"/>
      <c r="O28" s="87">
        <v>7.2102350576600414E-3</v>
      </c>
      <c r="P28" s="87">
        <f>M28/'סכום נכסי הקרן'!$C$42</f>
        <v>4.8602258185323592E-3</v>
      </c>
    </row>
    <row r="29" spans="2:16">
      <c r="B29" s="85" t="s">
        <v>822</v>
      </c>
      <c r="C29" s="79" t="s">
        <v>823</v>
      </c>
      <c r="D29" s="79" t="s">
        <v>256</v>
      </c>
      <c r="E29" s="79"/>
      <c r="F29" s="104">
        <v>40909</v>
      </c>
      <c r="G29" s="86">
        <v>7.1700000000000008</v>
      </c>
      <c r="H29" s="92" t="s">
        <v>167</v>
      </c>
      <c r="I29" s="93">
        <v>4.8000000000000001E-2</v>
      </c>
      <c r="J29" s="93">
        <v>4.8499999999999995E-2</v>
      </c>
      <c r="K29" s="86">
        <v>1026000</v>
      </c>
      <c r="L29" s="105">
        <v>103.25749999999999</v>
      </c>
      <c r="M29" s="86">
        <v>1059.20768</v>
      </c>
      <c r="N29" s="79"/>
      <c r="O29" s="87">
        <v>1.8247056935532482E-2</v>
      </c>
      <c r="P29" s="87">
        <f>M29/'סכום נכסי הקרן'!$C$42</f>
        <v>1.2299851048002597E-2</v>
      </c>
    </row>
    <row r="30" spans="2:16">
      <c r="B30" s="85" t="s">
        <v>824</v>
      </c>
      <c r="C30" s="79" t="s">
        <v>825</v>
      </c>
      <c r="D30" s="79" t="s">
        <v>256</v>
      </c>
      <c r="E30" s="79"/>
      <c r="F30" s="104">
        <v>41214</v>
      </c>
      <c r="G30" s="86">
        <v>7.6500000000000012</v>
      </c>
      <c r="H30" s="92" t="s">
        <v>167</v>
      </c>
      <c r="I30" s="93">
        <v>4.8000000000000001E-2</v>
      </c>
      <c r="J30" s="93">
        <v>4.8499999999999995E-2</v>
      </c>
      <c r="K30" s="86">
        <v>870000</v>
      </c>
      <c r="L30" s="105">
        <v>101.98609999999999</v>
      </c>
      <c r="M30" s="86">
        <v>887.27931999999998</v>
      </c>
      <c r="N30" s="79"/>
      <c r="O30" s="87">
        <v>1.5285233080787846E-2</v>
      </c>
      <c r="P30" s="87">
        <f>M30/'סכום נכסי הקרן'!$C$42</f>
        <v>1.0303365128520434E-2</v>
      </c>
    </row>
    <row r="31" spans="2:16">
      <c r="B31" s="85" t="s">
        <v>826</v>
      </c>
      <c r="C31" s="79" t="s">
        <v>827</v>
      </c>
      <c r="D31" s="79" t="s">
        <v>256</v>
      </c>
      <c r="E31" s="79"/>
      <c r="F31" s="104">
        <v>41275</v>
      </c>
      <c r="G31" s="86">
        <v>7.8200000000000012</v>
      </c>
      <c r="H31" s="92" t="s">
        <v>167</v>
      </c>
      <c r="I31" s="93">
        <v>4.8000000000000001E-2</v>
      </c>
      <c r="J31" s="93">
        <v>4.8499999999999995E-2</v>
      </c>
      <c r="K31" s="86">
        <v>942000</v>
      </c>
      <c r="L31" s="105">
        <v>101.7777</v>
      </c>
      <c r="M31" s="86">
        <v>958.74615000000006</v>
      </c>
      <c r="N31" s="79"/>
      <c r="O31" s="87">
        <v>1.6516397979452497E-2</v>
      </c>
      <c r="P31" s="87">
        <f>M31/'סכום נכסי הקרן'!$C$42</f>
        <v>1.113326032326914E-2</v>
      </c>
    </row>
    <row r="32" spans="2:16">
      <c r="B32" s="85" t="s">
        <v>828</v>
      </c>
      <c r="C32" s="79" t="s">
        <v>829</v>
      </c>
      <c r="D32" s="79" t="s">
        <v>256</v>
      </c>
      <c r="E32" s="79"/>
      <c r="F32" s="104">
        <v>41334</v>
      </c>
      <c r="G32" s="86">
        <v>7.98</v>
      </c>
      <c r="H32" s="92" t="s">
        <v>167</v>
      </c>
      <c r="I32" s="93">
        <v>4.8000000000000001E-2</v>
      </c>
      <c r="J32" s="93">
        <v>4.8500000000000008E-2</v>
      </c>
      <c r="K32" s="86">
        <v>320000</v>
      </c>
      <c r="L32" s="105">
        <v>100.9615</v>
      </c>
      <c r="M32" s="86">
        <v>323.07668000000001</v>
      </c>
      <c r="N32" s="79"/>
      <c r="O32" s="87">
        <v>5.5656682686655076E-3</v>
      </c>
      <c r="P32" s="87">
        <f>M32/'סכום נכסי הקרן'!$C$42</f>
        <v>3.7516675115905501E-3</v>
      </c>
    </row>
    <row r="33" spans="2:16">
      <c r="B33" s="85" t="s">
        <v>830</v>
      </c>
      <c r="C33" s="79">
        <v>2704</v>
      </c>
      <c r="D33" s="79" t="s">
        <v>256</v>
      </c>
      <c r="E33" s="79"/>
      <c r="F33" s="104">
        <v>41395</v>
      </c>
      <c r="G33" s="86">
        <v>7.9600000000000009</v>
      </c>
      <c r="H33" s="92" t="s">
        <v>167</v>
      </c>
      <c r="I33" s="93">
        <v>4.8000000000000001E-2</v>
      </c>
      <c r="J33" s="93">
        <v>4.8500000000000008E-2</v>
      </c>
      <c r="K33" s="86">
        <v>377000</v>
      </c>
      <c r="L33" s="105">
        <v>102.3657</v>
      </c>
      <c r="M33" s="86">
        <v>385.91871999999995</v>
      </c>
      <c r="N33" s="79"/>
      <c r="O33" s="87">
        <v>6.6482532078391068E-3</v>
      </c>
      <c r="P33" s="87">
        <f>M33/'סכום נכסי הקרן'!$C$42</f>
        <v>4.4814089458224283E-3</v>
      </c>
    </row>
    <row r="34" spans="2:16">
      <c r="B34" s="85" t="s">
        <v>831</v>
      </c>
      <c r="C34" s="79" t="s">
        <v>832</v>
      </c>
      <c r="D34" s="79" t="s">
        <v>256</v>
      </c>
      <c r="E34" s="79"/>
      <c r="F34" s="104">
        <v>41427</v>
      </c>
      <c r="G34" s="86">
        <v>8.0400000000000009</v>
      </c>
      <c r="H34" s="92" t="s">
        <v>167</v>
      </c>
      <c r="I34" s="93">
        <v>4.8000000000000001E-2</v>
      </c>
      <c r="J34" s="93">
        <v>4.8499999999999995E-2</v>
      </c>
      <c r="K34" s="86">
        <v>528000</v>
      </c>
      <c r="L34" s="105">
        <v>101.5699</v>
      </c>
      <c r="M34" s="86">
        <v>536.28925000000004</v>
      </c>
      <c r="N34" s="79"/>
      <c r="O34" s="87">
        <v>9.2386985701085698E-3</v>
      </c>
      <c r="P34" s="87">
        <f>M34/'סכום נכסי הקרן'!$C$42</f>
        <v>6.2275585970496617E-3</v>
      </c>
    </row>
    <row r="35" spans="2:16">
      <c r="B35" s="85" t="s">
        <v>833</v>
      </c>
      <c r="C35" s="79">
        <v>8805</v>
      </c>
      <c r="D35" s="79" t="s">
        <v>256</v>
      </c>
      <c r="E35" s="79"/>
      <c r="F35" s="104">
        <v>41487</v>
      </c>
      <c r="G35" s="86">
        <v>8.2100000000000009</v>
      </c>
      <c r="H35" s="92" t="s">
        <v>167</v>
      </c>
      <c r="I35" s="93">
        <v>4.8000000000000001E-2</v>
      </c>
      <c r="J35" s="93">
        <v>4.8499999999999995E-2</v>
      </c>
      <c r="K35" s="86">
        <v>511000</v>
      </c>
      <c r="L35" s="105">
        <v>100.7809</v>
      </c>
      <c r="M35" s="86">
        <v>514.98815000000002</v>
      </c>
      <c r="N35" s="79"/>
      <c r="O35" s="87">
        <v>8.8717427862442834E-3</v>
      </c>
      <c r="P35" s="87">
        <f>M35/'סכום נכסי הקרן'!$C$42</f>
        <v>5.9802035578956705E-3</v>
      </c>
    </row>
    <row r="36" spans="2:16">
      <c r="B36" s="85" t="s">
        <v>834</v>
      </c>
      <c r="C36" s="79" t="s">
        <v>835</v>
      </c>
      <c r="D36" s="79" t="s">
        <v>256</v>
      </c>
      <c r="E36" s="79"/>
      <c r="F36" s="104">
        <v>41548</v>
      </c>
      <c r="G36" s="86">
        <v>8.18</v>
      </c>
      <c r="H36" s="92" t="s">
        <v>167</v>
      </c>
      <c r="I36" s="93">
        <v>4.8000000000000001E-2</v>
      </c>
      <c r="J36" s="93">
        <v>4.8499999999999995E-2</v>
      </c>
      <c r="K36" s="86">
        <v>587000</v>
      </c>
      <c r="L36" s="105">
        <v>102.38890000000001</v>
      </c>
      <c r="M36" s="86">
        <v>601.02260000000001</v>
      </c>
      <c r="N36" s="79"/>
      <c r="O36" s="87">
        <v>1.0353865260627421E-2</v>
      </c>
      <c r="P36" s="87">
        <f>M36/'סכום נכסי הקרן'!$C$42</f>
        <v>6.9792625148670049E-3</v>
      </c>
    </row>
    <row r="37" spans="2:16">
      <c r="B37" s="85" t="s">
        <v>836</v>
      </c>
      <c r="C37" s="79" t="s">
        <v>837</v>
      </c>
      <c r="D37" s="79" t="s">
        <v>256</v>
      </c>
      <c r="E37" s="79"/>
      <c r="F37" s="104">
        <v>41579</v>
      </c>
      <c r="G37" s="86">
        <v>8.27</v>
      </c>
      <c r="H37" s="92" t="s">
        <v>167</v>
      </c>
      <c r="I37" s="93">
        <v>4.8000000000000001E-2</v>
      </c>
      <c r="J37" s="93">
        <v>4.8499999999999995E-2</v>
      </c>
      <c r="K37" s="86">
        <v>513000</v>
      </c>
      <c r="L37" s="105">
        <v>101.9849</v>
      </c>
      <c r="M37" s="86">
        <v>523.18285000000003</v>
      </c>
      <c r="N37" s="79"/>
      <c r="O37" s="87">
        <v>9.0129135502908658E-3</v>
      </c>
      <c r="P37" s="87">
        <f>M37/'סכום נכסי הקרן'!$C$42</f>
        <v>6.0753629787403786E-3</v>
      </c>
    </row>
    <row r="38" spans="2:16">
      <c r="B38" s="85" t="s">
        <v>838</v>
      </c>
      <c r="C38" s="79" t="s">
        <v>839</v>
      </c>
      <c r="D38" s="79" t="s">
        <v>256</v>
      </c>
      <c r="E38" s="79"/>
      <c r="F38" s="104">
        <v>41609</v>
      </c>
      <c r="G38" s="86">
        <v>8.35</v>
      </c>
      <c r="H38" s="92" t="s">
        <v>167</v>
      </c>
      <c r="I38" s="93">
        <v>4.8000000000000001E-2</v>
      </c>
      <c r="J38" s="93">
        <v>4.8499999999999995E-2</v>
      </c>
      <c r="K38" s="86">
        <v>227000</v>
      </c>
      <c r="L38" s="105">
        <v>101.5823</v>
      </c>
      <c r="M38" s="86">
        <v>230.59193999999999</v>
      </c>
      <c r="N38" s="79"/>
      <c r="O38" s="87">
        <v>3.9724261233216231E-3</v>
      </c>
      <c r="P38" s="87">
        <f>M38/'סכום נכסי הקרן'!$C$42</f>
        <v>2.67770576858917E-3</v>
      </c>
    </row>
    <row r="39" spans="2:16">
      <c r="B39" s="85" t="s">
        <v>840</v>
      </c>
      <c r="C39" s="79" t="s">
        <v>841</v>
      </c>
      <c r="D39" s="79" t="s">
        <v>256</v>
      </c>
      <c r="E39" s="79"/>
      <c r="F39" s="104">
        <v>41700</v>
      </c>
      <c r="G39" s="86">
        <v>8.6</v>
      </c>
      <c r="H39" s="92" t="s">
        <v>167</v>
      </c>
      <c r="I39" s="93">
        <v>4.8000000000000001E-2</v>
      </c>
      <c r="J39" s="93">
        <v>4.8600000000000004E-2</v>
      </c>
      <c r="K39" s="86">
        <v>149000</v>
      </c>
      <c r="L39" s="105">
        <v>100.37439999999999</v>
      </c>
      <c r="M39" s="86">
        <v>149.55778000000001</v>
      </c>
      <c r="N39" s="79"/>
      <c r="O39" s="87">
        <v>2.5764440518518915E-3</v>
      </c>
      <c r="P39" s="87">
        <f>M39/'סכום נכסי הקרן'!$C$42</f>
        <v>1.7367117438857145E-3</v>
      </c>
    </row>
    <row r="40" spans="2:16">
      <c r="B40" s="85" t="s">
        <v>842</v>
      </c>
      <c r="C40" s="79" t="s">
        <v>843</v>
      </c>
      <c r="D40" s="79" t="s">
        <v>256</v>
      </c>
      <c r="E40" s="79"/>
      <c r="F40" s="104">
        <v>41730</v>
      </c>
      <c r="G40" s="86">
        <v>8.4799999999999986</v>
      </c>
      <c r="H40" s="92" t="s">
        <v>167</v>
      </c>
      <c r="I40" s="93">
        <v>4.8000000000000001E-2</v>
      </c>
      <c r="J40" s="93">
        <v>4.8500000000000008E-2</v>
      </c>
      <c r="K40" s="86">
        <v>236000</v>
      </c>
      <c r="L40" s="105">
        <v>102.3888</v>
      </c>
      <c r="M40" s="86">
        <v>241.63751999999999</v>
      </c>
      <c r="N40" s="79"/>
      <c r="O40" s="87">
        <v>4.1627092292239321E-3</v>
      </c>
      <c r="P40" s="87">
        <f>M40/'סכום נכסי הקרן'!$C$42</f>
        <v>2.8059705001466269E-3</v>
      </c>
    </row>
    <row r="41" spans="2:16">
      <c r="B41" s="85" t="s">
        <v>844</v>
      </c>
      <c r="C41" s="79" t="s">
        <v>845</v>
      </c>
      <c r="D41" s="79" t="s">
        <v>256</v>
      </c>
      <c r="E41" s="79"/>
      <c r="F41" s="104">
        <v>41791</v>
      </c>
      <c r="G41" s="86">
        <v>8.6399999999999988</v>
      </c>
      <c r="H41" s="92" t="s">
        <v>167</v>
      </c>
      <c r="I41" s="93">
        <v>4.8000000000000001E-2</v>
      </c>
      <c r="J41" s="93">
        <v>4.8500000000000008E-2</v>
      </c>
      <c r="K41" s="86">
        <v>313000</v>
      </c>
      <c r="L41" s="105">
        <v>101.57550000000001</v>
      </c>
      <c r="M41" s="86">
        <v>317.95234000000005</v>
      </c>
      <c r="N41" s="79"/>
      <c r="O41" s="87">
        <v>5.4773908463029491E-3</v>
      </c>
      <c r="P41" s="87">
        <f>M41/'סכום נכסי הקרן'!$C$42</f>
        <v>3.6921620719025361E-3</v>
      </c>
    </row>
    <row r="42" spans="2:16">
      <c r="B42" s="85" t="s">
        <v>846</v>
      </c>
      <c r="C42" s="79" t="s">
        <v>847</v>
      </c>
      <c r="D42" s="79" t="s">
        <v>256</v>
      </c>
      <c r="E42" s="79"/>
      <c r="F42" s="104">
        <v>41945</v>
      </c>
      <c r="G42" s="86">
        <v>8.86</v>
      </c>
      <c r="H42" s="92" t="s">
        <v>167</v>
      </c>
      <c r="I42" s="93">
        <v>4.8000000000000001E-2</v>
      </c>
      <c r="J42" s="93">
        <v>4.8500000000000008E-2</v>
      </c>
      <c r="K42" s="86">
        <v>574000</v>
      </c>
      <c r="L42" s="105">
        <v>101.9713</v>
      </c>
      <c r="M42" s="86">
        <v>585.31533999999999</v>
      </c>
      <c r="N42" s="79"/>
      <c r="O42" s="87">
        <v>1.0083275013848609E-2</v>
      </c>
      <c r="P42" s="87">
        <f>M42/'סכום נכסי הקרן'!$C$42</f>
        <v>6.7968648963260877E-3</v>
      </c>
    </row>
    <row r="43" spans="2:16">
      <c r="B43" s="85" t="s">
        <v>848</v>
      </c>
      <c r="C43" s="79" t="s">
        <v>849</v>
      </c>
      <c r="D43" s="79" t="s">
        <v>256</v>
      </c>
      <c r="E43" s="79"/>
      <c r="F43" s="104">
        <v>41974</v>
      </c>
      <c r="G43" s="86">
        <v>8.93</v>
      </c>
      <c r="H43" s="92" t="s">
        <v>167</v>
      </c>
      <c r="I43" s="93">
        <v>4.8000000000000001E-2</v>
      </c>
      <c r="J43" s="93">
        <v>4.8500000000000008E-2</v>
      </c>
      <c r="K43" s="86">
        <v>1103000</v>
      </c>
      <c r="L43" s="105">
        <v>101.5796</v>
      </c>
      <c r="M43" s="86">
        <v>1120.45091</v>
      </c>
      <c r="N43" s="79"/>
      <c r="O43" s="87">
        <v>1.930209904467383E-2</v>
      </c>
      <c r="P43" s="87">
        <f>M43/'סכום נכסי הקרן'!$C$42</f>
        <v>1.3011026600183793E-2</v>
      </c>
    </row>
    <row r="44" spans="2:16">
      <c r="B44" s="85" t="s">
        <v>850</v>
      </c>
      <c r="C44" s="79" t="s">
        <v>851</v>
      </c>
      <c r="D44" s="79" t="s">
        <v>256</v>
      </c>
      <c r="E44" s="79"/>
      <c r="F44" s="104">
        <v>42036</v>
      </c>
      <c r="G44" s="86">
        <v>9.11</v>
      </c>
      <c r="H44" s="92" t="s">
        <v>167</v>
      </c>
      <c r="I44" s="93">
        <v>4.8000000000000001E-2</v>
      </c>
      <c r="J44" s="93">
        <v>4.8499999999999995E-2</v>
      </c>
      <c r="K44" s="86">
        <v>109000</v>
      </c>
      <c r="L44" s="105">
        <v>100.7822</v>
      </c>
      <c r="M44" s="86">
        <v>109.85260000000001</v>
      </c>
      <c r="N44" s="79"/>
      <c r="O44" s="87">
        <v>1.8924396835153952E-3</v>
      </c>
      <c r="P44" s="87">
        <f>M44/'סכום נכסי הקרן'!$C$42</f>
        <v>1.275642768409506E-3</v>
      </c>
    </row>
    <row r="45" spans="2:16">
      <c r="B45" s="85" t="s">
        <v>852</v>
      </c>
      <c r="C45" s="79" t="s">
        <v>853</v>
      </c>
      <c r="D45" s="79" t="s">
        <v>256</v>
      </c>
      <c r="E45" s="79"/>
      <c r="F45" s="104">
        <v>42064</v>
      </c>
      <c r="G45" s="86">
        <v>9.18</v>
      </c>
      <c r="H45" s="92" t="s">
        <v>167</v>
      </c>
      <c r="I45" s="93">
        <v>4.8000000000000001E-2</v>
      </c>
      <c r="J45" s="93">
        <v>4.8500000000000008E-2</v>
      </c>
      <c r="K45" s="86">
        <v>756000</v>
      </c>
      <c r="L45" s="105">
        <v>100.3806</v>
      </c>
      <c r="M45" s="86">
        <v>758.87718999999993</v>
      </c>
      <c r="N45" s="79"/>
      <c r="O45" s="87">
        <v>1.3073239133808869E-2</v>
      </c>
      <c r="P45" s="87">
        <f>M45/'סכום נכסי הקרן'!$C$42</f>
        <v>8.8123194128716716E-3</v>
      </c>
    </row>
    <row r="46" spans="2:16">
      <c r="B46" s="85" t="s">
        <v>854</v>
      </c>
      <c r="C46" s="79" t="s">
        <v>855</v>
      </c>
      <c r="D46" s="79" t="s">
        <v>256</v>
      </c>
      <c r="E46" s="79"/>
      <c r="F46" s="104">
        <v>42095</v>
      </c>
      <c r="G46" s="86">
        <v>9.0500000000000007</v>
      </c>
      <c r="H46" s="92" t="s">
        <v>167</v>
      </c>
      <c r="I46" s="93">
        <v>4.8000000000000001E-2</v>
      </c>
      <c r="J46" s="93">
        <v>4.8499999999999988E-2</v>
      </c>
      <c r="K46" s="86">
        <v>1228000</v>
      </c>
      <c r="L46" s="105">
        <v>102.8044</v>
      </c>
      <c r="M46" s="86">
        <v>1262.43778</v>
      </c>
      <c r="N46" s="79"/>
      <c r="O46" s="87">
        <v>2.1748118413593105E-2</v>
      </c>
      <c r="P46" s="87">
        <f>M46/'סכום נכסי הקרן'!$C$42</f>
        <v>1.4659822567913284E-2</v>
      </c>
    </row>
    <row r="47" spans="2:16">
      <c r="B47" s="85" t="s">
        <v>856</v>
      </c>
      <c r="C47" s="79" t="s">
        <v>857</v>
      </c>
      <c r="D47" s="79" t="s">
        <v>256</v>
      </c>
      <c r="E47" s="79"/>
      <c r="F47" s="104">
        <v>42156</v>
      </c>
      <c r="G47" s="86">
        <v>9.2200000000000024</v>
      </c>
      <c r="H47" s="92" t="s">
        <v>167</v>
      </c>
      <c r="I47" s="93">
        <v>4.8000000000000001E-2</v>
      </c>
      <c r="J47" s="93">
        <v>4.8499999999999995E-2</v>
      </c>
      <c r="K47" s="86">
        <v>152000</v>
      </c>
      <c r="L47" s="105">
        <v>101.5829</v>
      </c>
      <c r="M47" s="86">
        <v>154.40509</v>
      </c>
      <c r="N47" s="79"/>
      <c r="O47" s="87">
        <v>2.6599490558508955E-3</v>
      </c>
      <c r="P47" s="87">
        <f>M47/'סכום נכסי הקרן'!$C$42</f>
        <v>1.7930002245201198E-3</v>
      </c>
    </row>
    <row r="48" spans="2:16">
      <c r="B48" s="85" t="s">
        <v>858</v>
      </c>
      <c r="C48" s="79" t="s">
        <v>859</v>
      </c>
      <c r="D48" s="79" t="s">
        <v>256</v>
      </c>
      <c r="E48" s="79"/>
      <c r="F48" s="104">
        <v>42339</v>
      </c>
      <c r="G48" s="86">
        <v>9.49</v>
      </c>
      <c r="H48" s="92" t="s">
        <v>167</v>
      </c>
      <c r="I48" s="93">
        <v>4.8000000000000001E-2</v>
      </c>
      <c r="J48" s="93">
        <v>4.8499999999999995E-2</v>
      </c>
      <c r="K48" s="86">
        <v>919000</v>
      </c>
      <c r="L48" s="105">
        <v>101.58199999999999</v>
      </c>
      <c r="M48" s="86">
        <v>933.53827999999999</v>
      </c>
      <c r="N48" s="79"/>
      <c r="O48" s="87">
        <v>1.6082139950740412E-2</v>
      </c>
      <c r="P48" s="87">
        <f>M48/'סכום נכסי הקרן'!$C$42</f>
        <v>1.084053864829279E-2</v>
      </c>
    </row>
    <row r="49" spans="2:16">
      <c r="B49" s="85" t="s">
        <v>860</v>
      </c>
      <c r="C49" s="79" t="s">
        <v>861</v>
      </c>
      <c r="D49" s="79" t="s">
        <v>256</v>
      </c>
      <c r="E49" s="79"/>
      <c r="F49" s="104">
        <v>42370</v>
      </c>
      <c r="G49" s="86">
        <v>9.58</v>
      </c>
      <c r="H49" s="92" t="s">
        <v>167</v>
      </c>
      <c r="I49" s="93">
        <v>4.8000000000000001E-2</v>
      </c>
      <c r="J49" s="93">
        <v>4.8499999999999995E-2</v>
      </c>
      <c r="K49" s="86">
        <v>226000</v>
      </c>
      <c r="L49" s="105">
        <v>101.1811</v>
      </c>
      <c r="M49" s="86">
        <v>228.66935999999998</v>
      </c>
      <c r="N49" s="79"/>
      <c r="O49" s="87">
        <v>3.9393056811406185E-3</v>
      </c>
      <c r="P49" s="87">
        <f>M49/'סכום נכסי הקרן'!$C$42</f>
        <v>2.6553801679780899E-3</v>
      </c>
    </row>
    <row r="50" spans="2:16">
      <c r="B50" s="85" t="s">
        <v>862</v>
      </c>
      <c r="C50" s="79" t="s">
        <v>863</v>
      </c>
      <c r="D50" s="79" t="s">
        <v>256</v>
      </c>
      <c r="E50" s="79"/>
      <c r="F50" s="104">
        <v>42461</v>
      </c>
      <c r="G50" s="86">
        <v>9.6</v>
      </c>
      <c r="H50" s="92" t="s">
        <v>167</v>
      </c>
      <c r="I50" s="93">
        <v>4.8000000000000001E-2</v>
      </c>
      <c r="J50" s="93">
        <v>4.8499999999999995E-2</v>
      </c>
      <c r="K50" s="86">
        <v>1168000</v>
      </c>
      <c r="L50" s="105">
        <v>103.01300000000001</v>
      </c>
      <c r="M50" s="86">
        <v>1203.1923200000001</v>
      </c>
      <c r="N50" s="79"/>
      <c r="O50" s="87">
        <v>2.072749205088413E-2</v>
      </c>
      <c r="P50" s="87">
        <f>M50/'סכום נכסי הקרן'!$C$42</f>
        <v>1.3971845746153084E-2</v>
      </c>
    </row>
    <row r="51" spans="2:16">
      <c r="B51" s="85" t="s">
        <v>864</v>
      </c>
      <c r="C51" s="79" t="s">
        <v>865</v>
      </c>
      <c r="D51" s="79" t="s">
        <v>256</v>
      </c>
      <c r="E51" s="79"/>
      <c r="F51" s="104">
        <v>42522</v>
      </c>
      <c r="G51" s="86">
        <v>9.76</v>
      </c>
      <c r="H51" s="92" t="s">
        <v>167</v>
      </c>
      <c r="I51" s="93">
        <v>4.8000000000000001E-2</v>
      </c>
      <c r="J51" s="93">
        <v>4.8499999999999995E-2</v>
      </c>
      <c r="K51" s="86">
        <v>306000</v>
      </c>
      <c r="L51" s="105">
        <v>101.99420000000001</v>
      </c>
      <c r="M51" s="86">
        <v>312.10212999999999</v>
      </c>
      <c r="N51" s="79"/>
      <c r="O51" s="87">
        <v>5.3766088023558898E-3</v>
      </c>
      <c r="P51" s="87">
        <f>M51/'סכום נכסי הקרן'!$C$42</f>
        <v>3.6242276026211807E-3</v>
      </c>
    </row>
    <row r="52" spans="2:16">
      <c r="B52" s="85" t="s">
        <v>866</v>
      </c>
      <c r="C52" s="79" t="s">
        <v>867</v>
      </c>
      <c r="D52" s="79" t="s">
        <v>256</v>
      </c>
      <c r="E52" s="79"/>
      <c r="F52" s="104">
        <v>42552</v>
      </c>
      <c r="G52" s="86">
        <v>9.8500000000000014</v>
      </c>
      <c r="H52" s="92" t="s">
        <v>167</v>
      </c>
      <c r="I52" s="93">
        <v>4.8000000000000001E-2</v>
      </c>
      <c r="J52" s="93">
        <v>4.8500000000000008E-2</v>
      </c>
      <c r="K52" s="86">
        <v>137000</v>
      </c>
      <c r="L52" s="105">
        <v>101.2826</v>
      </c>
      <c r="M52" s="86">
        <v>138.75801999999999</v>
      </c>
      <c r="N52" s="79"/>
      <c r="O52" s="87">
        <v>2.39039570710227E-3</v>
      </c>
      <c r="P52" s="87">
        <f>M52/'סכום נכסי הקרן'!$C$42</f>
        <v>1.6113015510950271E-3</v>
      </c>
    </row>
    <row r="53" spans="2:16">
      <c r="B53" s="85" t="s">
        <v>868</v>
      </c>
      <c r="C53" s="79" t="s">
        <v>869</v>
      </c>
      <c r="D53" s="79" t="s">
        <v>256</v>
      </c>
      <c r="E53" s="79"/>
      <c r="F53" s="104">
        <v>42583</v>
      </c>
      <c r="G53" s="86">
        <v>9.93</v>
      </c>
      <c r="H53" s="92" t="s">
        <v>167</v>
      </c>
      <c r="I53" s="93">
        <v>4.8000000000000001E-2</v>
      </c>
      <c r="J53" s="93">
        <v>4.8500000000000008E-2</v>
      </c>
      <c r="K53" s="86">
        <v>285000</v>
      </c>
      <c r="L53" s="105">
        <v>100.79389999999999</v>
      </c>
      <c r="M53" s="86">
        <v>287.26241999999996</v>
      </c>
      <c r="N53" s="79"/>
      <c r="O53" s="87">
        <v>4.9486930959364312E-3</v>
      </c>
      <c r="P53" s="87">
        <f>M53/'סכום נכסי הקרן'!$C$42</f>
        <v>3.3357811167766096E-3</v>
      </c>
    </row>
    <row r="54" spans="2:16">
      <c r="B54" s="85" t="s">
        <v>870</v>
      </c>
      <c r="C54" s="79" t="s">
        <v>871</v>
      </c>
      <c r="D54" s="79" t="s">
        <v>256</v>
      </c>
      <c r="E54" s="79"/>
      <c r="F54" s="104">
        <v>42705</v>
      </c>
      <c r="G54" s="86">
        <v>10.029999999999999</v>
      </c>
      <c r="H54" s="92" t="s">
        <v>167</v>
      </c>
      <c r="I54" s="93">
        <v>4.8000000000000001E-2</v>
      </c>
      <c r="J54" s="93">
        <v>4.8500000000000008E-2</v>
      </c>
      <c r="K54" s="86">
        <v>2599000</v>
      </c>
      <c r="L54" s="105">
        <v>101.5813</v>
      </c>
      <c r="M54" s="86">
        <v>2640.09843</v>
      </c>
      <c r="N54" s="79"/>
      <c r="O54" s="87">
        <v>4.5481190589195808E-2</v>
      </c>
      <c r="P54" s="87">
        <f>M54/'סכום נכסי הקרן'!$C$42</f>
        <v>3.0657649160045281E-2</v>
      </c>
    </row>
    <row r="55" spans="2:16">
      <c r="B55" s="85" t="s">
        <v>872</v>
      </c>
      <c r="C55" s="79" t="s">
        <v>873</v>
      </c>
      <c r="D55" s="79" t="s">
        <v>256</v>
      </c>
      <c r="E55" s="79"/>
      <c r="F55" s="104">
        <v>42736</v>
      </c>
      <c r="G55" s="86">
        <v>10.110000000000001</v>
      </c>
      <c r="H55" s="92" t="s">
        <v>167</v>
      </c>
      <c r="I55" s="93">
        <v>4.8000000000000001E-2</v>
      </c>
      <c r="J55" s="93">
        <v>4.8500000000000008E-2</v>
      </c>
      <c r="K55" s="86">
        <v>287000</v>
      </c>
      <c r="L55" s="105">
        <v>101.18049999999999</v>
      </c>
      <c r="M55" s="86">
        <v>290.38794999999999</v>
      </c>
      <c r="N55" s="79"/>
      <c r="O55" s="87">
        <v>5.002536855701953E-3</v>
      </c>
      <c r="P55" s="87">
        <f>M55/'סכום נכסי הקרן'!$C$42</f>
        <v>3.3720757492381715E-3</v>
      </c>
    </row>
    <row r="56" spans="2:16">
      <c r="B56" s="85" t="s">
        <v>874</v>
      </c>
      <c r="C56" s="79" t="s">
        <v>875</v>
      </c>
      <c r="D56" s="79" t="s">
        <v>256</v>
      </c>
      <c r="E56" s="79"/>
      <c r="F56" s="104">
        <v>42767</v>
      </c>
      <c r="G56" s="86">
        <v>10.199999999999999</v>
      </c>
      <c r="H56" s="92" t="s">
        <v>167</v>
      </c>
      <c r="I56" s="93">
        <v>4.8000000000000001E-2</v>
      </c>
      <c r="J56" s="93">
        <v>4.8499999999999995E-2</v>
      </c>
      <c r="K56" s="86">
        <v>801000</v>
      </c>
      <c r="L56" s="105">
        <v>100.7812</v>
      </c>
      <c r="M56" s="86">
        <v>807.25757999999996</v>
      </c>
      <c r="N56" s="79"/>
      <c r="O56" s="87">
        <v>1.3906692051081209E-2</v>
      </c>
      <c r="P56" s="87">
        <f>M56/'סכום נכסי הקרן'!$C$42</f>
        <v>9.3741276416831106E-3</v>
      </c>
    </row>
    <row r="57" spans="2:16">
      <c r="B57" s="85" t="s">
        <v>876</v>
      </c>
      <c r="C57" s="79" t="s">
        <v>877</v>
      </c>
      <c r="D57" s="79" t="s">
        <v>256</v>
      </c>
      <c r="E57" s="79"/>
      <c r="F57" s="104">
        <v>42795</v>
      </c>
      <c r="G57" s="86">
        <v>10.280000000000001</v>
      </c>
      <c r="H57" s="92" t="s">
        <v>167</v>
      </c>
      <c r="I57" s="93">
        <v>4.8000000000000001E-2</v>
      </c>
      <c r="J57" s="93">
        <v>4.8499999999999995E-2</v>
      </c>
      <c r="K57" s="86">
        <v>953000</v>
      </c>
      <c r="L57" s="105">
        <v>100.5848</v>
      </c>
      <c r="M57" s="86">
        <v>958.57278000000008</v>
      </c>
      <c r="N57" s="79"/>
      <c r="O57" s="87">
        <v>1.6513411320348108E-2</v>
      </c>
      <c r="P57" s="87">
        <f>M57/'סכום נכסי הקרן'!$C$42</f>
        <v>1.1131247096574832E-2</v>
      </c>
    </row>
    <row r="58" spans="2:16">
      <c r="B58" s="85" t="s">
        <v>878</v>
      </c>
      <c r="C58" s="79" t="s">
        <v>879</v>
      </c>
      <c r="D58" s="79" t="s">
        <v>256</v>
      </c>
      <c r="E58" s="79"/>
      <c r="F58" s="104">
        <v>42826</v>
      </c>
      <c r="G58" s="86">
        <v>10.120000000000001</v>
      </c>
      <c r="H58" s="92" t="s">
        <v>167</v>
      </c>
      <c r="I58" s="93">
        <v>4.8000000000000001E-2</v>
      </c>
      <c r="J58" s="93">
        <v>4.8499999999999995E-2</v>
      </c>
      <c r="K58" s="86">
        <v>1353000</v>
      </c>
      <c r="L58" s="105">
        <v>102.59269999999999</v>
      </c>
      <c r="M58" s="86">
        <v>1388.0788500000001</v>
      </c>
      <c r="N58" s="79"/>
      <c r="O58" s="87">
        <v>2.3912547355168776E-2</v>
      </c>
      <c r="P58" s="87">
        <f>M58/'סכום נכסי הקרן'!$C$42</f>
        <v>1.6118805990797517E-2</v>
      </c>
    </row>
    <row r="59" spans="2:16">
      <c r="B59" s="85" t="s">
        <v>880</v>
      </c>
      <c r="C59" s="79" t="s">
        <v>881</v>
      </c>
      <c r="D59" s="79" t="s">
        <v>256</v>
      </c>
      <c r="E59" s="79"/>
      <c r="F59" s="104">
        <v>42856</v>
      </c>
      <c r="G59" s="86">
        <v>10.200000000000003</v>
      </c>
      <c r="H59" s="92" t="s">
        <v>167</v>
      </c>
      <c r="I59" s="93">
        <v>4.8000000000000001E-2</v>
      </c>
      <c r="J59" s="93">
        <v>4.8500000000000015E-2</v>
      </c>
      <c r="K59" s="86">
        <v>1169000</v>
      </c>
      <c r="L59" s="105">
        <v>101.9834</v>
      </c>
      <c r="M59" s="86">
        <v>1192.1861799999999</v>
      </c>
      <c r="N59" s="79"/>
      <c r="O59" s="87">
        <v>2.0537888381072705E-2</v>
      </c>
      <c r="P59" s="87">
        <f>M59/'סכום נכסי הקרן'!$C$42</f>
        <v>1.3844039004217957E-2</v>
      </c>
    </row>
    <row r="60" spans="2:16">
      <c r="B60" s="85" t="s">
        <v>882</v>
      </c>
      <c r="C60" s="79" t="s">
        <v>883</v>
      </c>
      <c r="D60" s="79" t="s">
        <v>256</v>
      </c>
      <c r="E60" s="79"/>
      <c r="F60" s="104">
        <v>42918</v>
      </c>
      <c r="G60" s="86">
        <v>10.370000000000001</v>
      </c>
      <c r="H60" s="92" t="s">
        <v>167</v>
      </c>
      <c r="I60" s="93">
        <v>4.8000000000000001E-2</v>
      </c>
      <c r="J60" s="93">
        <v>4.8499999999999995E-2</v>
      </c>
      <c r="K60" s="86">
        <v>1186000</v>
      </c>
      <c r="L60" s="105">
        <v>101.16630000000001</v>
      </c>
      <c r="M60" s="86">
        <v>1199.83314</v>
      </c>
      <c r="N60" s="79"/>
      <c r="O60" s="87">
        <v>2.0669623183546704E-2</v>
      </c>
      <c r="P60" s="87">
        <f>M60/'סכום נכסי הקרן'!$C$42</f>
        <v>1.3932837896773223E-2</v>
      </c>
    </row>
    <row r="61" spans="2:16">
      <c r="B61" s="85" t="s">
        <v>884</v>
      </c>
      <c r="C61" s="79" t="s">
        <v>885</v>
      </c>
      <c r="D61" s="79" t="s">
        <v>256</v>
      </c>
      <c r="E61" s="79"/>
      <c r="F61" s="104">
        <v>42949</v>
      </c>
      <c r="G61" s="86">
        <v>10.459999999999999</v>
      </c>
      <c r="H61" s="92" t="s">
        <v>167</v>
      </c>
      <c r="I61" s="93">
        <v>4.8000000000000001E-2</v>
      </c>
      <c r="J61" s="93">
        <v>4.8499999999999995E-2</v>
      </c>
      <c r="K61" s="86">
        <v>545000</v>
      </c>
      <c r="L61" s="105">
        <v>100.78060000000001</v>
      </c>
      <c r="M61" s="86">
        <v>549.25403000000006</v>
      </c>
      <c r="N61" s="79"/>
      <c r="O61" s="87">
        <v>9.4620438906567097E-3</v>
      </c>
      <c r="P61" s="87">
        <f>M61/'סכום נכסי הקרן'!$C$42</f>
        <v>6.3781096796004634E-3</v>
      </c>
    </row>
    <row r="62" spans="2:16">
      <c r="B62" s="85" t="s">
        <v>886</v>
      </c>
      <c r="C62" s="79" t="s">
        <v>887</v>
      </c>
      <c r="D62" s="79" t="s">
        <v>256</v>
      </c>
      <c r="E62" s="79"/>
      <c r="F62" s="104">
        <v>39630</v>
      </c>
      <c r="G62" s="86">
        <v>4.6500000000000004</v>
      </c>
      <c r="H62" s="92" t="s">
        <v>167</v>
      </c>
      <c r="I62" s="93">
        <v>4.8000000000000001E-2</v>
      </c>
      <c r="J62" s="93">
        <v>4.8499999999999995E-2</v>
      </c>
      <c r="K62" s="86">
        <v>1403000</v>
      </c>
      <c r="L62" s="105">
        <v>114.2604</v>
      </c>
      <c r="M62" s="86">
        <v>1603.1545800000001</v>
      </c>
      <c r="N62" s="79"/>
      <c r="O62" s="87">
        <v>2.7617674465615343E-2</v>
      </c>
      <c r="P62" s="87">
        <f>M62/'סכום נכסי הקרן'!$C$42</f>
        <v>1.8616332673232851E-2</v>
      </c>
    </row>
    <row r="63" spans="2:16">
      <c r="B63" s="85" t="s">
        <v>888</v>
      </c>
      <c r="C63" s="79" t="s">
        <v>889</v>
      </c>
      <c r="D63" s="79" t="s">
        <v>256</v>
      </c>
      <c r="E63" s="79"/>
      <c r="F63" s="104">
        <v>39904</v>
      </c>
      <c r="G63" s="86">
        <v>5.17</v>
      </c>
      <c r="H63" s="92" t="s">
        <v>167</v>
      </c>
      <c r="I63" s="93">
        <v>4.8000000000000001E-2</v>
      </c>
      <c r="J63" s="93">
        <v>4.8599999999999997E-2</v>
      </c>
      <c r="K63" s="86">
        <v>110000</v>
      </c>
      <c r="L63" s="105">
        <v>114.60299999999999</v>
      </c>
      <c r="M63" s="86">
        <v>126.04745</v>
      </c>
      <c r="N63" s="79"/>
      <c r="O63" s="87">
        <v>2.1714296829198633E-3</v>
      </c>
      <c r="P63" s="87">
        <f>M63/'סכום נכסי הקרן'!$C$42</f>
        <v>1.4637024346165568E-3</v>
      </c>
    </row>
    <row r="64" spans="2:16">
      <c r="B64" s="85" t="s">
        <v>890</v>
      </c>
      <c r="C64" s="79" t="s">
        <v>891</v>
      </c>
      <c r="D64" s="79" t="s">
        <v>256</v>
      </c>
      <c r="E64" s="79"/>
      <c r="F64" s="104">
        <v>39965</v>
      </c>
      <c r="G64" s="86">
        <v>5.33</v>
      </c>
      <c r="H64" s="92" t="s">
        <v>167</v>
      </c>
      <c r="I64" s="93">
        <v>4.8000000000000001E-2</v>
      </c>
      <c r="J64" s="93">
        <v>4.9000000000000002E-2</v>
      </c>
      <c r="K64" s="86">
        <v>2716000</v>
      </c>
      <c r="L64" s="105">
        <v>112.021</v>
      </c>
      <c r="M64" s="86">
        <v>3035.1315299999997</v>
      </c>
      <c r="N64" s="79"/>
      <c r="O64" s="87">
        <v>5.2286457963314437E-2</v>
      </c>
      <c r="P64" s="87">
        <f>M64/'סכום נכסי הקרן'!$C$42</f>
        <v>3.5244897138676547E-2</v>
      </c>
    </row>
    <row r="65" spans="2:16">
      <c r="B65" s="85" t="s">
        <v>892</v>
      </c>
      <c r="C65" s="79" t="s">
        <v>893</v>
      </c>
      <c r="D65" s="79" t="s">
        <v>256</v>
      </c>
      <c r="E65" s="79"/>
      <c r="F65" s="104">
        <v>40027</v>
      </c>
      <c r="G65" s="86">
        <v>5.5</v>
      </c>
      <c r="H65" s="92" t="s">
        <v>167</v>
      </c>
      <c r="I65" s="93">
        <v>4.8000000000000001E-2</v>
      </c>
      <c r="J65" s="93">
        <v>4.8499999999999995E-2</v>
      </c>
      <c r="K65" s="86">
        <v>167000</v>
      </c>
      <c r="L65" s="105">
        <v>109.7388</v>
      </c>
      <c r="M65" s="86">
        <v>183.27282</v>
      </c>
      <c r="N65" s="79"/>
      <c r="O65" s="87">
        <v>3.1572557907393536E-3</v>
      </c>
      <c r="P65" s="87">
        <f>M65/'סכום נכסי הקרן'!$C$42</f>
        <v>2.1282213391309542E-3</v>
      </c>
    </row>
    <row r="66" spans="2:16">
      <c r="B66" s="85" t="s">
        <v>894</v>
      </c>
      <c r="C66" s="79" t="s">
        <v>895</v>
      </c>
      <c r="D66" s="79" t="s">
        <v>256</v>
      </c>
      <c r="E66" s="79"/>
      <c r="F66" s="104">
        <v>40238</v>
      </c>
      <c r="G66" s="86">
        <v>5.95</v>
      </c>
      <c r="H66" s="92" t="s">
        <v>167</v>
      </c>
      <c r="I66" s="93">
        <v>4.8000000000000001E-2</v>
      </c>
      <c r="J66" s="93">
        <v>4.8500000000000008E-2</v>
      </c>
      <c r="K66" s="86">
        <v>37000</v>
      </c>
      <c r="L66" s="105">
        <v>108.1686</v>
      </c>
      <c r="M66" s="86">
        <v>40.022019999999998</v>
      </c>
      <c r="N66" s="79"/>
      <c r="O66" s="87">
        <v>6.8946259681106135E-4</v>
      </c>
      <c r="P66" s="87">
        <f>M66/'סכום נכסי הקרן'!$C$42</f>
        <v>4.6474822070793599E-4</v>
      </c>
    </row>
    <row r="67" spans="2:16">
      <c r="B67" s="85" t="s">
        <v>896</v>
      </c>
      <c r="C67" s="79" t="s">
        <v>897</v>
      </c>
      <c r="D67" s="79" t="s">
        <v>256</v>
      </c>
      <c r="E67" s="79"/>
      <c r="F67" s="104">
        <v>40422</v>
      </c>
      <c r="G67" s="86">
        <v>6.3100000000000005</v>
      </c>
      <c r="H67" s="92" t="s">
        <v>167</v>
      </c>
      <c r="I67" s="93">
        <v>4.8000000000000001E-2</v>
      </c>
      <c r="J67" s="93">
        <v>4.8499999999999995E-2</v>
      </c>
      <c r="K67" s="86">
        <v>34000</v>
      </c>
      <c r="L67" s="105">
        <v>106.2312</v>
      </c>
      <c r="M67" s="86">
        <v>36.120139999999999</v>
      </c>
      <c r="N67" s="79"/>
      <c r="O67" s="87">
        <v>6.2224459239136587E-4</v>
      </c>
      <c r="P67" s="87">
        <f>M67/'סכום נכסי הקרן'!$C$42</f>
        <v>4.1943836909585143E-4</v>
      </c>
    </row>
    <row r="68" spans="2:16">
      <c r="B68" s="85" t="s">
        <v>898</v>
      </c>
      <c r="C68" s="79" t="s">
        <v>899</v>
      </c>
      <c r="D68" s="79" t="s">
        <v>256</v>
      </c>
      <c r="E68" s="79"/>
      <c r="F68" s="104">
        <v>40513</v>
      </c>
      <c r="G68" s="86">
        <v>6.41</v>
      </c>
      <c r="H68" s="92" t="s">
        <v>167</v>
      </c>
      <c r="I68" s="93">
        <v>4.8000000000000001E-2</v>
      </c>
      <c r="J68" s="93">
        <v>4.8500000000000008E-2</v>
      </c>
      <c r="K68" s="86">
        <v>2229000</v>
      </c>
      <c r="L68" s="105">
        <v>106.40179999999999</v>
      </c>
      <c r="M68" s="86">
        <v>2371.7130899999997</v>
      </c>
      <c r="N68" s="79"/>
      <c r="O68" s="87">
        <v>4.0857694487239436E-2</v>
      </c>
      <c r="P68" s="87">
        <f>M68/'סכום נכסי הקרן'!$C$42</f>
        <v>2.7541074603611233E-2</v>
      </c>
    </row>
    <row r="69" spans="2:16">
      <c r="B69" s="85" t="s">
        <v>900</v>
      </c>
      <c r="C69" s="79" t="s">
        <v>901</v>
      </c>
      <c r="D69" s="79" t="s">
        <v>256</v>
      </c>
      <c r="E69" s="79"/>
      <c r="F69" s="104">
        <v>40544</v>
      </c>
      <c r="G69" s="86">
        <v>6.49</v>
      </c>
      <c r="H69" s="92" t="s">
        <v>167</v>
      </c>
      <c r="I69" s="93">
        <v>4.8000000000000001E-2</v>
      </c>
      <c r="J69" s="93">
        <v>4.8499999999999995E-2</v>
      </c>
      <c r="K69" s="86">
        <v>260000</v>
      </c>
      <c r="L69" s="105">
        <v>105.8847</v>
      </c>
      <c r="M69" s="86">
        <v>275.30038999999999</v>
      </c>
      <c r="N69" s="79"/>
      <c r="O69" s="87">
        <v>4.7426222312741328E-3</v>
      </c>
      <c r="P69" s="87">
        <f>M69/'סכום נכסי הקרן'!$C$42</f>
        <v>3.1968742810258169E-3</v>
      </c>
    </row>
    <row r="70" spans="2:16">
      <c r="B70" s="85" t="s">
        <v>902</v>
      </c>
      <c r="C70" s="79" t="s">
        <v>903</v>
      </c>
      <c r="D70" s="79" t="s">
        <v>256</v>
      </c>
      <c r="E70" s="79"/>
      <c r="F70" s="104">
        <v>40575</v>
      </c>
      <c r="G70" s="86">
        <v>6.58</v>
      </c>
      <c r="H70" s="92" t="s">
        <v>167</v>
      </c>
      <c r="I70" s="93">
        <v>4.8000000000000001E-2</v>
      </c>
      <c r="J70" s="93">
        <v>4.8499999999999995E-2</v>
      </c>
      <c r="K70" s="86">
        <v>3460000</v>
      </c>
      <c r="L70" s="105">
        <v>105.078</v>
      </c>
      <c r="M70" s="86">
        <v>3635.6998900000003</v>
      </c>
      <c r="N70" s="79"/>
      <c r="O70" s="87">
        <v>6.2632497994481298E-2</v>
      </c>
      <c r="P70" s="87">
        <f>M70/'סכום נכסי הקרן'!$C$42</f>
        <v>4.221888487651395E-2</v>
      </c>
    </row>
    <row r="71" spans="2:16">
      <c r="B71" s="85" t="s">
        <v>904</v>
      </c>
      <c r="C71" s="79" t="s">
        <v>905</v>
      </c>
      <c r="D71" s="79" t="s">
        <v>256</v>
      </c>
      <c r="E71" s="79"/>
      <c r="F71" s="104">
        <v>40603</v>
      </c>
      <c r="G71" s="86">
        <v>6.66</v>
      </c>
      <c r="H71" s="92" t="s">
        <v>167</v>
      </c>
      <c r="I71" s="93">
        <v>4.8000000000000001E-2</v>
      </c>
      <c r="J71" s="93">
        <v>4.8500000000000008E-2</v>
      </c>
      <c r="K71" s="86">
        <v>1093000</v>
      </c>
      <c r="L71" s="105">
        <v>104.44710000000001</v>
      </c>
      <c r="M71" s="86">
        <v>1141.6192699999999</v>
      </c>
      <c r="N71" s="79"/>
      <c r="O71" s="87">
        <v>1.9666768105751489E-2</v>
      </c>
      <c r="P71" s="87">
        <f>M71/'סכום נכסי הקרן'!$C$42</f>
        <v>1.3256840220918205E-2</v>
      </c>
    </row>
    <row r="72" spans="2:16">
      <c r="B72" s="85" t="s">
        <v>906</v>
      </c>
      <c r="C72" s="79" t="s">
        <v>907</v>
      </c>
      <c r="D72" s="79" t="s">
        <v>256</v>
      </c>
      <c r="E72" s="79"/>
      <c r="F72" s="104">
        <v>40634</v>
      </c>
      <c r="G72" s="86">
        <v>6.5900000000000007</v>
      </c>
      <c r="H72" s="92" t="s">
        <v>167</v>
      </c>
      <c r="I72" s="93">
        <v>4.8000000000000001E-2</v>
      </c>
      <c r="J72" s="93">
        <v>4.8500000000000008E-2</v>
      </c>
      <c r="K72" s="86">
        <v>3979000</v>
      </c>
      <c r="L72" s="105">
        <v>106.21899999999999</v>
      </c>
      <c r="M72" s="86">
        <v>4226.4607599999999</v>
      </c>
      <c r="N72" s="79"/>
      <c r="O72" s="87">
        <v>7.2809583596971178E-2</v>
      </c>
      <c r="P72" s="87">
        <f>M72/'סכום נכסי הקרן'!$C$42</f>
        <v>4.9078984971321064E-2</v>
      </c>
    </row>
    <row r="73" spans="2:16">
      <c r="B73" s="85" t="s">
        <v>908</v>
      </c>
      <c r="C73" s="79" t="s">
        <v>909</v>
      </c>
      <c r="D73" s="79" t="s">
        <v>256</v>
      </c>
      <c r="E73" s="79"/>
      <c r="F73" s="104">
        <v>40664</v>
      </c>
      <c r="G73" s="86">
        <v>6.6700000000000008</v>
      </c>
      <c r="H73" s="92" t="s">
        <v>167</v>
      </c>
      <c r="I73" s="93">
        <v>4.8000000000000001E-2</v>
      </c>
      <c r="J73" s="93">
        <v>4.8500000000000015E-2</v>
      </c>
      <c r="K73" s="86">
        <v>4638000</v>
      </c>
      <c r="L73" s="105">
        <v>105.6003</v>
      </c>
      <c r="M73" s="86">
        <v>4897.7399599999999</v>
      </c>
      <c r="N73" s="79"/>
      <c r="O73" s="87">
        <v>8.4373765025526057E-2</v>
      </c>
      <c r="P73" s="87">
        <f>M73/'סכום נכסי הקרן'!$C$42</f>
        <v>5.687408911144809E-2</v>
      </c>
    </row>
    <row r="74" spans="2:16">
      <c r="B74" s="85" t="s">
        <v>910</v>
      </c>
      <c r="C74" s="79" t="s">
        <v>911</v>
      </c>
      <c r="D74" s="79" t="s">
        <v>256</v>
      </c>
      <c r="E74" s="79"/>
      <c r="F74" s="104">
        <v>40756</v>
      </c>
      <c r="G74" s="86">
        <v>6.92</v>
      </c>
      <c r="H74" s="92" t="s">
        <v>167</v>
      </c>
      <c r="I74" s="93">
        <v>4.8000000000000001E-2</v>
      </c>
      <c r="J74" s="93">
        <v>4.8499999999999995E-2</v>
      </c>
      <c r="K74" s="86">
        <v>603000</v>
      </c>
      <c r="L74" s="105">
        <v>102.843</v>
      </c>
      <c r="M74" s="86">
        <v>620.16065000000003</v>
      </c>
      <c r="N74" s="79"/>
      <c r="O74" s="87">
        <v>1.0683558006043568E-2</v>
      </c>
      <c r="P74" s="87">
        <f>M74/'סכום נכסי הקרן'!$C$42</f>
        <v>7.2014995405173723E-3</v>
      </c>
    </row>
    <row r="75" spans="2:16">
      <c r="B75" s="85" t="s">
        <v>912</v>
      </c>
      <c r="C75" s="79" t="s">
        <v>913</v>
      </c>
      <c r="D75" s="79" t="s">
        <v>256</v>
      </c>
      <c r="E75" s="79"/>
      <c r="F75" s="104">
        <v>40848</v>
      </c>
      <c r="G75" s="86">
        <v>7.01</v>
      </c>
      <c r="H75" s="92" t="s">
        <v>167</v>
      </c>
      <c r="I75" s="93">
        <v>4.8000000000000001E-2</v>
      </c>
      <c r="J75" s="93">
        <v>4.8500000000000008E-2</v>
      </c>
      <c r="K75" s="86">
        <v>677000</v>
      </c>
      <c r="L75" s="105">
        <v>104.07210000000001</v>
      </c>
      <c r="M75" s="86">
        <v>704.54110000000003</v>
      </c>
      <c r="N75" s="79"/>
      <c r="O75" s="87">
        <v>1.2137186887771325E-2</v>
      </c>
      <c r="P75" s="87">
        <f>M75/'סכום נכסי הקרן'!$C$42</f>
        <v>8.1813517318868982E-3</v>
      </c>
    </row>
    <row r="76" spans="2:16">
      <c r="B76" s="85" t="s">
        <v>914</v>
      </c>
      <c r="C76" s="79" t="s">
        <v>915</v>
      </c>
      <c r="D76" s="79" t="s">
        <v>256</v>
      </c>
      <c r="E76" s="79"/>
      <c r="F76" s="104">
        <v>40940</v>
      </c>
      <c r="G76" s="86">
        <v>7.26</v>
      </c>
      <c r="H76" s="92" t="s">
        <v>167</v>
      </c>
      <c r="I76" s="93">
        <v>4.8000000000000001E-2</v>
      </c>
      <c r="J76" s="93">
        <v>4.8499999999999995E-2</v>
      </c>
      <c r="K76" s="86">
        <v>417000</v>
      </c>
      <c r="L76" s="105">
        <v>102.85550000000001</v>
      </c>
      <c r="M76" s="86">
        <v>428.91021000000001</v>
      </c>
      <c r="N76" s="79"/>
      <c r="O76" s="87">
        <v>7.3888711060905391E-3</v>
      </c>
      <c r="P76" s="87">
        <f>M76/'סכום נכסי הקרן'!$C$42</f>
        <v>4.9806395814346004E-3</v>
      </c>
    </row>
    <row r="77" spans="2:16">
      <c r="B77" s="85" t="s">
        <v>916</v>
      </c>
      <c r="C77" s="79">
        <v>8789</v>
      </c>
      <c r="D77" s="79" t="s">
        <v>256</v>
      </c>
      <c r="E77" s="79"/>
      <c r="F77" s="104">
        <v>41000</v>
      </c>
      <c r="G77" s="86">
        <v>7.25</v>
      </c>
      <c r="H77" s="92" t="s">
        <v>167</v>
      </c>
      <c r="I77" s="93">
        <v>4.8000000000000001E-2</v>
      </c>
      <c r="J77" s="93">
        <v>4.8499999999999995E-2</v>
      </c>
      <c r="K77" s="86">
        <v>56000</v>
      </c>
      <c r="L77" s="105">
        <v>104.48520000000001</v>
      </c>
      <c r="M77" s="86">
        <v>58.510239999999996</v>
      </c>
      <c r="N77" s="79"/>
      <c r="O77" s="87">
        <v>1.0079606679132746E-3</v>
      </c>
      <c r="P77" s="87">
        <f>M77/'סכום נכסי הקרן'!$C$42</f>
        <v>6.7943921704087659E-4</v>
      </c>
    </row>
    <row r="78" spans="2:16">
      <c r="B78" s="85" t="s">
        <v>917</v>
      </c>
      <c r="C78" s="79" t="s">
        <v>918</v>
      </c>
      <c r="D78" s="79" t="s">
        <v>256</v>
      </c>
      <c r="E78" s="79"/>
      <c r="F78" s="104">
        <v>41640</v>
      </c>
      <c r="G78" s="86">
        <v>8.43</v>
      </c>
      <c r="H78" s="92" t="s">
        <v>167</v>
      </c>
      <c r="I78" s="93">
        <v>4.8000000000000001E-2</v>
      </c>
      <c r="J78" s="93">
        <v>4.8499999999999995E-2</v>
      </c>
      <c r="K78" s="86">
        <v>143000</v>
      </c>
      <c r="L78" s="105">
        <v>101.182</v>
      </c>
      <c r="M78" s="86">
        <v>144.69032000000001</v>
      </c>
      <c r="N78" s="79"/>
      <c r="O78" s="87">
        <v>2.4925919221624364E-3</v>
      </c>
      <c r="P78" s="87">
        <f>M78/'סכום נכסי הקרן'!$C$42</f>
        <v>1.6801892751455798E-3</v>
      </c>
    </row>
    <row r="82" spans="2:2">
      <c r="B82" s="94" t="s">
        <v>115</v>
      </c>
    </row>
    <row r="83" spans="2:2">
      <c r="B83" s="94" t="s">
        <v>233</v>
      </c>
    </row>
    <row r="84" spans="2:2">
      <c r="B84" s="94" t="s">
        <v>241</v>
      </c>
    </row>
  </sheetData>
  <sheetProtection sheet="1" objects="1" scenarios="1"/>
  <mergeCells count="2">
    <mergeCell ref="B6:P6"/>
    <mergeCell ref="B7:P7"/>
  </mergeCells>
  <phoneticPr fontId="5" type="noConversion"/>
  <dataValidations count="1">
    <dataValidation allowBlank="1" showInputMessage="1" showErrorMessage="1" sqref="C5:C1048576 A1:B1048576 AH25:XFD27 D28:XFD1048576 D25:AF27 D1:XFD2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6" t="s">
        <v>182</v>
      </c>
      <c r="C1" s="77" t="s" vm="1">
        <v>251</v>
      </c>
    </row>
    <row r="2" spans="2:65">
      <c r="B2" s="56" t="s">
        <v>181</v>
      </c>
      <c r="C2" s="77" t="s">
        <v>252</v>
      </c>
    </row>
    <row r="3" spans="2:65">
      <c r="B3" s="56" t="s">
        <v>183</v>
      </c>
      <c r="C3" s="77" t="s">
        <v>253</v>
      </c>
    </row>
    <row r="4" spans="2:65">
      <c r="B4" s="56" t="s">
        <v>184</v>
      </c>
      <c r="C4" s="77">
        <v>8602</v>
      </c>
    </row>
    <row r="6" spans="2:65" ht="26.25" customHeight="1">
      <c r="B6" s="207" t="s">
        <v>213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9"/>
    </row>
    <row r="7" spans="2:65" ht="26.25" customHeight="1">
      <c r="B7" s="207" t="s">
        <v>90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208"/>
      <c r="Q7" s="208"/>
      <c r="R7" s="208"/>
      <c r="S7" s="209"/>
    </row>
    <row r="8" spans="2:65" s="3" customFormat="1" ht="78.75">
      <c r="B8" s="22" t="s">
        <v>119</v>
      </c>
      <c r="C8" s="30" t="s">
        <v>45</v>
      </c>
      <c r="D8" s="30" t="s">
        <v>121</v>
      </c>
      <c r="E8" s="30" t="s">
        <v>120</v>
      </c>
      <c r="F8" s="30" t="s">
        <v>64</v>
      </c>
      <c r="G8" s="30" t="s">
        <v>15</v>
      </c>
      <c r="H8" s="30" t="s">
        <v>65</v>
      </c>
      <c r="I8" s="30" t="s">
        <v>105</v>
      </c>
      <c r="J8" s="30" t="s">
        <v>18</v>
      </c>
      <c r="K8" s="30" t="s">
        <v>104</v>
      </c>
      <c r="L8" s="30" t="s">
        <v>17</v>
      </c>
      <c r="M8" s="70" t="s">
        <v>19</v>
      </c>
      <c r="N8" s="30" t="s">
        <v>235</v>
      </c>
      <c r="O8" s="30" t="s">
        <v>234</v>
      </c>
      <c r="P8" s="30" t="s">
        <v>113</v>
      </c>
      <c r="Q8" s="30" t="s">
        <v>59</v>
      </c>
      <c r="R8" s="30" t="s">
        <v>185</v>
      </c>
      <c r="S8" s="31" t="s">
        <v>187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242</v>
      </c>
      <c r="O9" s="32"/>
      <c r="P9" s="32" t="s">
        <v>238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116</v>
      </c>
      <c r="R10" s="20" t="s">
        <v>117</v>
      </c>
      <c r="S10" s="20" t="s">
        <v>188</v>
      </c>
      <c r="T10" s="5"/>
      <c r="BJ10" s="1"/>
    </row>
    <row r="11" spans="2:65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5"/>
      <c r="BJ11" s="1"/>
      <c r="BM11" s="1"/>
    </row>
    <row r="12" spans="2:65" ht="20.25" customHeight="1">
      <c r="B12" s="94" t="s">
        <v>250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</row>
    <row r="13" spans="2:65">
      <c r="B13" s="94" t="s">
        <v>115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</row>
    <row r="14" spans="2:65">
      <c r="B14" s="94" t="s">
        <v>233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</row>
    <row r="15" spans="2:65">
      <c r="B15" s="94" t="s">
        <v>241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</row>
    <row r="16" spans="2:65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</row>
    <row r="17" spans="2:19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</row>
    <row r="18" spans="2:19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</row>
    <row r="19" spans="2:19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</row>
    <row r="20" spans="2:19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</row>
    <row r="21" spans="2:19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</row>
    <row r="22" spans="2:19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</row>
    <row r="23" spans="2:19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</row>
    <row r="24" spans="2:19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</row>
    <row r="25" spans="2:19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</row>
    <row r="26" spans="2:19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</row>
    <row r="27" spans="2:19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</row>
    <row r="28" spans="2:19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</row>
    <row r="29" spans="2:19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</row>
    <row r="30" spans="2:19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</row>
    <row r="31" spans="2:19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</row>
    <row r="32" spans="2:19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</row>
    <row r="33" spans="2:19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</row>
    <row r="34" spans="2:19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</row>
    <row r="35" spans="2:19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</row>
    <row r="36" spans="2:19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</row>
    <row r="37" spans="2:19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</row>
    <row r="38" spans="2:19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</row>
    <row r="39" spans="2:19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</row>
    <row r="40" spans="2:19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</row>
    <row r="41" spans="2:19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</row>
    <row r="42" spans="2:19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</row>
    <row r="43" spans="2:19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</row>
    <row r="44" spans="2:19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</row>
    <row r="45" spans="2:19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</row>
    <row r="46" spans="2:19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</row>
    <row r="47" spans="2:19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</row>
    <row r="48" spans="2:19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</row>
    <row r="49" spans="2:19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</row>
    <row r="50" spans="2:19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</row>
    <row r="51" spans="2:19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</row>
    <row r="52" spans="2:19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</row>
    <row r="53" spans="2:19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</row>
    <row r="54" spans="2:19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</row>
    <row r="55" spans="2:19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</row>
    <row r="56" spans="2:19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</row>
    <row r="57" spans="2:19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</row>
    <row r="58" spans="2:19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</row>
    <row r="59" spans="2:19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</row>
    <row r="60" spans="2:19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</row>
    <row r="61" spans="2:19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</row>
    <row r="62" spans="2:19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</row>
    <row r="63" spans="2:19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</row>
    <row r="64" spans="2:19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</row>
    <row r="65" spans="2:19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</row>
    <row r="66" spans="2:19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</row>
    <row r="67" spans="2:19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</row>
    <row r="68" spans="2:19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</row>
    <row r="69" spans="2:19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</row>
    <row r="70" spans="2:19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</row>
    <row r="71" spans="2:19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</row>
    <row r="72" spans="2:19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</row>
    <row r="73" spans="2:19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</row>
    <row r="74" spans="2:19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</row>
    <row r="75" spans="2:19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</row>
    <row r="76" spans="2:19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</row>
    <row r="77" spans="2:19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</row>
    <row r="78" spans="2:19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</row>
    <row r="79" spans="2:19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</row>
    <row r="80" spans="2:19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</row>
    <row r="81" spans="2:19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</row>
    <row r="82" spans="2:19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</row>
    <row r="83" spans="2:19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</row>
    <row r="84" spans="2:19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</row>
    <row r="85" spans="2:19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</row>
    <row r="86" spans="2:19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</row>
    <row r="87" spans="2:19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</row>
    <row r="88" spans="2:19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</row>
    <row r="89" spans="2:19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</row>
    <row r="90" spans="2:19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</row>
    <row r="91" spans="2:19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</row>
    <row r="92" spans="2:19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</row>
    <row r="93" spans="2:19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</row>
    <row r="94" spans="2:19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</row>
    <row r="95" spans="2:19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</row>
    <row r="96" spans="2:19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</row>
    <row r="97" spans="2:19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</row>
    <row r="98" spans="2:19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</row>
    <row r="99" spans="2:19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</row>
    <row r="100" spans="2:19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</row>
    <row r="101" spans="2:19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</row>
    <row r="102" spans="2:19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</row>
    <row r="103" spans="2:19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</row>
    <row r="104" spans="2:19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</row>
    <row r="105" spans="2:19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</row>
    <row r="106" spans="2:19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</row>
    <row r="107" spans="2:19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</row>
    <row r="108" spans="2:19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</row>
    <row r="109" spans="2:19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</row>
    <row r="110" spans="2:19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3"/>
      <c r="D398" s="1"/>
      <c r="E398" s="1"/>
      <c r="F398" s="1"/>
    </row>
    <row r="399" spans="2:6">
      <c r="B399" s="43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5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>
      <selection activeCell="B11" sqref="B11:T79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85546875" style="2" bestFit="1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1.28515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6" t="s">
        <v>182</v>
      </c>
      <c r="C1" s="77" t="s" vm="1">
        <v>251</v>
      </c>
    </row>
    <row r="2" spans="2:81">
      <c r="B2" s="56" t="s">
        <v>181</v>
      </c>
      <c r="C2" s="77" t="s">
        <v>252</v>
      </c>
    </row>
    <row r="3" spans="2:81">
      <c r="B3" s="56" t="s">
        <v>183</v>
      </c>
      <c r="C3" s="77" t="s">
        <v>253</v>
      </c>
    </row>
    <row r="4" spans="2:81">
      <c r="B4" s="56" t="s">
        <v>184</v>
      </c>
      <c r="C4" s="77">
        <v>8602</v>
      </c>
    </row>
    <row r="6" spans="2:81" ht="26.25" customHeight="1">
      <c r="B6" s="207" t="s">
        <v>213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9"/>
    </row>
    <row r="7" spans="2:81" ht="26.25" customHeight="1">
      <c r="B7" s="207" t="s">
        <v>91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208"/>
      <c r="Q7" s="208"/>
      <c r="R7" s="208"/>
      <c r="S7" s="209"/>
    </row>
    <row r="8" spans="2:81" s="3" customFormat="1" ht="78.75">
      <c r="B8" s="22" t="s">
        <v>119</v>
      </c>
      <c r="C8" s="30" t="s">
        <v>45</v>
      </c>
      <c r="D8" s="30" t="s">
        <v>121</v>
      </c>
      <c r="E8" s="30" t="s">
        <v>120</v>
      </c>
      <c r="F8" s="30" t="s">
        <v>64</v>
      </c>
      <c r="G8" s="30" t="s">
        <v>15</v>
      </c>
      <c r="H8" s="30" t="s">
        <v>65</v>
      </c>
      <c r="I8" s="30" t="s">
        <v>105</v>
      </c>
      <c r="J8" s="30" t="s">
        <v>18</v>
      </c>
      <c r="K8" s="30" t="s">
        <v>104</v>
      </c>
      <c r="L8" s="30" t="s">
        <v>17</v>
      </c>
      <c r="M8" s="70" t="s">
        <v>19</v>
      </c>
      <c r="N8" s="70" t="s">
        <v>235</v>
      </c>
      <c r="O8" s="30" t="s">
        <v>234</v>
      </c>
      <c r="P8" s="30" t="s">
        <v>113</v>
      </c>
      <c r="Q8" s="30" t="s">
        <v>59</v>
      </c>
      <c r="R8" s="30" t="s">
        <v>185</v>
      </c>
      <c r="S8" s="31" t="s">
        <v>187</v>
      </c>
      <c r="U8" s="1"/>
      <c r="BZ8" s="1"/>
    </row>
    <row r="9" spans="2:81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242</v>
      </c>
      <c r="O9" s="32"/>
      <c r="P9" s="32" t="s">
        <v>238</v>
      </c>
      <c r="Q9" s="32" t="s">
        <v>20</v>
      </c>
      <c r="R9" s="32" t="s">
        <v>20</v>
      </c>
      <c r="S9" s="33" t="s">
        <v>20</v>
      </c>
      <c r="BZ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116</v>
      </c>
      <c r="R10" s="20" t="s">
        <v>117</v>
      </c>
      <c r="S10" s="20" t="s">
        <v>188</v>
      </c>
      <c r="T10" s="5"/>
      <c r="BZ10" s="1"/>
    </row>
    <row r="11" spans="2:81" s="4" customFormat="1" ht="18" customHeight="1">
      <c r="B11" s="127" t="s">
        <v>51</v>
      </c>
      <c r="C11" s="81"/>
      <c r="D11" s="81"/>
      <c r="E11" s="81"/>
      <c r="F11" s="81"/>
      <c r="G11" s="81"/>
      <c r="H11" s="81"/>
      <c r="I11" s="81"/>
      <c r="J11" s="91">
        <v>4.4078821739540279</v>
      </c>
      <c r="K11" s="81"/>
      <c r="L11" s="81"/>
      <c r="M11" s="90">
        <v>1.0702835199176839E-2</v>
      </c>
      <c r="N11" s="89"/>
      <c r="O11" s="91"/>
      <c r="P11" s="89">
        <v>2068.7453099999998</v>
      </c>
      <c r="Q11" s="81"/>
      <c r="R11" s="90">
        <v>1</v>
      </c>
      <c r="S11" s="90">
        <f>P11/'סכום נכסי הקרן'!$C$42</f>
        <v>2.4022917931688294E-2</v>
      </c>
      <c r="T11" s="145"/>
      <c r="BZ11" s="95"/>
      <c r="CC11" s="95"/>
    </row>
    <row r="12" spans="2:81" s="95" customFormat="1" ht="17.25" customHeight="1">
      <c r="B12" s="128" t="s">
        <v>232</v>
      </c>
      <c r="C12" s="81"/>
      <c r="D12" s="81"/>
      <c r="E12" s="81"/>
      <c r="F12" s="81"/>
      <c r="G12" s="81"/>
      <c r="H12" s="81"/>
      <c r="I12" s="81"/>
      <c r="J12" s="91">
        <v>4.4285513354232595</v>
      </c>
      <c r="K12" s="81"/>
      <c r="L12" s="81"/>
      <c r="M12" s="90">
        <v>1.0291417130491505E-2</v>
      </c>
      <c r="N12" s="89"/>
      <c r="O12" s="91"/>
      <c r="P12" s="89">
        <v>2043.7187099999996</v>
      </c>
      <c r="Q12" s="81"/>
      <c r="R12" s="90">
        <v>0.98790252242312027</v>
      </c>
      <c r="S12" s="90">
        <f>P12/'סכום נכסי הקרן'!$C$42</f>
        <v>2.3732301220678469E-2</v>
      </c>
      <c r="T12" s="140"/>
    </row>
    <row r="13" spans="2:81">
      <c r="B13" s="106" t="s">
        <v>60</v>
      </c>
      <c r="C13" s="81"/>
      <c r="D13" s="81"/>
      <c r="E13" s="81"/>
      <c r="F13" s="81"/>
      <c r="G13" s="81"/>
      <c r="H13" s="81"/>
      <c r="I13" s="81"/>
      <c r="J13" s="91">
        <v>4.4037506382432223</v>
      </c>
      <c r="K13" s="81"/>
      <c r="L13" s="81"/>
      <c r="M13" s="90">
        <v>6.4242760938364755E-3</v>
      </c>
      <c r="N13" s="89"/>
      <c r="O13" s="91"/>
      <c r="P13" s="89">
        <v>1850.3917599999997</v>
      </c>
      <c r="Q13" s="81"/>
      <c r="R13" s="90">
        <v>0.89445121690692797</v>
      </c>
      <c r="S13" s="90">
        <f>P13/'סכום נכסי הקרן'!$C$42</f>
        <v>2.1487328177653853E-2</v>
      </c>
      <c r="T13" s="141"/>
    </row>
    <row r="14" spans="2:81">
      <c r="B14" s="107" t="s">
        <v>919</v>
      </c>
      <c r="C14" s="79" t="s">
        <v>920</v>
      </c>
      <c r="D14" s="92" t="s">
        <v>921</v>
      </c>
      <c r="E14" s="79" t="s">
        <v>922</v>
      </c>
      <c r="F14" s="92" t="s">
        <v>552</v>
      </c>
      <c r="G14" s="79" t="s">
        <v>286</v>
      </c>
      <c r="H14" s="79" t="s">
        <v>287</v>
      </c>
      <c r="I14" s="104">
        <v>39076</v>
      </c>
      <c r="J14" s="88">
        <v>9.01</v>
      </c>
      <c r="K14" s="92" t="s">
        <v>167</v>
      </c>
      <c r="L14" s="93">
        <v>4.9000000000000002E-2</v>
      </c>
      <c r="M14" s="87">
        <v>1.3999999999999997E-2</v>
      </c>
      <c r="N14" s="86">
        <v>23771</v>
      </c>
      <c r="O14" s="88">
        <v>161.75</v>
      </c>
      <c r="P14" s="86">
        <v>38.449580000000005</v>
      </c>
      <c r="Q14" s="87">
        <v>1.2108934889997812E-5</v>
      </c>
      <c r="R14" s="87">
        <v>1.8585941833506807E-2</v>
      </c>
      <c r="S14" s="87">
        <f>P14/'סכום נכסי הקרן'!$C$42</f>
        <v>4.4648855534946627E-4</v>
      </c>
      <c r="T14" s="141"/>
    </row>
    <row r="15" spans="2:81">
      <c r="B15" s="107" t="s">
        <v>923</v>
      </c>
      <c r="C15" s="79" t="s">
        <v>924</v>
      </c>
      <c r="D15" s="92" t="s">
        <v>921</v>
      </c>
      <c r="E15" s="79" t="s">
        <v>922</v>
      </c>
      <c r="F15" s="92" t="s">
        <v>552</v>
      </c>
      <c r="G15" s="79" t="s">
        <v>286</v>
      </c>
      <c r="H15" s="79" t="s">
        <v>287</v>
      </c>
      <c r="I15" s="104">
        <v>42639</v>
      </c>
      <c r="J15" s="88">
        <v>11.670000000000002</v>
      </c>
      <c r="K15" s="92" t="s">
        <v>167</v>
      </c>
      <c r="L15" s="93">
        <v>4.0999999999999995E-2</v>
      </c>
      <c r="M15" s="87">
        <v>2.2499999999999999E-2</v>
      </c>
      <c r="N15" s="86">
        <v>120656.25</v>
      </c>
      <c r="O15" s="88">
        <v>128.41999999999999</v>
      </c>
      <c r="P15" s="86">
        <v>154.94676999999999</v>
      </c>
      <c r="Q15" s="87">
        <v>3.2099759729661945E-5</v>
      </c>
      <c r="R15" s="87">
        <v>7.4898910586533252E-2</v>
      </c>
      <c r="S15" s="87">
        <f>P15/'סכום נכסי הקרן'!$C$42</f>
        <v>1.7992903821931476E-3</v>
      </c>
      <c r="T15" s="141"/>
    </row>
    <row r="16" spans="2:81">
      <c r="B16" s="107" t="s">
        <v>925</v>
      </c>
      <c r="C16" s="79" t="s">
        <v>926</v>
      </c>
      <c r="D16" s="92" t="s">
        <v>921</v>
      </c>
      <c r="E16" s="79" t="s">
        <v>927</v>
      </c>
      <c r="F16" s="92" t="s">
        <v>472</v>
      </c>
      <c r="G16" s="79" t="s">
        <v>286</v>
      </c>
      <c r="H16" s="79" t="s">
        <v>287</v>
      </c>
      <c r="I16" s="104">
        <v>38918</v>
      </c>
      <c r="J16" s="88">
        <v>1.7099999999999997</v>
      </c>
      <c r="K16" s="92" t="s">
        <v>167</v>
      </c>
      <c r="L16" s="93">
        <v>0.05</v>
      </c>
      <c r="M16" s="87">
        <v>-8.9999999999999998E-4</v>
      </c>
      <c r="N16" s="86">
        <v>9730.5</v>
      </c>
      <c r="O16" s="88">
        <v>127.92</v>
      </c>
      <c r="P16" s="86">
        <v>12.44726</v>
      </c>
      <c r="Q16" s="87">
        <v>3.8972352279144655E-4</v>
      </c>
      <c r="R16" s="87">
        <v>6.0168160574585192E-3</v>
      </c>
      <c r="S16" s="87">
        <f>P16/'סכום נכסי הקרן'!$C$42</f>
        <v>1.4454147835839032E-4</v>
      </c>
      <c r="T16" s="141"/>
    </row>
    <row r="17" spans="2:20">
      <c r="B17" s="107" t="s">
        <v>928</v>
      </c>
      <c r="C17" s="79" t="s">
        <v>929</v>
      </c>
      <c r="D17" s="92" t="s">
        <v>921</v>
      </c>
      <c r="E17" s="79" t="s">
        <v>371</v>
      </c>
      <c r="F17" s="92" t="s">
        <v>372</v>
      </c>
      <c r="G17" s="79" t="s">
        <v>314</v>
      </c>
      <c r="H17" s="79" t="s">
        <v>287</v>
      </c>
      <c r="I17" s="104">
        <v>39856</v>
      </c>
      <c r="J17" s="88">
        <v>1.7799999999999998</v>
      </c>
      <c r="K17" s="92" t="s">
        <v>167</v>
      </c>
      <c r="L17" s="93">
        <v>6.8499999999999991E-2</v>
      </c>
      <c r="M17" s="87">
        <v>5.8999999999999999E-3</v>
      </c>
      <c r="N17" s="86">
        <v>174400</v>
      </c>
      <c r="O17" s="88">
        <v>125.15</v>
      </c>
      <c r="P17" s="86">
        <v>218.26160000000002</v>
      </c>
      <c r="Q17" s="87">
        <v>3.4531166159457166E-4</v>
      </c>
      <c r="R17" s="87">
        <v>0.1055043358623977</v>
      </c>
      <c r="S17" s="87">
        <f>P17/'סכום נכסי הקרן'!$C$42</f>
        <v>2.5345220018596578E-3</v>
      </c>
      <c r="T17" s="141"/>
    </row>
    <row r="18" spans="2:20">
      <c r="B18" s="107" t="s">
        <v>930</v>
      </c>
      <c r="C18" s="79" t="s">
        <v>931</v>
      </c>
      <c r="D18" s="92" t="s">
        <v>921</v>
      </c>
      <c r="E18" s="79" t="s">
        <v>371</v>
      </c>
      <c r="F18" s="92" t="s">
        <v>372</v>
      </c>
      <c r="G18" s="79" t="s">
        <v>337</v>
      </c>
      <c r="H18" s="79" t="s">
        <v>163</v>
      </c>
      <c r="I18" s="104">
        <v>42935</v>
      </c>
      <c r="J18" s="88">
        <v>3.27</v>
      </c>
      <c r="K18" s="92" t="s">
        <v>167</v>
      </c>
      <c r="L18" s="93">
        <v>0.06</v>
      </c>
      <c r="M18" s="87">
        <v>4.0999999999999995E-3</v>
      </c>
      <c r="N18" s="86">
        <v>289444</v>
      </c>
      <c r="O18" s="88">
        <v>126.02</v>
      </c>
      <c r="P18" s="86">
        <v>364.75733000000002</v>
      </c>
      <c r="Q18" s="87">
        <v>7.8212279887396668E-5</v>
      </c>
      <c r="R18" s="87">
        <v>0.17631814232366771</v>
      </c>
      <c r="S18" s="87">
        <f>P18/'סכום נכסי הקרן'!$C$42</f>
        <v>4.2356762629092055E-3</v>
      </c>
      <c r="T18" s="141"/>
    </row>
    <row r="19" spans="2:20">
      <c r="B19" s="107" t="s">
        <v>932</v>
      </c>
      <c r="C19" s="79" t="s">
        <v>933</v>
      </c>
      <c r="D19" s="92" t="s">
        <v>921</v>
      </c>
      <c r="E19" s="79" t="s">
        <v>934</v>
      </c>
      <c r="F19" s="92" t="s">
        <v>552</v>
      </c>
      <c r="G19" s="79" t="s">
        <v>337</v>
      </c>
      <c r="H19" s="79" t="s">
        <v>287</v>
      </c>
      <c r="I19" s="104">
        <v>39350</v>
      </c>
      <c r="J19" s="88">
        <v>4.6100000000000003</v>
      </c>
      <c r="K19" s="92" t="s">
        <v>167</v>
      </c>
      <c r="L19" s="93">
        <v>5.5999999999999994E-2</v>
      </c>
      <c r="M19" s="87">
        <v>5.0000000000000001E-3</v>
      </c>
      <c r="N19" s="86">
        <v>90111.89</v>
      </c>
      <c r="O19" s="88">
        <v>151.37</v>
      </c>
      <c r="P19" s="86">
        <v>136.40235999999999</v>
      </c>
      <c r="Q19" s="87">
        <v>1.018266296074325E-4</v>
      </c>
      <c r="R19" s="87">
        <v>6.593482500753077E-2</v>
      </c>
      <c r="S19" s="87">
        <f>P19/'סכום נכסי הקרן'!$C$42</f>
        <v>1.5839468899961407E-3</v>
      </c>
      <c r="T19" s="141"/>
    </row>
    <row r="20" spans="2:20">
      <c r="B20" s="107" t="s">
        <v>935</v>
      </c>
      <c r="C20" s="79" t="s">
        <v>936</v>
      </c>
      <c r="D20" s="92" t="s">
        <v>921</v>
      </c>
      <c r="E20" s="79" t="s">
        <v>306</v>
      </c>
      <c r="F20" s="92" t="s">
        <v>291</v>
      </c>
      <c r="G20" s="79" t="s">
        <v>480</v>
      </c>
      <c r="H20" s="79" t="s">
        <v>287</v>
      </c>
      <c r="I20" s="104">
        <v>39702</v>
      </c>
      <c r="J20" s="88">
        <v>4.1100000000000003</v>
      </c>
      <c r="K20" s="92" t="s">
        <v>167</v>
      </c>
      <c r="L20" s="93">
        <v>5.7500000000000002E-2</v>
      </c>
      <c r="M20" s="87">
        <v>1.9E-3</v>
      </c>
      <c r="N20" s="86">
        <v>609006</v>
      </c>
      <c r="O20" s="88">
        <v>147.41999999999999</v>
      </c>
      <c r="P20" s="86">
        <v>897.79663000000005</v>
      </c>
      <c r="Q20" s="87">
        <v>4.6774654377880183E-4</v>
      </c>
      <c r="R20" s="87">
        <v>0.43398122797436101</v>
      </c>
      <c r="S20" s="87">
        <f>P20/'סכום נכסי הקרן'!$C$42</f>
        <v>1.0425495423521381E-2</v>
      </c>
      <c r="T20" s="141"/>
    </row>
    <row r="21" spans="2:20">
      <c r="B21" s="107" t="s">
        <v>937</v>
      </c>
      <c r="C21" s="79" t="s">
        <v>938</v>
      </c>
      <c r="D21" s="92" t="s">
        <v>921</v>
      </c>
      <c r="E21" s="79" t="s">
        <v>939</v>
      </c>
      <c r="F21" s="92" t="s">
        <v>701</v>
      </c>
      <c r="G21" s="79" t="s">
        <v>940</v>
      </c>
      <c r="H21" s="79"/>
      <c r="I21" s="104">
        <v>39104</v>
      </c>
      <c r="J21" s="88">
        <v>2.66</v>
      </c>
      <c r="K21" s="92" t="s">
        <v>167</v>
      </c>
      <c r="L21" s="93">
        <v>5.5999999999999994E-2</v>
      </c>
      <c r="M21" s="87">
        <v>9.8900000000000002E-2</v>
      </c>
      <c r="N21" s="86">
        <v>25257.59</v>
      </c>
      <c r="O21" s="88">
        <v>108.206</v>
      </c>
      <c r="P21" s="86">
        <v>27.33023</v>
      </c>
      <c r="Q21" s="87">
        <v>2.7786129049447816E-5</v>
      </c>
      <c r="R21" s="87">
        <v>1.3211017261472367E-2</v>
      </c>
      <c r="S21" s="87">
        <f>P21/'סכום נכסי הקרן'!$C$42</f>
        <v>3.1736718346646808E-4</v>
      </c>
      <c r="T21" s="141"/>
    </row>
    <row r="22" spans="2:20">
      <c r="B22" s="108"/>
      <c r="C22" s="79"/>
      <c r="D22" s="79"/>
      <c r="E22" s="79"/>
      <c r="F22" s="79"/>
      <c r="G22" s="79"/>
      <c r="H22" s="79"/>
      <c r="I22" s="79"/>
      <c r="J22" s="88"/>
      <c r="K22" s="79"/>
      <c r="L22" s="79"/>
      <c r="M22" s="87"/>
      <c r="N22" s="86"/>
      <c r="O22" s="88"/>
      <c r="P22" s="79"/>
      <c r="Q22" s="79"/>
      <c r="R22" s="87"/>
      <c r="S22" s="79"/>
      <c r="T22" s="141"/>
    </row>
    <row r="23" spans="2:20">
      <c r="B23" s="106" t="s">
        <v>61</v>
      </c>
      <c r="C23" s="81"/>
      <c r="D23" s="81"/>
      <c r="E23" s="81"/>
      <c r="F23" s="81"/>
      <c r="G23" s="81"/>
      <c r="H23" s="81"/>
      <c r="I23" s="81"/>
      <c r="J23" s="91">
        <v>5.5832021958210953</v>
      </c>
      <c r="K23" s="81"/>
      <c r="L23" s="81"/>
      <c r="M23" s="90">
        <v>2.2845013723881844E-2</v>
      </c>
      <c r="N23" s="89"/>
      <c r="O23" s="91"/>
      <c r="P23" s="89">
        <v>98.590910000000008</v>
      </c>
      <c r="Q23" s="81"/>
      <c r="R23" s="90">
        <v>4.7657345504749454E-2</v>
      </c>
      <c r="S23" s="90">
        <f>P23/'סכום נכסי הקרן'!$C$42</f>
        <v>1.1448684999027102E-3</v>
      </c>
      <c r="T23" s="141"/>
    </row>
    <row r="24" spans="2:20">
      <c r="B24" s="107" t="s">
        <v>941</v>
      </c>
      <c r="C24" s="79" t="s">
        <v>942</v>
      </c>
      <c r="D24" s="92" t="s">
        <v>921</v>
      </c>
      <c r="E24" s="79" t="s">
        <v>943</v>
      </c>
      <c r="F24" s="92" t="s">
        <v>552</v>
      </c>
      <c r="G24" s="79" t="s">
        <v>286</v>
      </c>
      <c r="H24" s="79" t="s">
        <v>163</v>
      </c>
      <c r="I24" s="104">
        <v>43124</v>
      </c>
      <c r="J24" s="88">
        <v>4.6800000000000006</v>
      </c>
      <c r="K24" s="92" t="s">
        <v>167</v>
      </c>
      <c r="L24" s="93">
        <v>2.5000000000000001E-2</v>
      </c>
      <c r="M24" s="87">
        <v>1.72E-2</v>
      </c>
      <c r="N24" s="86">
        <v>18382</v>
      </c>
      <c r="O24" s="88">
        <v>103.82</v>
      </c>
      <c r="P24" s="86">
        <v>19.08419</v>
      </c>
      <c r="Q24" s="87">
        <v>2.5344135359908232E-5</v>
      </c>
      <c r="R24" s="87">
        <v>9.2250070164509521E-3</v>
      </c>
      <c r="S24" s="87">
        <f>P24/'סכום נכסי הקרן'!$C$42</f>
        <v>2.2161158647544991E-4</v>
      </c>
      <c r="T24" s="141"/>
    </row>
    <row r="25" spans="2:20">
      <c r="B25" s="107" t="s">
        <v>944</v>
      </c>
      <c r="C25" s="79" t="s">
        <v>945</v>
      </c>
      <c r="D25" s="92" t="s">
        <v>921</v>
      </c>
      <c r="E25" s="79" t="s">
        <v>946</v>
      </c>
      <c r="F25" s="92" t="s">
        <v>325</v>
      </c>
      <c r="G25" s="79" t="s">
        <v>337</v>
      </c>
      <c r="H25" s="79" t="s">
        <v>163</v>
      </c>
      <c r="I25" s="104">
        <v>42598</v>
      </c>
      <c r="J25" s="88">
        <v>5.8</v>
      </c>
      <c r="K25" s="92" t="s">
        <v>167</v>
      </c>
      <c r="L25" s="93">
        <v>3.1E-2</v>
      </c>
      <c r="M25" s="87">
        <v>2.4199999999999999E-2</v>
      </c>
      <c r="N25" s="86">
        <v>76368</v>
      </c>
      <c r="O25" s="88">
        <v>104.11</v>
      </c>
      <c r="P25" s="86">
        <v>79.506720000000001</v>
      </c>
      <c r="Q25" s="87">
        <v>2.0096842105263158E-4</v>
      </c>
      <c r="R25" s="87">
        <v>3.8432338488298502E-2</v>
      </c>
      <c r="S25" s="87">
        <f>P25/'סכום נכסי הקרן'!$C$42</f>
        <v>9.2325691342726016E-4</v>
      </c>
      <c r="T25" s="141"/>
    </row>
    <row r="26" spans="2:20">
      <c r="B26" s="108"/>
      <c r="C26" s="79"/>
      <c r="D26" s="79"/>
      <c r="E26" s="79"/>
      <c r="F26" s="79"/>
      <c r="G26" s="79"/>
      <c r="H26" s="79"/>
      <c r="I26" s="79"/>
      <c r="J26" s="88"/>
      <c r="K26" s="79"/>
      <c r="L26" s="79"/>
      <c r="M26" s="87"/>
      <c r="N26" s="86"/>
      <c r="O26" s="88"/>
      <c r="P26" s="79"/>
      <c r="Q26" s="79"/>
      <c r="R26" s="87"/>
      <c r="S26" s="79"/>
      <c r="T26" s="141"/>
    </row>
    <row r="27" spans="2:20">
      <c r="B27" s="106" t="s">
        <v>47</v>
      </c>
      <c r="C27" s="81"/>
      <c r="D27" s="81"/>
      <c r="E27" s="81"/>
      <c r="F27" s="81"/>
      <c r="G27" s="81"/>
      <c r="H27" s="81"/>
      <c r="I27" s="81"/>
      <c r="J27" s="91">
        <v>3.7113261552836705</v>
      </c>
      <c r="K27" s="81"/>
      <c r="L27" s="81"/>
      <c r="M27" s="90">
        <v>7.276030855839026E-2</v>
      </c>
      <c r="N27" s="89"/>
      <c r="O27" s="91"/>
      <c r="P27" s="89">
        <v>94.736039999999988</v>
      </c>
      <c r="Q27" s="81"/>
      <c r="R27" s="90">
        <v>4.5793960011442876E-2</v>
      </c>
      <c r="S27" s="90">
        <f>P27/'סכום נכסי הקרן'!$C$42</f>
        <v>1.1001045431219077E-3</v>
      </c>
      <c r="T27" s="141"/>
    </row>
    <row r="28" spans="2:20">
      <c r="B28" s="107" t="s">
        <v>947</v>
      </c>
      <c r="C28" s="79" t="s">
        <v>948</v>
      </c>
      <c r="D28" s="92" t="s">
        <v>921</v>
      </c>
      <c r="E28" s="79" t="s">
        <v>710</v>
      </c>
      <c r="F28" s="92" t="s">
        <v>711</v>
      </c>
      <c r="G28" s="79" t="s">
        <v>415</v>
      </c>
      <c r="H28" s="79" t="s">
        <v>287</v>
      </c>
      <c r="I28" s="104">
        <v>42954</v>
      </c>
      <c r="J28" s="88">
        <v>2.3699999999999997</v>
      </c>
      <c r="K28" s="92" t="s">
        <v>166</v>
      </c>
      <c r="L28" s="93">
        <v>3.7000000000000005E-2</v>
      </c>
      <c r="M28" s="87">
        <v>3.8399999999999997E-2</v>
      </c>
      <c r="N28" s="86">
        <v>3843</v>
      </c>
      <c r="O28" s="88">
        <v>99.89</v>
      </c>
      <c r="P28" s="86">
        <v>13.48944</v>
      </c>
      <c r="Q28" s="87">
        <v>5.7184096184750906E-5</v>
      </c>
      <c r="R28" s="87">
        <v>6.5205900092167469E-3</v>
      </c>
      <c r="S28" s="87">
        <f>P28/'סכום נכסי הקרן'!$C$42</f>
        <v>1.566435986576005E-4</v>
      </c>
      <c r="T28" s="141"/>
    </row>
    <row r="29" spans="2:20">
      <c r="B29" s="107" t="s">
        <v>949</v>
      </c>
      <c r="C29" s="79" t="s">
        <v>950</v>
      </c>
      <c r="D29" s="92" t="s">
        <v>921</v>
      </c>
      <c r="E29" s="79" t="s">
        <v>710</v>
      </c>
      <c r="F29" s="92" t="s">
        <v>711</v>
      </c>
      <c r="G29" s="79" t="s">
        <v>415</v>
      </c>
      <c r="H29" s="79" t="s">
        <v>287</v>
      </c>
      <c r="I29" s="104">
        <v>42625</v>
      </c>
      <c r="J29" s="88">
        <v>4.09</v>
      </c>
      <c r="K29" s="92" t="s">
        <v>166</v>
      </c>
      <c r="L29" s="93">
        <v>4.4500000000000005E-2</v>
      </c>
      <c r="M29" s="87">
        <v>4.7800000000000009E-2</v>
      </c>
      <c r="N29" s="86">
        <v>22026</v>
      </c>
      <c r="O29" s="88">
        <v>99.06</v>
      </c>
      <c r="P29" s="86">
        <v>76.671789999999987</v>
      </c>
      <c r="Q29" s="87">
        <v>1.6062342716969118E-4</v>
      </c>
      <c r="R29" s="87">
        <v>3.7061976469205865E-2</v>
      </c>
      <c r="S29" s="87">
        <f>P29/'סכום נכסי הקרן'!$C$42</f>
        <v>8.9033681910589513E-4</v>
      </c>
      <c r="T29" s="141"/>
    </row>
    <row r="30" spans="2:20">
      <c r="B30" s="107" t="s">
        <v>951</v>
      </c>
      <c r="C30" s="79" t="s">
        <v>952</v>
      </c>
      <c r="D30" s="92" t="s">
        <v>921</v>
      </c>
      <c r="E30" s="79" t="s">
        <v>953</v>
      </c>
      <c r="F30" s="92" t="s">
        <v>552</v>
      </c>
      <c r="G30" s="79" t="s">
        <v>940</v>
      </c>
      <c r="H30" s="79"/>
      <c r="I30" s="104">
        <v>41840</v>
      </c>
      <c r="J30" s="88">
        <v>1.3199999999999998</v>
      </c>
      <c r="K30" s="92" t="s">
        <v>166</v>
      </c>
      <c r="L30" s="93">
        <v>5.1100000000000007E-2</v>
      </c>
      <c r="M30" s="87">
        <v>0.59240000000000004</v>
      </c>
      <c r="N30" s="86">
        <v>2324.79</v>
      </c>
      <c r="O30" s="88">
        <v>56</v>
      </c>
      <c r="P30" s="86">
        <v>4.5748100000000003</v>
      </c>
      <c r="Q30" s="87">
        <v>7.5397323844022992E-5</v>
      </c>
      <c r="R30" s="87">
        <v>2.2113935330202636E-3</v>
      </c>
      <c r="S30" s="87">
        <f>P30/'סכום נכסי הקרן'!$C$42</f>
        <v>5.3124125358412021E-5</v>
      </c>
      <c r="T30" s="141"/>
    </row>
    <row r="31" spans="2:20">
      <c r="B31" s="108"/>
      <c r="C31" s="79"/>
      <c r="D31" s="79"/>
      <c r="E31" s="79"/>
      <c r="F31" s="79"/>
      <c r="G31" s="79"/>
      <c r="H31" s="79"/>
      <c r="I31" s="79"/>
      <c r="J31" s="88"/>
      <c r="K31" s="79"/>
      <c r="L31" s="79"/>
      <c r="M31" s="87"/>
      <c r="N31" s="86"/>
      <c r="O31" s="88"/>
      <c r="P31" s="79"/>
      <c r="Q31" s="79"/>
      <c r="R31" s="87"/>
      <c r="S31" s="79"/>
      <c r="T31" s="141"/>
    </row>
    <row r="32" spans="2:20" s="95" customFormat="1">
      <c r="B32" s="129" t="s">
        <v>231</v>
      </c>
      <c r="C32" s="120"/>
      <c r="D32" s="120"/>
      <c r="E32" s="120"/>
      <c r="F32" s="120"/>
      <c r="G32" s="120"/>
      <c r="H32" s="120"/>
      <c r="I32" s="120"/>
      <c r="J32" s="126">
        <v>2.72</v>
      </c>
      <c r="K32" s="120"/>
      <c r="L32" s="120"/>
      <c r="M32" s="122">
        <v>4.4300000000000006E-2</v>
      </c>
      <c r="N32" s="121"/>
      <c r="O32" s="126"/>
      <c r="P32" s="121">
        <v>25.026599999999998</v>
      </c>
      <c r="Q32" s="120"/>
      <c r="R32" s="122">
        <v>1.209747757687968E-2</v>
      </c>
      <c r="S32" s="122">
        <f>P32/'סכום נכסי הקרן'!$C$42</f>
        <v>2.9061671100981987E-4</v>
      </c>
      <c r="T32" s="140"/>
    </row>
    <row r="33" spans="2:20">
      <c r="B33" s="106" t="s">
        <v>69</v>
      </c>
      <c r="C33" s="81"/>
      <c r="D33" s="81"/>
      <c r="E33" s="81"/>
      <c r="F33" s="81"/>
      <c r="G33" s="81"/>
      <c r="H33" s="81"/>
      <c r="I33" s="81"/>
      <c r="J33" s="91">
        <v>2.72</v>
      </c>
      <c r="K33" s="81"/>
      <c r="L33" s="81"/>
      <c r="M33" s="90">
        <v>4.4300000000000006E-2</v>
      </c>
      <c r="N33" s="89"/>
      <c r="O33" s="91"/>
      <c r="P33" s="89">
        <v>25.026599999999998</v>
      </c>
      <c r="Q33" s="81"/>
      <c r="R33" s="90">
        <v>1.209747757687968E-2</v>
      </c>
      <c r="S33" s="90">
        <f>P33/'סכום נכסי הקרן'!$C$42</f>
        <v>2.9061671100981987E-4</v>
      </c>
      <c r="T33" s="141"/>
    </row>
    <row r="34" spans="2:20">
      <c r="B34" s="107" t="s">
        <v>954</v>
      </c>
      <c r="C34" s="79" t="s">
        <v>955</v>
      </c>
      <c r="D34" s="92" t="s">
        <v>921</v>
      </c>
      <c r="E34" s="79"/>
      <c r="F34" s="92" t="s">
        <v>675</v>
      </c>
      <c r="G34" s="79" t="s">
        <v>956</v>
      </c>
      <c r="H34" s="79" t="s">
        <v>957</v>
      </c>
      <c r="I34" s="104">
        <v>42135</v>
      </c>
      <c r="J34" s="88">
        <v>2.72</v>
      </c>
      <c r="K34" s="92" t="s">
        <v>166</v>
      </c>
      <c r="L34" s="93">
        <v>0.06</v>
      </c>
      <c r="M34" s="87">
        <v>4.4300000000000006E-2</v>
      </c>
      <c r="N34" s="86">
        <v>6628.79</v>
      </c>
      <c r="O34" s="88">
        <v>107.44</v>
      </c>
      <c r="P34" s="86">
        <v>25.026599999999998</v>
      </c>
      <c r="Q34" s="87">
        <v>8.0348969696969695E-6</v>
      </c>
      <c r="R34" s="87">
        <v>1.209747757687968E-2</v>
      </c>
      <c r="S34" s="87">
        <f>P34/'סכום נכסי הקרן'!$C$42</f>
        <v>2.9061671100981987E-4</v>
      </c>
      <c r="T34" s="141"/>
    </row>
    <row r="35" spans="2:20">
      <c r="B35" s="109"/>
      <c r="C35" s="110"/>
      <c r="D35" s="110"/>
      <c r="E35" s="110"/>
      <c r="F35" s="110"/>
      <c r="G35" s="110"/>
      <c r="H35" s="110"/>
      <c r="I35" s="110"/>
      <c r="J35" s="111"/>
      <c r="K35" s="110"/>
      <c r="L35" s="110"/>
      <c r="M35" s="112"/>
      <c r="N35" s="113"/>
      <c r="O35" s="111"/>
      <c r="P35" s="110"/>
      <c r="Q35" s="110"/>
      <c r="R35" s="112"/>
      <c r="S35" s="110"/>
      <c r="T35" s="141"/>
    </row>
    <row r="36" spans="2:20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141"/>
    </row>
    <row r="37" spans="2:20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141"/>
    </row>
    <row r="38" spans="2:20">
      <c r="B38" s="142" t="s">
        <v>250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141"/>
    </row>
    <row r="39" spans="2:20">
      <c r="B39" s="142" t="s">
        <v>115</v>
      </c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141"/>
    </row>
    <row r="40" spans="2:20">
      <c r="B40" s="142" t="s">
        <v>233</v>
      </c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141"/>
    </row>
    <row r="41" spans="2:20">
      <c r="B41" s="142" t="s">
        <v>241</v>
      </c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141"/>
    </row>
    <row r="42" spans="2:20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141"/>
    </row>
    <row r="43" spans="2:20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141"/>
    </row>
    <row r="44" spans="2:20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141"/>
    </row>
    <row r="45" spans="2:20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141"/>
    </row>
    <row r="46" spans="2:20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141"/>
    </row>
    <row r="47" spans="2:20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141"/>
    </row>
    <row r="48" spans="2:20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141"/>
    </row>
    <row r="49" spans="2:20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141"/>
    </row>
    <row r="50" spans="2:20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141"/>
    </row>
    <row r="51" spans="2:20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141"/>
    </row>
    <row r="52" spans="2:20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141"/>
    </row>
    <row r="53" spans="2:20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141"/>
    </row>
    <row r="54" spans="2:20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141"/>
    </row>
    <row r="55" spans="2:20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141"/>
    </row>
    <row r="56" spans="2:20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141"/>
    </row>
    <row r="57" spans="2:20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141"/>
    </row>
    <row r="58" spans="2:20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141"/>
    </row>
    <row r="59" spans="2:20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141"/>
    </row>
    <row r="60" spans="2:20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141"/>
    </row>
    <row r="61" spans="2:20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141"/>
    </row>
    <row r="62" spans="2:20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141"/>
    </row>
    <row r="63" spans="2:20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141"/>
    </row>
    <row r="64" spans="2:20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141"/>
    </row>
    <row r="65" spans="2:20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141"/>
    </row>
    <row r="66" spans="2:20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141"/>
    </row>
    <row r="67" spans="2:20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141"/>
    </row>
    <row r="68" spans="2:20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141"/>
    </row>
    <row r="69" spans="2:20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141"/>
    </row>
    <row r="70" spans="2:20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141"/>
    </row>
    <row r="71" spans="2:20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141"/>
    </row>
    <row r="72" spans="2:20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141"/>
    </row>
    <row r="73" spans="2:20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141"/>
    </row>
    <row r="74" spans="2:20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141"/>
    </row>
    <row r="75" spans="2:20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141"/>
    </row>
    <row r="76" spans="2:20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141"/>
    </row>
    <row r="77" spans="2:20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141"/>
    </row>
    <row r="78" spans="2:20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141"/>
    </row>
    <row r="79" spans="2:20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141"/>
    </row>
    <row r="80" spans="2:20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</row>
    <row r="81" spans="2:19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</row>
    <row r="82" spans="2:19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</row>
    <row r="83" spans="2:19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</row>
    <row r="84" spans="2:19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</row>
    <row r="85" spans="2:19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</row>
    <row r="86" spans="2:19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</row>
    <row r="87" spans="2:19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</row>
    <row r="88" spans="2:19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</row>
    <row r="89" spans="2:19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</row>
    <row r="90" spans="2:19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</row>
    <row r="91" spans="2:19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</row>
    <row r="92" spans="2:19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</row>
    <row r="93" spans="2:19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</row>
    <row r="94" spans="2:19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</row>
    <row r="95" spans="2:19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</row>
    <row r="96" spans="2:19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</row>
    <row r="97" spans="2:19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</row>
    <row r="98" spans="2:19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</row>
    <row r="99" spans="2:19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</row>
    <row r="100" spans="2:19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</row>
    <row r="101" spans="2:19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</row>
    <row r="102" spans="2:19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</row>
    <row r="103" spans="2:19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</row>
    <row r="104" spans="2:19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</row>
    <row r="105" spans="2:19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</row>
    <row r="106" spans="2:19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</row>
    <row r="107" spans="2:19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</row>
    <row r="108" spans="2:19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</row>
    <row r="109" spans="2:19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</row>
    <row r="110" spans="2:19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</row>
    <row r="111" spans="2:19"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</row>
    <row r="112" spans="2:19"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</row>
    <row r="113" spans="2:19"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</row>
    <row r="114" spans="2:19"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</row>
    <row r="115" spans="2:19"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</row>
    <row r="116" spans="2:19"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</row>
    <row r="117" spans="2:19"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</row>
    <row r="118" spans="2:19"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</row>
    <row r="119" spans="2:19"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</row>
    <row r="120" spans="2:19"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</row>
    <row r="121" spans="2:19"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</row>
    <row r="122" spans="2:19"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</row>
    <row r="123" spans="2:19"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</row>
    <row r="124" spans="2:19"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</row>
    <row r="125" spans="2:19"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</row>
    <row r="126" spans="2:19"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</row>
    <row r="127" spans="2:19"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</row>
    <row r="128" spans="2:19"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</row>
    <row r="129" spans="2:19"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</row>
    <row r="130" spans="2:19"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</row>
    <row r="131" spans="2:19"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</row>
    <row r="132" spans="2:19"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</row>
    <row r="133" spans="2:19"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</row>
    <row r="134" spans="2:19"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</row>
    <row r="135" spans="2:19">
      <c r="C135" s="1"/>
      <c r="D135" s="1"/>
      <c r="E135" s="1"/>
    </row>
    <row r="136" spans="2:19">
      <c r="C136" s="1"/>
      <c r="D136" s="1"/>
      <c r="E136" s="1"/>
    </row>
    <row r="137" spans="2:19">
      <c r="C137" s="1"/>
      <c r="D137" s="1"/>
      <c r="E137" s="1"/>
    </row>
    <row r="138" spans="2:19">
      <c r="C138" s="1"/>
      <c r="D138" s="1"/>
      <c r="E138" s="1"/>
    </row>
    <row r="139" spans="2:19">
      <c r="C139" s="1"/>
      <c r="D139" s="1"/>
      <c r="E139" s="1"/>
    </row>
    <row r="140" spans="2:19">
      <c r="C140" s="1"/>
      <c r="D140" s="1"/>
      <c r="E140" s="1"/>
    </row>
    <row r="141" spans="2:19">
      <c r="C141" s="1"/>
      <c r="D141" s="1"/>
      <c r="E141" s="1"/>
    </row>
    <row r="142" spans="2:19">
      <c r="C142" s="1"/>
      <c r="D142" s="1"/>
      <c r="E142" s="1"/>
    </row>
    <row r="143" spans="2:19">
      <c r="C143" s="1"/>
      <c r="D143" s="1"/>
      <c r="E143" s="1"/>
    </row>
    <row r="144" spans="2:19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3"/>
    </row>
    <row r="539" spans="2:5">
      <c r="B539" s="43"/>
    </row>
    <row r="540" spans="2:5">
      <c r="B540" s="3"/>
    </row>
  </sheetData>
  <sheetProtection sheet="1" objects="1" scenarios="1"/>
  <mergeCells count="2">
    <mergeCell ref="B6:S6"/>
    <mergeCell ref="B7:S7"/>
  </mergeCells>
  <phoneticPr fontId="5" type="noConversion"/>
  <conditionalFormatting sqref="B12:B37 B42:B134">
    <cfRule type="cellIs" dxfId="101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5"/>
  <sheetViews>
    <sheetView rightToLeft="1" workbookViewId="0">
      <selection activeCell="H11" sqref="H11:N16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85546875" style="2" bestFit="1" customWidth="1"/>
    <col min="4" max="4" width="5.7109375" style="2" bestFit="1" customWidth="1"/>
    <col min="5" max="5" width="11.28515625" style="2" bestFit="1" customWidth="1"/>
    <col min="6" max="6" width="12.140625" style="1" bestFit="1" customWidth="1"/>
    <col min="7" max="7" width="12" style="1" bestFit="1" customWidth="1"/>
    <col min="8" max="8" width="7.28515625" style="1" bestFit="1" customWidth="1"/>
    <col min="9" max="9" width="9" style="1" bestFit="1" customWidth="1"/>
    <col min="10" max="10" width="8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6" t="s">
        <v>182</v>
      </c>
      <c r="C1" s="77" t="s" vm="1">
        <v>251</v>
      </c>
    </row>
    <row r="2" spans="2:98">
      <c r="B2" s="56" t="s">
        <v>181</v>
      </c>
      <c r="C2" s="77" t="s">
        <v>252</v>
      </c>
    </row>
    <row r="3" spans="2:98">
      <c r="B3" s="56" t="s">
        <v>183</v>
      </c>
      <c r="C3" s="77" t="s">
        <v>253</v>
      </c>
    </row>
    <row r="4" spans="2:98">
      <c r="B4" s="56" t="s">
        <v>184</v>
      </c>
      <c r="C4" s="77">
        <v>8602</v>
      </c>
    </row>
    <row r="6" spans="2:98" ht="26.25" customHeight="1">
      <c r="B6" s="207" t="s">
        <v>213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9"/>
    </row>
    <row r="7" spans="2:98" ht="26.25" customHeight="1">
      <c r="B7" s="207" t="s">
        <v>92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9"/>
    </row>
    <row r="8" spans="2:98" s="3" customFormat="1" ht="63">
      <c r="B8" s="22" t="s">
        <v>119</v>
      </c>
      <c r="C8" s="30" t="s">
        <v>45</v>
      </c>
      <c r="D8" s="30" t="s">
        <v>121</v>
      </c>
      <c r="E8" s="30" t="s">
        <v>120</v>
      </c>
      <c r="F8" s="30" t="s">
        <v>64</v>
      </c>
      <c r="G8" s="30" t="s">
        <v>104</v>
      </c>
      <c r="H8" s="30" t="s">
        <v>235</v>
      </c>
      <c r="I8" s="30" t="s">
        <v>234</v>
      </c>
      <c r="J8" s="30" t="s">
        <v>113</v>
      </c>
      <c r="K8" s="30" t="s">
        <v>59</v>
      </c>
      <c r="L8" s="30" t="s">
        <v>185</v>
      </c>
      <c r="M8" s="31" t="s">
        <v>187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242</v>
      </c>
      <c r="I9" s="32"/>
      <c r="J9" s="32" t="s">
        <v>238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19" t="s">
        <v>30</v>
      </c>
      <c r="C11" s="120"/>
      <c r="D11" s="120"/>
      <c r="E11" s="120"/>
      <c r="F11" s="120"/>
      <c r="G11" s="120"/>
      <c r="H11" s="121"/>
      <c r="I11" s="121"/>
      <c r="J11" s="121">
        <v>8.6944999999999997</v>
      </c>
      <c r="K11" s="120"/>
      <c r="L11" s="122">
        <f>J11/$J$11</f>
        <v>1</v>
      </c>
      <c r="M11" s="122">
        <f>J11/'סכום נכסי הקרן'!$C$42</f>
        <v>1.0096325485183281E-4</v>
      </c>
      <c r="N11" s="140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CT11" s="95"/>
    </row>
    <row r="12" spans="2:98" s="95" customFormat="1" ht="17.25" customHeight="1">
      <c r="B12" s="123" t="s">
        <v>232</v>
      </c>
      <c r="C12" s="120"/>
      <c r="D12" s="120"/>
      <c r="E12" s="120"/>
      <c r="F12" s="120"/>
      <c r="G12" s="120"/>
      <c r="H12" s="121"/>
      <c r="I12" s="121"/>
      <c r="J12" s="121">
        <v>8.6944999999999997</v>
      </c>
      <c r="K12" s="120"/>
      <c r="L12" s="122">
        <f t="shared" ref="L12:L15" si="0">J12/$J$11</f>
        <v>1</v>
      </c>
      <c r="M12" s="122">
        <f>J12/'סכום נכסי הקרן'!$C$42</f>
        <v>1.0096325485183281E-4</v>
      </c>
      <c r="N12" s="140"/>
    </row>
    <row r="13" spans="2:98">
      <c r="B13" s="98" t="s">
        <v>232</v>
      </c>
      <c r="C13" s="81"/>
      <c r="D13" s="81"/>
      <c r="E13" s="81"/>
      <c r="F13" s="81"/>
      <c r="G13" s="81"/>
      <c r="H13" s="89"/>
      <c r="I13" s="89"/>
      <c r="J13" s="89">
        <v>8.6944999999999997</v>
      </c>
      <c r="K13" s="81"/>
      <c r="L13" s="90">
        <f t="shared" si="0"/>
        <v>1</v>
      </c>
      <c r="M13" s="90">
        <f>J13/'סכום נכסי הקרן'!$C$42</f>
        <v>1.0096325485183281E-4</v>
      </c>
      <c r="N13" s="141"/>
    </row>
    <row r="14" spans="2:98">
      <c r="B14" s="85" t="s">
        <v>958</v>
      </c>
      <c r="C14" s="79">
        <v>5992</v>
      </c>
      <c r="D14" s="92" t="s">
        <v>28</v>
      </c>
      <c r="E14" s="79" t="s">
        <v>939</v>
      </c>
      <c r="F14" s="92" t="s">
        <v>701</v>
      </c>
      <c r="G14" s="92" t="s">
        <v>167</v>
      </c>
      <c r="H14" s="86">
        <v>759</v>
      </c>
      <c r="I14" s="86">
        <v>0</v>
      </c>
      <c r="J14" s="86">
        <v>1.3000000000000002E-4</v>
      </c>
      <c r="K14" s="87">
        <v>2.7802197802197801E-5</v>
      </c>
      <c r="L14" s="87">
        <f>J14/$J$11</f>
        <v>1.4951981137500722E-5</v>
      </c>
      <c r="M14" s="87">
        <f>J14/'סכום נכסי הקרן'!$C$42</f>
        <v>1.5096006821252824E-9</v>
      </c>
      <c r="N14" s="141"/>
    </row>
    <row r="15" spans="2:98">
      <c r="B15" s="85" t="s">
        <v>960</v>
      </c>
      <c r="C15" s="79" t="s">
        <v>961</v>
      </c>
      <c r="D15" s="92" t="s">
        <v>28</v>
      </c>
      <c r="E15" s="79" t="s">
        <v>953</v>
      </c>
      <c r="F15" s="92" t="s">
        <v>552</v>
      </c>
      <c r="G15" s="92" t="s">
        <v>166</v>
      </c>
      <c r="H15" s="86">
        <v>154.58000000000001</v>
      </c>
      <c r="I15" s="86">
        <v>1600.441</v>
      </c>
      <c r="J15" s="86">
        <v>8.6935000000000002</v>
      </c>
      <c r="K15" s="87">
        <v>1.5765225526109993E-5</v>
      </c>
      <c r="L15" s="87">
        <f t="shared" si="0"/>
        <v>0.99988498476048082</v>
      </c>
      <c r="M15" s="87">
        <f>J15/'סכום נכסי הקרן'!$C$42</f>
        <v>1.0095164253889339E-4</v>
      </c>
      <c r="N15" s="141"/>
    </row>
    <row r="16" spans="2:98">
      <c r="B16" s="82"/>
      <c r="C16" s="79"/>
      <c r="D16" s="79"/>
      <c r="E16" s="79"/>
      <c r="F16" s="79"/>
      <c r="G16" s="79"/>
      <c r="H16" s="86"/>
      <c r="I16" s="86"/>
      <c r="J16" s="79"/>
      <c r="K16" s="79"/>
      <c r="L16" s="87"/>
      <c r="M16" s="79"/>
      <c r="N16" s="141"/>
    </row>
    <row r="17" spans="2:13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</row>
    <row r="18" spans="2:13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</row>
    <row r="19" spans="2:13">
      <c r="B19" s="94" t="s">
        <v>250</v>
      </c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</row>
    <row r="20" spans="2:13">
      <c r="B20" s="94" t="s">
        <v>115</v>
      </c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</row>
    <row r="21" spans="2:13">
      <c r="B21" s="94" t="s">
        <v>233</v>
      </c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</row>
    <row r="22" spans="2:13">
      <c r="B22" s="94" t="s">
        <v>241</v>
      </c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</row>
    <row r="23" spans="2:13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</row>
    <row r="24" spans="2:13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</row>
    <row r="25" spans="2:13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</row>
    <row r="26" spans="2:13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</row>
    <row r="27" spans="2:13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</row>
    <row r="28" spans="2:13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</row>
    <row r="30" spans="2:13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</row>
    <row r="31" spans="2:13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</row>
    <row r="32" spans="2:13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</row>
    <row r="42" spans="2:13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</row>
    <row r="45" spans="2:13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</row>
    <row r="46" spans="2:13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</row>
    <row r="47" spans="2:13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</row>
    <row r="48" spans="2:13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</row>
    <row r="49" spans="2:13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</row>
    <row r="50" spans="2:13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</row>
    <row r="51" spans="2:13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</row>
    <row r="52" spans="2:13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</row>
    <row r="53" spans="2:13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</row>
    <row r="54" spans="2:13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</row>
    <row r="55" spans="2:13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</row>
    <row r="56" spans="2:13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</row>
    <row r="57" spans="2:13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</row>
    <row r="58" spans="2:13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</row>
    <row r="59" spans="2:13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</row>
    <row r="60" spans="2:13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</row>
    <row r="61" spans="2:13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</row>
    <row r="62" spans="2:13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</row>
    <row r="63" spans="2:13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</row>
    <row r="64" spans="2:13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</row>
    <row r="65" spans="2:13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</row>
    <row r="66" spans="2:13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</row>
    <row r="67" spans="2:13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</row>
    <row r="68" spans="2:13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</row>
    <row r="69" spans="2:13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</row>
    <row r="70" spans="2:13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</row>
    <row r="71" spans="2:13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</row>
    <row r="72" spans="2:13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</row>
    <row r="73" spans="2:13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</row>
    <row r="74" spans="2:13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</row>
    <row r="75" spans="2:13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</row>
    <row r="76" spans="2:13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</row>
    <row r="77" spans="2:13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</row>
    <row r="78" spans="2:13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</row>
    <row r="79" spans="2:13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</row>
    <row r="80" spans="2:13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</row>
    <row r="81" spans="2:13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</row>
    <row r="82" spans="2:13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</row>
    <row r="83" spans="2:13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</row>
    <row r="84" spans="2:13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</row>
    <row r="85" spans="2:13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</row>
    <row r="86" spans="2:13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</row>
    <row r="87" spans="2:13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</row>
    <row r="88" spans="2:13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</row>
    <row r="89" spans="2:13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</row>
    <row r="90" spans="2:13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</row>
    <row r="91" spans="2:13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</row>
    <row r="92" spans="2:13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</row>
    <row r="93" spans="2:13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</row>
    <row r="94" spans="2:13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</row>
    <row r="95" spans="2:13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</row>
    <row r="96" spans="2:13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</row>
    <row r="97" spans="2:13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</row>
    <row r="98" spans="2:13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</row>
    <row r="99" spans="2:13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</row>
    <row r="100" spans="2:13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</row>
    <row r="101" spans="2:13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</row>
    <row r="102" spans="2:13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</row>
    <row r="103" spans="2:13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</row>
    <row r="104" spans="2:13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</row>
    <row r="105" spans="2:13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</row>
    <row r="106" spans="2:13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</row>
    <row r="107" spans="2:13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</row>
    <row r="108" spans="2:13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</row>
    <row r="109" spans="2:13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</row>
    <row r="110" spans="2:13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</row>
    <row r="111" spans="2:13"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</row>
    <row r="112" spans="2:13"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</row>
    <row r="113" spans="2:13"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</row>
    <row r="114" spans="2:13"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</row>
    <row r="115" spans="2:13"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</row>
    <row r="116" spans="2:13">
      <c r="C116" s="1"/>
      <c r="D116" s="1"/>
      <c r="E116" s="1"/>
    </row>
    <row r="117" spans="2:13">
      <c r="C117" s="1"/>
      <c r="D117" s="1"/>
      <c r="E117" s="1"/>
    </row>
    <row r="118" spans="2:13">
      <c r="C118" s="1"/>
      <c r="D118" s="1"/>
      <c r="E118" s="1"/>
    </row>
    <row r="119" spans="2:13">
      <c r="C119" s="1"/>
      <c r="D119" s="1"/>
      <c r="E119" s="1"/>
    </row>
    <row r="120" spans="2:13">
      <c r="C120" s="1"/>
      <c r="D120" s="1"/>
      <c r="E120" s="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3"/>
      <c r="C403" s="1"/>
      <c r="D403" s="1"/>
      <c r="E403" s="1"/>
    </row>
    <row r="404" spans="2:5">
      <c r="B404" s="43"/>
      <c r="C404" s="1"/>
      <c r="D404" s="1"/>
      <c r="E404" s="1"/>
    </row>
    <row r="405" spans="2:5">
      <c r="B405" s="3"/>
      <c r="C405" s="1"/>
      <c r="D405" s="1"/>
      <c r="E405" s="1"/>
    </row>
  </sheetData>
  <sheetProtection sheet="1" objects="1" scenarios="1"/>
  <mergeCells count="2">
    <mergeCell ref="B6:M6"/>
    <mergeCell ref="B7:M7"/>
  </mergeCells>
  <phoneticPr fontId="5" type="noConversion"/>
  <dataValidations count="1">
    <dataValidation allowBlank="1" showInputMessage="1" showErrorMessage="1" sqref="D25:XFD1048576 D21:AF24 AH21:XFD24 C5:C1048576 A1:B1048576 D1:XFD20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6" t="s">
        <v>182</v>
      </c>
      <c r="C1" s="77" t="s" vm="1">
        <v>251</v>
      </c>
    </row>
    <row r="2" spans="2:55">
      <c r="B2" s="56" t="s">
        <v>181</v>
      </c>
      <c r="C2" s="77" t="s">
        <v>252</v>
      </c>
    </row>
    <row r="3" spans="2:55">
      <c r="B3" s="56" t="s">
        <v>183</v>
      </c>
      <c r="C3" s="77" t="s">
        <v>253</v>
      </c>
    </row>
    <row r="4" spans="2:55">
      <c r="B4" s="56" t="s">
        <v>184</v>
      </c>
      <c r="C4" s="77">
        <v>8602</v>
      </c>
    </row>
    <row r="6" spans="2:55" ht="26.25" customHeight="1">
      <c r="B6" s="207" t="s">
        <v>213</v>
      </c>
      <c r="C6" s="208"/>
      <c r="D6" s="208"/>
      <c r="E6" s="208"/>
      <c r="F6" s="208"/>
      <c r="G6" s="208"/>
      <c r="H6" s="208"/>
      <c r="I6" s="208"/>
      <c r="J6" s="208"/>
      <c r="K6" s="209"/>
    </row>
    <row r="7" spans="2:55" ht="26.25" customHeight="1">
      <c r="B7" s="207" t="s">
        <v>99</v>
      </c>
      <c r="C7" s="208"/>
      <c r="D7" s="208"/>
      <c r="E7" s="208"/>
      <c r="F7" s="208"/>
      <c r="G7" s="208"/>
      <c r="H7" s="208"/>
      <c r="I7" s="208"/>
      <c r="J7" s="208"/>
      <c r="K7" s="209"/>
    </row>
    <row r="8" spans="2:55" s="3" customFormat="1" ht="78.75">
      <c r="B8" s="22" t="s">
        <v>119</v>
      </c>
      <c r="C8" s="30" t="s">
        <v>45</v>
      </c>
      <c r="D8" s="30" t="s">
        <v>104</v>
      </c>
      <c r="E8" s="30" t="s">
        <v>105</v>
      </c>
      <c r="F8" s="30" t="s">
        <v>235</v>
      </c>
      <c r="G8" s="30" t="s">
        <v>234</v>
      </c>
      <c r="H8" s="30" t="s">
        <v>113</v>
      </c>
      <c r="I8" s="30" t="s">
        <v>59</v>
      </c>
      <c r="J8" s="30" t="s">
        <v>185</v>
      </c>
      <c r="K8" s="31" t="s">
        <v>187</v>
      </c>
      <c r="BC8" s="1"/>
    </row>
    <row r="9" spans="2:55" s="3" customFormat="1" ht="21" customHeight="1">
      <c r="B9" s="15"/>
      <c r="C9" s="16"/>
      <c r="D9" s="16"/>
      <c r="E9" s="32" t="s">
        <v>22</v>
      </c>
      <c r="F9" s="32" t="s">
        <v>242</v>
      </c>
      <c r="G9" s="32"/>
      <c r="H9" s="32" t="s">
        <v>238</v>
      </c>
      <c r="I9" s="32" t="s">
        <v>20</v>
      </c>
      <c r="J9" s="32" t="s">
        <v>20</v>
      </c>
      <c r="K9" s="33" t="s">
        <v>20</v>
      </c>
      <c r="BC9" s="1"/>
    </row>
    <row r="10" spans="2:55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4" t="s">
        <v>115</v>
      </c>
      <c r="C12" s="78"/>
      <c r="D12" s="78"/>
      <c r="E12" s="78"/>
      <c r="F12" s="78"/>
      <c r="G12" s="78"/>
      <c r="H12" s="78"/>
      <c r="I12" s="78"/>
      <c r="J12" s="78"/>
      <c r="K12" s="78"/>
      <c r="V12" s="1"/>
    </row>
    <row r="13" spans="2:55">
      <c r="B13" s="94" t="s">
        <v>233</v>
      </c>
      <c r="C13" s="78"/>
      <c r="D13" s="78"/>
      <c r="E13" s="78"/>
      <c r="F13" s="78"/>
      <c r="G13" s="78"/>
      <c r="H13" s="78"/>
      <c r="I13" s="78"/>
      <c r="J13" s="78"/>
      <c r="K13" s="78"/>
      <c r="V13" s="1"/>
    </row>
    <row r="14" spans="2:55">
      <c r="B14" s="94" t="s">
        <v>241</v>
      </c>
      <c r="C14" s="78"/>
      <c r="D14" s="78"/>
      <c r="E14" s="78"/>
      <c r="F14" s="78"/>
      <c r="G14" s="78"/>
      <c r="H14" s="78"/>
      <c r="I14" s="78"/>
      <c r="J14" s="78"/>
      <c r="K14" s="78"/>
      <c r="V14" s="1"/>
    </row>
    <row r="15" spans="2:55">
      <c r="B15" s="78"/>
      <c r="C15" s="78"/>
      <c r="D15" s="78"/>
      <c r="E15" s="78"/>
      <c r="F15" s="78"/>
      <c r="G15" s="78"/>
      <c r="H15" s="78"/>
      <c r="I15" s="78"/>
      <c r="J15" s="78"/>
      <c r="K15" s="78"/>
      <c r="V15" s="1"/>
    </row>
    <row r="16" spans="2:55">
      <c r="B16" s="78"/>
      <c r="C16" s="78"/>
      <c r="D16" s="78"/>
      <c r="E16" s="78"/>
      <c r="F16" s="78"/>
      <c r="G16" s="78"/>
      <c r="H16" s="78"/>
      <c r="I16" s="78"/>
      <c r="J16" s="78"/>
      <c r="K16" s="78"/>
      <c r="V16" s="1"/>
    </row>
    <row r="17" spans="2:22">
      <c r="B17" s="78"/>
      <c r="C17" s="78"/>
      <c r="D17" s="78"/>
      <c r="E17" s="78"/>
      <c r="F17" s="78"/>
      <c r="G17" s="78"/>
      <c r="H17" s="78"/>
      <c r="I17" s="78"/>
      <c r="J17" s="78"/>
      <c r="K17" s="78"/>
      <c r="V17" s="1"/>
    </row>
    <row r="18" spans="2:22">
      <c r="B18" s="78"/>
      <c r="C18" s="78"/>
      <c r="D18" s="78"/>
      <c r="E18" s="78"/>
      <c r="F18" s="78"/>
      <c r="G18" s="78"/>
      <c r="H18" s="78"/>
      <c r="I18" s="78"/>
      <c r="J18" s="78"/>
      <c r="K18" s="78"/>
      <c r="V18" s="1"/>
    </row>
    <row r="19" spans="2:22">
      <c r="B19" s="78"/>
      <c r="C19" s="78"/>
      <c r="D19" s="78"/>
      <c r="E19" s="78"/>
      <c r="F19" s="78"/>
      <c r="G19" s="78"/>
      <c r="H19" s="78"/>
      <c r="I19" s="78"/>
      <c r="J19" s="78"/>
      <c r="K19" s="78"/>
      <c r="V19" s="1"/>
    </row>
    <row r="20" spans="2:22">
      <c r="B20" s="78"/>
      <c r="C20" s="78"/>
      <c r="D20" s="78"/>
      <c r="E20" s="78"/>
      <c r="F20" s="78"/>
      <c r="G20" s="78"/>
      <c r="H20" s="78"/>
      <c r="I20" s="78"/>
      <c r="J20" s="78"/>
      <c r="K20" s="78"/>
      <c r="V20" s="1"/>
    </row>
    <row r="21" spans="2:22">
      <c r="B21" s="78"/>
      <c r="C21" s="78"/>
      <c r="D21" s="78"/>
      <c r="E21" s="78"/>
      <c r="F21" s="78"/>
      <c r="G21" s="78"/>
      <c r="H21" s="78"/>
      <c r="I21" s="78"/>
      <c r="J21" s="78"/>
      <c r="K21" s="78"/>
      <c r="V21" s="1"/>
    </row>
    <row r="22" spans="2:22" ht="16.5" customHeight="1">
      <c r="B22" s="78"/>
      <c r="C22" s="78"/>
      <c r="D22" s="78"/>
      <c r="E22" s="78"/>
      <c r="F22" s="78"/>
      <c r="G22" s="78"/>
      <c r="H22" s="78"/>
      <c r="I22" s="78"/>
      <c r="J22" s="78"/>
      <c r="K22" s="78"/>
      <c r="V22" s="1"/>
    </row>
    <row r="23" spans="2:22" ht="16.5" customHeight="1">
      <c r="B23" s="78"/>
      <c r="C23" s="78"/>
      <c r="D23" s="78"/>
      <c r="E23" s="78"/>
      <c r="F23" s="78"/>
      <c r="G23" s="78"/>
      <c r="H23" s="78"/>
      <c r="I23" s="78"/>
      <c r="J23" s="78"/>
      <c r="K23" s="78"/>
      <c r="V23" s="1"/>
    </row>
    <row r="24" spans="2:22" ht="16.5" customHeight="1">
      <c r="B24" s="78"/>
      <c r="C24" s="78"/>
      <c r="D24" s="78"/>
      <c r="E24" s="78"/>
      <c r="F24" s="78"/>
      <c r="G24" s="78"/>
      <c r="H24" s="78"/>
      <c r="I24" s="78"/>
      <c r="J24" s="78"/>
      <c r="K24" s="78"/>
      <c r="V24" s="1"/>
    </row>
    <row r="25" spans="2:22">
      <c r="B25" s="78"/>
      <c r="C25" s="78"/>
      <c r="D25" s="78"/>
      <c r="E25" s="78"/>
      <c r="F25" s="78"/>
      <c r="G25" s="78"/>
      <c r="H25" s="78"/>
      <c r="I25" s="78"/>
      <c r="J25" s="78"/>
      <c r="K25" s="78"/>
      <c r="V25" s="1"/>
    </row>
    <row r="26" spans="2:22">
      <c r="B26" s="78"/>
      <c r="C26" s="78"/>
      <c r="D26" s="78"/>
      <c r="E26" s="78"/>
      <c r="F26" s="78"/>
      <c r="G26" s="78"/>
      <c r="H26" s="78"/>
      <c r="I26" s="78"/>
      <c r="J26" s="78"/>
      <c r="K26" s="78"/>
      <c r="V26" s="1"/>
    </row>
    <row r="27" spans="2:22">
      <c r="B27" s="78"/>
      <c r="C27" s="78"/>
      <c r="D27" s="78"/>
      <c r="E27" s="78"/>
      <c r="F27" s="78"/>
      <c r="G27" s="78"/>
      <c r="H27" s="78"/>
      <c r="I27" s="78"/>
      <c r="J27" s="78"/>
      <c r="K27" s="78"/>
      <c r="V27" s="1"/>
    </row>
    <row r="28" spans="2:22">
      <c r="B28" s="78"/>
      <c r="C28" s="78"/>
      <c r="D28" s="78"/>
      <c r="E28" s="78"/>
      <c r="F28" s="78"/>
      <c r="G28" s="78"/>
      <c r="H28" s="78"/>
      <c r="I28" s="78"/>
      <c r="J28" s="78"/>
      <c r="K28" s="78"/>
      <c r="V28" s="1"/>
    </row>
    <row r="29" spans="2:22">
      <c r="B29" s="78"/>
      <c r="C29" s="78"/>
      <c r="D29" s="78"/>
      <c r="E29" s="78"/>
      <c r="F29" s="78"/>
      <c r="G29" s="78"/>
      <c r="H29" s="78"/>
      <c r="I29" s="78"/>
      <c r="J29" s="78"/>
      <c r="K29" s="78"/>
      <c r="V29" s="1"/>
    </row>
    <row r="30" spans="2:22">
      <c r="B30" s="78"/>
      <c r="C30" s="78"/>
      <c r="D30" s="78"/>
      <c r="E30" s="78"/>
      <c r="F30" s="78"/>
      <c r="G30" s="78"/>
      <c r="H30" s="78"/>
      <c r="I30" s="78"/>
      <c r="J30" s="78"/>
      <c r="K30" s="78"/>
      <c r="V30" s="1"/>
    </row>
    <row r="31" spans="2:22">
      <c r="B31" s="78"/>
      <c r="C31" s="78"/>
      <c r="D31" s="78"/>
      <c r="E31" s="78"/>
      <c r="F31" s="78"/>
      <c r="G31" s="78"/>
      <c r="H31" s="78"/>
      <c r="I31" s="78"/>
      <c r="J31" s="78"/>
      <c r="K31" s="78"/>
      <c r="V31" s="1"/>
    </row>
    <row r="32" spans="2:22">
      <c r="B32" s="78"/>
      <c r="C32" s="78"/>
      <c r="D32" s="78"/>
      <c r="E32" s="78"/>
      <c r="F32" s="78"/>
      <c r="G32" s="78"/>
      <c r="H32" s="78"/>
      <c r="I32" s="78"/>
      <c r="J32" s="78"/>
      <c r="K32" s="78"/>
      <c r="V32" s="1"/>
    </row>
    <row r="33" spans="2:22">
      <c r="B33" s="78"/>
      <c r="C33" s="78"/>
      <c r="D33" s="78"/>
      <c r="E33" s="78"/>
      <c r="F33" s="78"/>
      <c r="G33" s="78"/>
      <c r="H33" s="78"/>
      <c r="I33" s="78"/>
      <c r="J33" s="78"/>
      <c r="K33" s="78"/>
      <c r="V33" s="1"/>
    </row>
    <row r="34" spans="2:22">
      <c r="B34" s="78"/>
      <c r="C34" s="78"/>
      <c r="D34" s="78"/>
      <c r="E34" s="78"/>
      <c r="F34" s="78"/>
      <c r="G34" s="78"/>
      <c r="H34" s="78"/>
      <c r="I34" s="78"/>
      <c r="J34" s="78"/>
      <c r="K34" s="78"/>
      <c r="V34" s="1"/>
    </row>
    <row r="35" spans="2:22">
      <c r="B35" s="78"/>
      <c r="C35" s="78"/>
      <c r="D35" s="78"/>
      <c r="E35" s="78"/>
      <c r="F35" s="78"/>
      <c r="G35" s="78"/>
      <c r="H35" s="78"/>
      <c r="I35" s="78"/>
      <c r="J35" s="78"/>
      <c r="K35" s="78"/>
      <c r="V35" s="1"/>
    </row>
    <row r="36" spans="2:22">
      <c r="B36" s="78"/>
      <c r="C36" s="78"/>
      <c r="D36" s="78"/>
      <c r="E36" s="78"/>
      <c r="F36" s="78"/>
      <c r="G36" s="78"/>
      <c r="H36" s="78"/>
      <c r="I36" s="78"/>
      <c r="J36" s="78"/>
      <c r="K36" s="78"/>
      <c r="V36" s="1"/>
    </row>
    <row r="37" spans="2:22">
      <c r="B37" s="78"/>
      <c r="C37" s="78"/>
      <c r="D37" s="78"/>
      <c r="E37" s="78"/>
      <c r="F37" s="78"/>
      <c r="G37" s="78"/>
      <c r="H37" s="78"/>
      <c r="I37" s="78"/>
      <c r="J37" s="78"/>
      <c r="K37" s="78"/>
      <c r="V37" s="1"/>
    </row>
    <row r="38" spans="2:22">
      <c r="B38" s="78"/>
      <c r="C38" s="78"/>
      <c r="D38" s="78"/>
      <c r="E38" s="78"/>
      <c r="F38" s="78"/>
      <c r="G38" s="78"/>
      <c r="H38" s="78"/>
      <c r="I38" s="78"/>
      <c r="J38" s="78"/>
      <c r="K38" s="78"/>
    </row>
    <row r="39" spans="2:22">
      <c r="B39" s="78"/>
      <c r="C39" s="78"/>
      <c r="D39" s="78"/>
      <c r="E39" s="78"/>
      <c r="F39" s="78"/>
      <c r="G39" s="78"/>
      <c r="H39" s="78"/>
      <c r="I39" s="78"/>
      <c r="J39" s="78"/>
      <c r="K39" s="78"/>
    </row>
    <row r="40" spans="2:22">
      <c r="B40" s="78"/>
      <c r="C40" s="78"/>
      <c r="D40" s="78"/>
      <c r="E40" s="78"/>
      <c r="F40" s="78"/>
      <c r="G40" s="78"/>
      <c r="H40" s="78"/>
      <c r="I40" s="78"/>
      <c r="J40" s="78"/>
      <c r="K40" s="78"/>
    </row>
    <row r="41" spans="2:22">
      <c r="B41" s="78"/>
      <c r="C41" s="78"/>
      <c r="D41" s="78"/>
      <c r="E41" s="78"/>
      <c r="F41" s="78"/>
      <c r="G41" s="78"/>
      <c r="H41" s="78"/>
      <c r="I41" s="78"/>
      <c r="J41" s="78"/>
      <c r="K41" s="78"/>
    </row>
    <row r="42" spans="2:22">
      <c r="B42" s="78"/>
      <c r="C42" s="78"/>
      <c r="D42" s="78"/>
      <c r="E42" s="78"/>
      <c r="F42" s="78"/>
      <c r="G42" s="78"/>
      <c r="H42" s="78"/>
      <c r="I42" s="78"/>
      <c r="J42" s="78"/>
      <c r="K42" s="78"/>
    </row>
    <row r="43" spans="2:22">
      <c r="B43" s="78"/>
      <c r="C43" s="78"/>
      <c r="D43" s="78"/>
      <c r="E43" s="78"/>
      <c r="F43" s="78"/>
      <c r="G43" s="78"/>
      <c r="H43" s="78"/>
      <c r="I43" s="78"/>
      <c r="J43" s="78"/>
      <c r="K43" s="78"/>
    </row>
    <row r="44" spans="2:22">
      <c r="B44" s="78"/>
      <c r="C44" s="78"/>
      <c r="D44" s="78"/>
      <c r="E44" s="78"/>
      <c r="F44" s="78"/>
      <c r="G44" s="78"/>
      <c r="H44" s="78"/>
      <c r="I44" s="78"/>
      <c r="J44" s="78"/>
      <c r="K44" s="78"/>
    </row>
    <row r="45" spans="2:22">
      <c r="B45" s="78"/>
      <c r="C45" s="78"/>
      <c r="D45" s="78"/>
      <c r="E45" s="78"/>
      <c r="F45" s="78"/>
      <c r="G45" s="78"/>
      <c r="H45" s="78"/>
      <c r="I45" s="78"/>
      <c r="J45" s="78"/>
      <c r="K45" s="78"/>
    </row>
    <row r="46" spans="2:22">
      <c r="B46" s="78"/>
      <c r="C46" s="78"/>
      <c r="D46" s="78"/>
      <c r="E46" s="78"/>
      <c r="F46" s="78"/>
      <c r="G46" s="78"/>
      <c r="H46" s="78"/>
      <c r="I46" s="78"/>
      <c r="J46" s="78"/>
      <c r="K46" s="78"/>
    </row>
    <row r="47" spans="2:22">
      <c r="B47" s="78"/>
      <c r="C47" s="78"/>
      <c r="D47" s="78"/>
      <c r="E47" s="78"/>
      <c r="F47" s="78"/>
      <c r="G47" s="78"/>
      <c r="H47" s="78"/>
      <c r="I47" s="78"/>
      <c r="J47" s="78"/>
      <c r="K47" s="78"/>
    </row>
    <row r="48" spans="2:22">
      <c r="B48" s="78"/>
      <c r="C48" s="78"/>
      <c r="D48" s="78"/>
      <c r="E48" s="78"/>
      <c r="F48" s="78"/>
      <c r="G48" s="78"/>
      <c r="H48" s="78"/>
      <c r="I48" s="78"/>
      <c r="J48" s="78"/>
      <c r="K48" s="78"/>
    </row>
    <row r="49" spans="2:11">
      <c r="B49" s="78"/>
      <c r="C49" s="78"/>
      <c r="D49" s="78"/>
      <c r="E49" s="78"/>
      <c r="F49" s="78"/>
      <c r="G49" s="78"/>
      <c r="H49" s="78"/>
      <c r="I49" s="78"/>
      <c r="J49" s="78"/>
      <c r="K49" s="78"/>
    </row>
    <row r="50" spans="2:11">
      <c r="B50" s="78"/>
      <c r="C50" s="78"/>
      <c r="D50" s="78"/>
      <c r="E50" s="78"/>
      <c r="F50" s="78"/>
      <c r="G50" s="78"/>
      <c r="H50" s="78"/>
      <c r="I50" s="78"/>
      <c r="J50" s="78"/>
      <c r="K50" s="78"/>
    </row>
    <row r="51" spans="2:11">
      <c r="B51" s="78"/>
      <c r="C51" s="78"/>
      <c r="D51" s="78"/>
      <c r="E51" s="78"/>
      <c r="F51" s="78"/>
      <c r="G51" s="78"/>
      <c r="H51" s="78"/>
      <c r="I51" s="78"/>
      <c r="J51" s="78"/>
      <c r="K51" s="78"/>
    </row>
    <row r="52" spans="2:11">
      <c r="B52" s="78"/>
      <c r="C52" s="78"/>
      <c r="D52" s="78"/>
      <c r="E52" s="78"/>
      <c r="F52" s="78"/>
      <c r="G52" s="78"/>
      <c r="H52" s="78"/>
      <c r="I52" s="78"/>
      <c r="J52" s="78"/>
      <c r="K52" s="78"/>
    </row>
    <row r="53" spans="2:11">
      <c r="B53" s="78"/>
      <c r="C53" s="78"/>
      <c r="D53" s="78"/>
      <c r="E53" s="78"/>
      <c r="F53" s="78"/>
      <c r="G53" s="78"/>
      <c r="H53" s="78"/>
      <c r="I53" s="78"/>
      <c r="J53" s="78"/>
      <c r="K53" s="78"/>
    </row>
    <row r="54" spans="2:11">
      <c r="B54" s="78"/>
      <c r="C54" s="78"/>
      <c r="D54" s="78"/>
      <c r="E54" s="78"/>
      <c r="F54" s="78"/>
      <c r="G54" s="78"/>
      <c r="H54" s="78"/>
      <c r="I54" s="78"/>
      <c r="J54" s="78"/>
      <c r="K54" s="78"/>
    </row>
    <row r="55" spans="2:11">
      <c r="B55" s="78"/>
      <c r="C55" s="78"/>
      <c r="D55" s="78"/>
      <c r="E55" s="78"/>
      <c r="F55" s="78"/>
      <c r="G55" s="78"/>
      <c r="H55" s="78"/>
      <c r="I55" s="78"/>
      <c r="J55" s="78"/>
      <c r="K55" s="78"/>
    </row>
    <row r="56" spans="2:11">
      <c r="B56" s="78"/>
      <c r="C56" s="78"/>
      <c r="D56" s="78"/>
      <c r="E56" s="78"/>
      <c r="F56" s="78"/>
      <c r="G56" s="78"/>
      <c r="H56" s="78"/>
      <c r="I56" s="78"/>
      <c r="J56" s="78"/>
      <c r="K56" s="78"/>
    </row>
    <row r="57" spans="2:11">
      <c r="B57" s="78"/>
      <c r="C57" s="78"/>
      <c r="D57" s="78"/>
      <c r="E57" s="78"/>
      <c r="F57" s="78"/>
      <c r="G57" s="78"/>
      <c r="H57" s="78"/>
      <c r="I57" s="78"/>
      <c r="J57" s="78"/>
      <c r="K57" s="78"/>
    </row>
    <row r="58" spans="2:11">
      <c r="B58" s="78"/>
      <c r="C58" s="78"/>
      <c r="D58" s="78"/>
      <c r="E58" s="78"/>
      <c r="F58" s="78"/>
      <c r="G58" s="78"/>
      <c r="H58" s="78"/>
      <c r="I58" s="78"/>
      <c r="J58" s="78"/>
      <c r="K58" s="78"/>
    </row>
    <row r="59" spans="2:11">
      <c r="B59" s="78"/>
      <c r="C59" s="78"/>
      <c r="D59" s="78"/>
      <c r="E59" s="78"/>
      <c r="F59" s="78"/>
      <c r="G59" s="78"/>
      <c r="H59" s="78"/>
      <c r="I59" s="78"/>
      <c r="J59" s="78"/>
      <c r="K59" s="78"/>
    </row>
    <row r="60" spans="2:11">
      <c r="B60" s="78"/>
      <c r="C60" s="78"/>
      <c r="D60" s="78"/>
      <c r="E60" s="78"/>
      <c r="F60" s="78"/>
      <c r="G60" s="78"/>
      <c r="H60" s="78"/>
      <c r="I60" s="78"/>
      <c r="J60" s="78"/>
      <c r="K60" s="78"/>
    </row>
    <row r="61" spans="2:11">
      <c r="B61" s="78"/>
      <c r="C61" s="78"/>
      <c r="D61" s="78"/>
      <c r="E61" s="78"/>
      <c r="F61" s="78"/>
      <c r="G61" s="78"/>
      <c r="H61" s="78"/>
      <c r="I61" s="78"/>
      <c r="J61" s="78"/>
      <c r="K61" s="78"/>
    </row>
    <row r="62" spans="2:11">
      <c r="B62" s="78"/>
      <c r="C62" s="78"/>
      <c r="D62" s="78"/>
      <c r="E62" s="78"/>
      <c r="F62" s="78"/>
      <c r="G62" s="78"/>
      <c r="H62" s="78"/>
      <c r="I62" s="78"/>
      <c r="J62" s="78"/>
      <c r="K62" s="78"/>
    </row>
    <row r="63" spans="2:11">
      <c r="B63" s="78"/>
      <c r="C63" s="78"/>
      <c r="D63" s="78"/>
      <c r="E63" s="78"/>
      <c r="F63" s="78"/>
      <c r="G63" s="78"/>
      <c r="H63" s="78"/>
      <c r="I63" s="78"/>
      <c r="J63" s="78"/>
      <c r="K63" s="78"/>
    </row>
    <row r="64" spans="2:11">
      <c r="B64" s="78"/>
      <c r="C64" s="78"/>
      <c r="D64" s="78"/>
      <c r="E64" s="78"/>
      <c r="F64" s="78"/>
      <c r="G64" s="78"/>
      <c r="H64" s="78"/>
      <c r="I64" s="78"/>
      <c r="J64" s="78"/>
      <c r="K64" s="78"/>
    </row>
    <row r="65" spans="2:11">
      <c r="B65" s="78"/>
      <c r="C65" s="78"/>
      <c r="D65" s="78"/>
      <c r="E65" s="78"/>
      <c r="F65" s="78"/>
      <c r="G65" s="78"/>
      <c r="H65" s="78"/>
      <c r="I65" s="78"/>
      <c r="J65" s="78"/>
      <c r="K65" s="78"/>
    </row>
    <row r="66" spans="2:11">
      <c r="B66" s="78"/>
      <c r="C66" s="78"/>
      <c r="D66" s="78"/>
      <c r="E66" s="78"/>
      <c r="F66" s="78"/>
      <c r="G66" s="78"/>
      <c r="H66" s="78"/>
      <c r="I66" s="78"/>
      <c r="J66" s="78"/>
      <c r="K66" s="78"/>
    </row>
    <row r="67" spans="2:11">
      <c r="B67" s="78"/>
      <c r="C67" s="78"/>
      <c r="D67" s="78"/>
      <c r="E67" s="78"/>
      <c r="F67" s="78"/>
      <c r="G67" s="78"/>
      <c r="H67" s="78"/>
      <c r="I67" s="78"/>
      <c r="J67" s="78"/>
      <c r="K67" s="78"/>
    </row>
    <row r="68" spans="2:11">
      <c r="B68" s="78"/>
      <c r="C68" s="78"/>
      <c r="D68" s="78"/>
      <c r="E68" s="78"/>
      <c r="F68" s="78"/>
      <c r="G68" s="78"/>
      <c r="H68" s="78"/>
      <c r="I68" s="78"/>
      <c r="J68" s="78"/>
      <c r="K68" s="78"/>
    </row>
    <row r="69" spans="2:11">
      <c r="B69" s="78"/>
      <c r="C69" s="78"/>
      <c r="D69" s="78"/>
      <c r="E69" s="78"/>
      <c r="F69" s="78"/>
      <c r="G69" s="78"/>
      <c r="H69" s="78"/>
      <c r="I69" s="78"/>
      <c r="J69" s="78"/>
      <c r="K69" s="78"/>
    </row>
    <row r="70" spans="2:11">
      <c r="B70" s="78"/>
      <c r="C70" s="78"/>
      <c r="D70" s="78"/>
      <c r="E70" s="78"/>
      <c r="F70" s="78"/>
      <c r="G70" s="78"/>
      <c r="H70" s="78"/>
      <c r="I70" s="78"/>
      <c r="J70" s="78"/>
      <c r="K70" s="78"/>
    </row>
    <row r="71" spans="2:11">
      <c r="B71" s="78"/>
      <c r="C71" s="78"/>
      <c r="D71" s="78"/>
      <c r="E71" s="78"/>
      <c r="F71" s="78"/>
      <c r="G71" s="78"/>
      <c r="H71" s="78"/>
      <c r="I71" s="78"/>
      <c r="J71" s="78"/>
      <c r="K71" s="78"/>
    </row>
    <row r="72" spans="2:11">
      <c r="B72" s="78"/>
      <c r="C72" s="78"/>
      <c r="D72" s="78"/>
      <c r="E72" s="78"/>
      <c r="F72" s="78"/>
      <c r="G72" s="78"/>
      <c r="H72" s="78"/>
      <c r="I72" s="78"/>
      <c r="J72" s="78"/>
      <c r="K72" s="78"/>
    </row>
    <row r="73" spans="2:11">
      <c r="B73" s="78"/>
      <c r="C73" s="78"/>
      <c r="D73" s="78"/>
      <c r="E73" s="78"/>
      <c r="F73" s="78"/>
      <c r="G73" s="78"/>
      <c r="H73" s="78"/>
      <c r="I73" s="78"/>
      <c r="J73" s="78"/>
      <c r="K73" s="78"/>
    </row>
    <row r="74" spans="2:11">
      <c r="B74" s="78"/>
      <c r="C74" s="78"/>
      <c r="D74" s="78"/>
      <c r="E74" s="78"/>
      <c r="F74" s="78"/>
      <c r="G74" s="78"/>
      <c r="H74" s="78"/>
      <c r="I74" s="78"/>
      <c r="J74" s="78"/>
      <c r="K74" s="78"/>
    </row>
    <row r="75" spans="2:11">
      <c r="B75" s="78"/>
      <c r="C75" s="78"/>
      <c r="D75" s="78"/>
      <c r="E75" s="78"/>
      <c r="F75" s="78"/>
      <c r="G75" s="78"/>
      <c r="H75" s="78"/>
      <c r="I75" s="78"/>
      <c r="J75" s="78"/>
      <c r="K75" s="78"/>
    </row>
    <row r="76" spans="2:11">
      <c r="B76" s="78"/>
      <c r="C76" s="78"/>
      <c r="D76" s="78"/>
      <c r="E76" s="78"/>
      <c r="F76" s="78"/>
      <c r="G76" s="78"/>
      <c r="H76" s="78"/>
      <c r="I76" s="78"/>
      <c r="J76" s="78"/>
      <c r="K76" s="78"/>
    </row>
    <row r="77" spans="2:11">
      <c r="B77" s="78"/>
      <c r="C77" s="78"/>
      <c r="D77" s="78"/>
      <c r="E77" s="78"/>
      <c r="F77" s="78"/>
      <c r="G77" s="78"/>
      <c r="H77" s="78"/>
      <c r="I77" s="78"/>
      <c r="J77" s="78"/>
      <c r="K77" s="78"/>
    </row>
    <row r="78" spans="2:11">
      <c r="B78" s="78"/>
      <c r="C78" s="78"/>
      <c r="D78" s="78"/>
      <c r="E78" s="78"/>
      <c r="F78" s="78"/>
      <c r="G78" s="78"/>
      <c r="H78" s="78"/>
      <c r="I78" s="78"/>
      <c r="J78" s="78"/>
      <c r="K78" s="78"/>
    </row>
    <row r="79" spans="2:11">
      <c r="B79" s="78"/>
      <c r="C79" s="78"/>
      <c r="D79" s="78"/>
      <c r="E79" s="78"/>
      <c r="F79" s="78"/>
      <c r="G79" s="78"/>
      <c r="H79" s="78"/>
      <c r="I79" s="78"/>
      <c r="J79" s="78"/>
      <c r="K79" s="78"/>
    </row>
    <row r="80" spans="2:11">
      <c r="B80" s="78"/>
      <c r="C80" s="78"/>
      <c r="D80" s="78"/>
      <c r="E80" s="78"/>
      <c r="F80" s="78"/>
      <c r="G80" s="78"/>
      <c r="H80" s="78"/>
      <c r="I80" s="78"/>
      <c r="J80" s="78"/>
      <c r="K80" s="78"/>
    </row>
    <row r="81" spans="2:11">
      <c r="B81" s="78"/>
      <c r="C81" s="78"/>
      <c r="D81" s="78"/>
      <c r="E81" s="78"/>
      <c r="F81" s="78"/>
      <c r="G81" s="78"/>
      <c r="H81" s="78"/>
      <c r="I81" s="78"/>
      <c r="J81" s="78"/>
      <c r="K81" s="78"/>
    </row>
    <row r="82" spans="2:11">
      <c r="B82" s="78"/>
      <c r="C82" s="78"/>
      <c r="D82" s="78"/>
      <c r="E82" s="78"/>
      <c r="F82" s="78"/>
      <c r="G82" s="78"/>
      <c r="H82" s="78"/>
      <c r="I82" s="78"/>
      <c r="J82" s="78"/>
      <c r="K82" s="78"/>
    </row>
    <row r="83" spans="2:11">
      <c r="B83" s="78"/>
      <c r="C83" s="78"/>
      <c r="D83" s="78"/>
      <c r="E83" s="78"/>
      <c r="F83" s="78"/>
      <c r="G83" s="78"/>
      <c r="H83" s="78"/>
      <c r="I83" s="78"/>
      <c r="J83" s="78"/>
      <c r="K83" s="78"/>
    </row>
    <row r="84" spans="2:11">
      <c r="B84" s="78"/>
      <c r="C84" s="78"/>
      <c r="D84" s="78"/>
      <c r="E84" s="78"/>
      <c r="F84" s="78"/>
      <c r="G84" s="78"/>
      <c r="H84" s="78"/>
      <c r="I84" s="78"/>
      <c r="J84" s="78"/>
      <c r="K84" s="78"/>
    </row>
    <row r="85" spans="2:11">
      <c r="B85" s="78"/>
      <c r="C85" s="78"/>
      <c r="D85" s="78"/>
      <c r="E85" s="78"/>
      <c r="F85" s="78"/>
      <c r="G85" s="78"/>
      <c r="H85" s="78"/>
      <c r="I85" s="78"/>
      <c r="J85" s="78"/>
      <c r="K85" s="78"/>
    </row>
    <row r="86" spans="2:11">
      <c r="B86" s="78"/>
      <c r="C86" s="78"/>
      <c r="D86" s="78"/>
      <c r="E86" s="78"/>
      <c r="F86" s="78"/>
      <c r="G86" s="78"/>
      <c r="H86" s="78"/>
      <c r="I86" s="78"/>
      <c r="J86" s="78"/>
      <c r="K86" s="78"/>
    </row>
    <row r="87" spans="2:11">
      <c r="B87" s="78"/>
      <c r="C87" s="78"/>
      <c r="D87" s="78"/>
      <c r="E87" s="78"/>
      <c r="F87" s="78"/>
      <c r="G87" s="78"/>
      <c r="H87" s="78"/>
      <c r="I87" s="78"/>
      <c r="J87" s="78"/>
      <c r="K87" s="78"/>
    </row>
    <row r="88" spans="2:11">
      <c r="B88" s="78"/>
      <c r="C88" s="78"/>
      <c r="D88" s="78"/>
      <c r="E88" s="78"/>
      <c r="F88" s="78"/>
      <c r="G88" s="78"/>
      <c r="H88" s="78"/>
      <c r="I88" s="78"/>
      <c r="J88" s="78"/>
      <c r="K88" s="78"/>
    </row>
    <row r="89" spans="2:11">
      <c r="B89" s="78"/>
      <c r="C89" s="78"/>
      <c r="D89" s="78"/>
      <c r="E89" s="78"/>
      <c r="F89" s="78"/>
      <c r="G89" s="78"/>
      <c r="H89" s="78"/>
      <c r="I89" s="78"/>
      <c r="J89" s="78"/>
      <c r="K89" s="78"/>
    </row>
    <row r="90" spans="2:11">
      <c r="B90" s="78"/>
      <c r="C90" s="78"/>
      <c r="D90" s="78"/>
      <c r="E90" s="78"/>
      <c r="F90" s="78"/>
      <c r="G90" s="78"/>
      <c r="H90" s="78"/>
      <c r="I90" s="78"/>
      <c r="J90" s="78"/>
      <c r="K90" s="78"/>
    </row>
    <row r="91" spans="2:11">
      <c r="B91" s="78"/>
      <c r="C91" s="78"/>
      <c r="D91" s="78"/>
      <c r="E91" s="78"/>
      <c r="F91" s="78"/>
      <c r="G91" s="78"/>
      <c r="H91" s="78"/>
      <c r="I91" s="78"/>
      <c r="J91" s="78"/>
      <c r="K91" s="78"/>
    </row>
    <row r="92" spans="2:11">
      <c r="B92" s="78"/>
      <c r="C92" s="78"/>
      <c r="D92" s="78"/>
      <c r="E92" s="78"/>
      <c r="F92" s="78"/>
      <c r="G92" s="78"/>
      <c r="H92" s="78"/>
      <c r="I92" s="78"/>
      <c r="J92" s="78"/>
      <c r="K92" s="78"/>
    </row>
    <row r="93" spans="2:11">
      <c r="B93" s="78"/>
      <c r="C93" s="78"/>
      <c r="D93" s="78"/>
      <c r="E93" s="78"/>
      <c r="F93" s="78"/>
      <c r="G93" s="78"/>
      <c r="H93" s="78"/>
      <c r="I93" s="78"/>
      <c r="J93" s="78"/>
      <c r="K93" s="78"/>
    </row>
    <row r="94" spans="2:11">
      <c r="B94" s="78"/>
      <c r="C94" s="78"/>
      <c r="D94" s="78"/>
      <c r="E94" s="78"/>
      <c r="F94" s="78"/>
      <c r="G94" s="78"/>
      <c r="H94" s="78"/>
      <c r="I94" s="78"/>
      <c r="J94" s="78"/>
      <c r="K94" s="78"/>
    </row>
    <row r="95" spans="2:11">
      <c r="B95" s="78"/>
      <c r="C95" s="78"/>
      <c r="D95" s="78"/>
      <c r="E95" s="78"/>
      <c r="F95" s="78"/>
      <c r="G95" s="78"/>
      <c r="H95" s="78"/>
      <c r="I95" s="78"/>
      <c r="J95" s="78"/>
      <c r="K95" s="78"/>
    </row>
    <row r="96" spans="2:11">
      <c r="B96" s="78"/>
      <c r="C96" s="78"/>
      <c r="D96" s="78"/>
      <c r="E96" s="78"/>
      <c r="F96" s="78"/>
      <c r="G96" s="78"/>
      <c r="H96" s="78"/>
      <c r="I96" s="78"/>
      <c r="J96" s="78"/>
      <c r="K96" s="78"/>
    </row>
    <row r="97" spans="2:11">
      <c r="B97" s="78"/>
      <c r="C97" s="78"/>
      <c r="D97" s="78"/>
      <c r="E97" s="78"/>
      <c r="F97" s="78"/>
      <c r="G97" s="78"/>
      <c r="H97" s="78"/>
      <c r="I97" s="78"/>
      <c r="J97" s="78"/>
      <c r="K97" s="78"/>
    </row>
    <row r="98" spans="2:11">
      <c r="B98" s="78"/>
      <c r="C98" s="78"/>
      <c r="D98" s="78"/>
      <c r="E98" s="78"/>
      <c r="F98" s="78"/>
      <c r="G98" s="78"/>
      <c r="H98" s="78"/>
      <c r="I98" s="78"/>
      <c r="J98" s="78"/>
      <c r="K98" s="78"/>
    </row>
    <row r="99" spans="2:11">
      <c r="B99" s="78"/>
      <c r="C99" s="78"/>
      <c r="D99" s="78"/>
      <c r="E99" s="78"/>
      <c r="F99" s="78"/>
      <c r="G99" s="78"/>
      <c r="H99" s="78"/>
      <c r="I99" s="78"/>
      <c r="J99" s="78"/>
      <c r="K99" s="78"/>
    </row>
    <row r="100" spans="2:11">
      <c r="B100" s="78"/>
      <c r="C100" s="78"/>
      <c r="D100" s="78"/>
      <c r="E100" s="78"/>
      <c r="F100" s="78"/>
      <c r="G100" s="78"/>
      <c r="H100" s="78"/>
      <c r="I100" s="78"/>
      <c r="J100" s="78"/>
      <c r="K100" s="78"/>
    </row>
    <row r="101" spans="2:11">
      <c r="B101" s="78"/>
      <c r="C101" s="78"/>
      <c r="D101" s="78"/>
      <c r="E101" s="78"/>
      <c r="F101" s="78"/>
      <c r="G101" s="78"/>
      <c r="H101" s="78"/>
      <c r="I101" s="78"/>
      <c r="J101" s="78"/>
      <c r="K101" s="78"/>
    </row>
    <row r="102" spans="2:11">
      <c r="B102" s="78"/>
      <c r="C102" s="78"/>
      <c r="D102" s="78"/>
      <c r="E102" s="78"/>
      <c r="F102" s="78"/>
      <c r="G102" s="78"/>
      <c r="H102" s="78"/>
      <c r="I102" s="78"/>
      <c r="J102" s="78"/>
      <c r="K102" s="78"/>
    </row>
    <row r="103" spans="2:11">
      <c r="B103" s="78"/>
      <c r="C103" s="78"/>
      <c r="D103" s="78"/>
      <c r="E103" s="78"/>
      <c r="F103" s="78"/>
      <c r="G103" s="78"/>
      <c r="H103" s="78"/>
      <c r="I103" s="78"/>
      <c r="J103" s="78"/>
      <c r="K103" s="78"/>
    </row>
    <row r="104" spans="2:11">
      <c r="B104" s="78"/>
      <c r="C104" s="78"/>
      <c r="D104" s="78"/>
      <c r="E104" s="78"/>
      <c r="F104" s="78"/>
      <c r="G104" s="78"/>
      <c r="H104" s="78"/>
      <c r="I104" s="78"/>
      <c r="J104" s="78"/>
      <c r="K104" s="78"/>
    </row>
    <row r="105" spans="2:11">
      <c r="B105" s="78"/>
      <c r="C105" s="78"/>
      <c r="D105" s="78"/>
      <c r="E105" s="78"/>
      <c r="F105" s="78"/>
      <c r="G105" s="78"/>
      <c r="H105" s="78"/>
      <c r="I105" s="78"/>
      <c r="J105" s="78"/>
      <c r="K105" s="78"/>
    </row>
    <row r="106" spans="2:11">
      <c r="B106" s="78"/>
      <c r="C106" s="78"/>
      <c r="D106" s="78"/>
      <c r="E106" s="78"/>
      <c r="F106" s="78"/>
      <c r="G106" s="78"/>
      <c r="H106" s="78"/>
      <c r="I106" s="78"/>
      <c r="J106" s="78"/>
      <c r="K106" s="78"/>
    </row>
    <row r="107" spans="2:11">
      <c r="B107" s="78"/>
      <c r="C107" s="78"/>
      <c r="D107" s="78"/>
      <c r="E107" s="78"/>
      <c r="F107" s="78"/>
      <c r="G107" s="78"/>
      <c r="H107" s="78"/>
      <c r="I107" s="78"/>
      <c r="J107" s="78"/>
      <c r="K107" s="78"/>
    </row>
    <row r="108" spans="2:11">
      <c r="B108" s="78"/>
      <c r="C108" s="78"/>
      <c r="D108" s="78"/>
      <c r="E108" s="78"/>
      <c r="F108" s="78"/>
      <c r="G108" s="78"/>
      <c r="H108" s="78"/>
      <c r="I108" s="78"/>
      <c r="J108" s="78"/>
      <c r="K108" s="78"/>
    </row>
    <row r="109" spans="2:11">
      <c r="B109" s="78"/>
      <c r="C109" s="78"/>
      <c r="D109" s="78"/>
      <c r="E109" s="78"/>
      <c r="F109" s="78"/>
      <c r="G109" s="78"/>
      <c r="H109" s="78"/>
      <c r="I109" s="78"/>
      <c r="J109" s="78"/>
      <c r="K109" s="78"/>
    </row>
    <row r="110" spans="2:11">
      <c r="B110" s="78"/>
      <c r="C110" s="78"/>
      <c r="D110" s="78"/>
      <c r="E110" s="78"/>
      <c r="F110" s="78"/>
      <c r="G110" s="78"/>
      <c r="H110" s="78"/>
      <c r="I110" s="78"/>
      <c r="J110" s="78"/>
      <c r="K110" s="78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E11" sqref="E11:L16"/>
    </sheetView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41.85546875" style="2" bestFit="1" customWidth="1"/>
    <col min="4" max="4" width="15.7109375" style="2" bestFit="1" customWidth="1"/>
    <col min="5" max="5" width="9" style="1" bestFit="1" customWidth="1"/>
    <col min="6" max="6" width="11.28515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6" t="s">
        <v>182</v>
      </c>
      <c r="C1" s="77" t="s" vm="1">
        <v>251</v>
      </c>
    </row>
    <row r="2" spans="2:59">
      <c r="B2" s="56" t="s">
        <v>181</v>
      </c>
      <c r="C2" s="77" t="s">
        <v>252</v>
      </c>
    </row>
    <row r="3" spans="2:59">
      <c r="B3" s="56" t="s">
        <v>183</v>
      </c>
      <c r="C3" s="77" t="s">
        <v>253</v>
      </c>
    </row>
    <row r="4" spans="2:59">
      <c r="B4" s="56" t="s">
        <v>184</v>
      </c>
      <c r="C4" s="77">
        <v>8602</v>
      </c>
    </row>
    <row r="6" spans="2:59" ht="26.25" customHeight="1">
      <c r="B6" s="207" t="s">
        <v>213</v>
      </c>
      <c r="C6" s="208"/>
      <c r="D6" s="208"/>
      <c r="E6" s="208"/>
      <c r="F6" s="208"/>
      <c r="G6" s="208"/>
      <c r="H6" s="208"/>
      <c r="I6" s="208"/>
      <c r="J6" s="208"/>
      <c r="K6" s="208"/>
      <c r="L6" s="209"/>
    </row>
    <row r="7" spans="2:59" ht="26.25" customHeight="1">
      <c r="B7" s="207" t="s">
        <v>100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</row>
    <row r="8" spans="2:59" s="3" customFormat="1" ht="78.75">
      <c r="B8" s="22" t="s">
        <v>119</v>
      </c>
      <c r="C8" s="30" t="s">
        <v>45</v>
      </c>
      <c r="D8" s="30" t="s">
        <v>64</v>
      </c>
      <c r="E8" s="30" t="s">
        <v>104</v>
      </c>
      <c r="F8" s="30" t="s">
        <v>105</v>
      </c>
      <c r="G8" s="30" t="s">
        <v>235</v>
      </c>
      <c r="H8" s="30" t="s">
        <v>234</v>
      </c>
      <c r="I8" s="30" t="s">
        <v>113</v>
      </c>
      <c r="J8" s="30" t="s">
        <v>59</v>
      </c>
      <c r="K8" s="30" t="s">
        <v>185</v>
      </c>
      <c r="L8" s="31" t="s">
        <v>187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242</v>
      </c>
      <c r="H9" s="16"/>
      <c r="I9" s="16" t="s">
        <v>238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134" customFormat="1" ht="18" customHeight="1">
      <c r="B11" s="130" t="s">
        <v>48</v>
      </c>
      <c r="C11" s="131"/>
      <c r="D11" s="131"/>
      <c r="E11" s="131"/>
      <c r="F11" s="131"/>
      <c r="G11" s="121">
        <v>26.75</v>
      </c>
      <c r="H11" s="132"/>
      <c r="I11" s="121">
        <f>H11*G11</f>
        <v>0</v>
      </c>
      <c r="J11" s="131"/>
      <c r="K11" s="122">
        <v>3.9275605960413596E-7</v>
      </c>
      <c r="L11" s="122">
        <f>I11/'סכום נכסי הקרן'!$C$42</f>
        <v>0</v>
      </c>
      <c r="M11" s="133"/>
      <c r="N11" s="133"/>
      <c r="O11" s="133"/>
      <c r="P11" s="133"/>
      <c r="BG11" s="133"/>
    </row>
    <row r="12" spans="2:59" s="133" customFormat="1" ht="21" customHeight="1">
      <c r="B12" s="135" t="s">
        <v>962</v>
      </c>
      <c r="C12" s="131"/>
      <c r="D12" s="131"/>
      <c r="E12" s="131"/>
      <c r="F12" s="131"/>
      <c r="G12" s="121">
        <v>26.75</v>
      </c>
      <c r="H12" s="132"/>
      <c r="I12" s="121">
        <f>H12*G12</f>
        <v>0</v>
      </c>
      <c r="J12" s="131"/>
      <c r="K12" s="122">
        <v>3.9275605960413596E-7</v>
      </c>
      <c r="L12" s="122">
        <f>I12/'סכום נכסי הקרן'!$C$42</f>
        <v>0</v>
      </c>
    </row>
    <row r="13" spans="2:59">
      <c r="B13" s="82" t="s">
        <v>963</v>
      </c>
      <c r="C13" s="79" t="s">
        <v>964</v>
      </c>
      <c r="D13" s="92" t="s">
        <v>965</v>
      </c>
      <c r="E13" s="92" t="s">
        <v>167</v>
      </c>
      <c r="F13" s="104">
        <v>41546</v>
      </c>
      <c r="G13" s="86">
        <v>26.75</v>
      </c>
      <c r="H13" s="88">
        <v>1E-4</v>
      </c>
      <c r="I13" s="86">
        <f>H13*G13</f>
        <v>2.6750000000000003E-3</v>
      </c>
      <c r="J13" s="87">
        <v>0</v>
      </c>
      <c r="K13" s="87">
        <v>3.5910790414452427E-7</v>
      </c>
      <c r="L13" s="87">
        <f>I13/'סכום נכסי הקרן'!$C$42</f>
        <v>3.1062937112962539E-8</v>
      </c>
    </row>
    <row r="14" spans="2:59"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</row>
    <row r="15" spans="2:59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</row>
    <row r="16" spans="2:59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</row>
    <row r="17" spans="2:12">
      <c r="B17" s="114"/>
      <c r="C17" s="78"/>
      <c r="D17" s="78"/>
      <c r="E17" s="78"/>
      <c r="F17" s="78"/>
      <c r="G17" s="78"/>
      <c r="H17" s="78"/>
      <c r="I17" s="78"/>
      <c r="J17" s="78"/>
      <c r="K17" s="78"/>
      <c r="L17" s="78"/>
    </row>
    <row r="18" spans="2:12">
      <c r="B18" s="114"/>
      <c r="C18" s="78"/>
      <c r="D18" s="78"/>
      <c r="E18" s="78"/>
      <c r="F18" s="78"/>
      <c r="G18" s="78"/>
      <c r="H18" s="78"/>
      <c r="I18" s="78"/>
      <c r="J18" s="78"/>
      <c r="K18" s="78"/>
      <c r="L18" s="78"/>
    </row>
    <row r="19" spans="2:12">
      <c r="B19" s="114"/>
      <c r="C19" s="78"/>
      <c r="D19" s="78"/>
      <c r="E19" s="78"/>
      <c r="F19" s="78"/>
      <c r="G19" s="78"/>
      <c r="H19" s="78"/>
      <c r="I19" s="78"/>
      <c r="J19" s="78"/>
      <c r="K19" s="78"/>
      <c r="L19" s="78"/>
    </row>
    <row r="20" spans="2:12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</row>
    <row r="21" spans="2:12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</row>
    <row r="22" spans="2:12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</row>
    <row r="23" spans="2:12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</row>
    <row r="24" spans="2:12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</row>
    <row r="25" spans="2:12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</row>
    <row r="26" spans="2:12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</row>
    <row r="27" spans="2:12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</row>
    <row r="28" spans="2:12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</row>
    <row r="29" spans="2:12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</row>
    <row r="30" spans="2:12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</row>
    <row r="31" spans="2:12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</row>
    <row r="32" spans="2:12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</row>
    <row r="33" spans="2:12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</row>
    <row r="34" spans="2:12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</row>
    <row r="35" spans="2:12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</row>
    <row r="36" spans="2:12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</row>
    <row r="37" spans="2:12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</row>
    <row r="38" spans="2:12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</row>
    <row r="39" spans="2:12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</row>
    <row r="40" spans="2:12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</row>
    <row r="41" spans="2:12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</row>
    <row r="42" spans="2:12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</row>
    <row r="43" spans="2:12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</row>
    <row r="44" spans="2:12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</row>
    <row r="45" spans="2:12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</row>
    <row r="46" spans="2:12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</row>
    <row r="47" spans="2:12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</row>
    <row r="48" spans="2:12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</row>
    <row r="49" spans="2:12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</row>
    <row r="50" spans="2:12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</row>
    <row r="51" spans="2:12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</row>
    <row r="52" spans="2:12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</row>
    <row r="53" spans="2:12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</row>
    <row r="54" spans="2:12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</row>
    <row r="55" spans="2:12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</row>
    <row r="56" spans="2:12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</row>
    <row r="57" spans="2:12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</row>
    <row r="58" spans="2:12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</row>
    <row r="59" spans="2:12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</row>
    <row r="60" spans="2:12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</row>
    <row r="61" spans="2:12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</row>
    <row r="62" spans="2:12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</row>
    <row r="63" spans="2:12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</row>
    <row r="64" spans="2:12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</row>
    <row r="65" spans="2:12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</row>
    <row r="66" spans="2:12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</row>
    <row r="67" spans="2:12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</row>
    <row r="68" spans="2:12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</row>
    <row r="69" spans="2:12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</row>
    <row r="70" spans="2:12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</row>
    <row r="71" spans="2:12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</row>
    <row r="72" spans="2:12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</row>
    <row r="73" spans="2:12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</row>
    <row r="74" spans="2:12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</row>
    <row r="75" spans="2:12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</row>
    <row r="76" spans="2:12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</row>
    <row r="77" spans="2:12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</row>
    <row r="78" spans="2:12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</row>
    <row r="79" spans="2:12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</row>
    <row r="80" spans="2:12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</row>
    <row r="81" spans="2:12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</row>
    <row r="82" spans="2:12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</row>
    <row r="83" spans="2:12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</row>
    <row r="84" spans="2:12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</row>
    <row r="85" spans="2:12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</row>
    <row r="86" spans="2:12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</row>
    <row r="87" spans="2:12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</row>
    <row r="88" spans="2:12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</row>
    <row r="89" spans="2:12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</row>
    <row r="90" spans="2:12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</row>
    <row r="91" spans="2:12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</row>
    <row r="92" spans="2:12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</row>
    <row r="93" spans="2:12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</row>
    <row r="94" spans="2:12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</row>
    <row r="95" spans="2:12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</row>
    <row r="96" spans="2:12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</row>
    <row r="97" spans="2:12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</row>
    <row r="98" spans="2:12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</row>
    <row r="99" spans="2:12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</row>
    <row r="100" spans="2:12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</row>
    <row r="101" spans="2:12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</row>
    <row r="102" spans="2:12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</row>
    <row r="103" spans="2:12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</row>
    <row r="104" spans="2:12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</row>
    <row r="105" spans="2:12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</row>
    <row r="106" spans="2:12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</row>
    <row r="107" spans="2:12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</row>
    <row r="108" spans="2:12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</row>
    <row r="109" spans="2:12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</row>
    <row r="110" spans="2:12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</row>
    <row r="111" spans="2:12"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</row>
    <row r="112" spans="2:12"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</row>
    <row r="113" spans="2:12"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AH39:XFD41 D42:XFD1048576 D39:AF41 D1:XFD3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3" customFormat="1">
      <c r="C5" s="53">
        <v>1</v>
      </c>
      <c r="D5" s="53">
        <f>C5+1</f>
        <v>2</v>
      </c>
      <c r="E5" s="53">
        <f t="shared" ref="E5:Y5" si="0">D5+1</f>
        <v>3</v>
      </c>
      <c r="F5" s="53">
        <f t="shared" si="0"/>
        <v>4</v>
      </c>
      <c r="G5" s="53">
        <f t="shared" si="0"/>
        <v>5</v>
      </c>
      <c r="H5" s="53">
        <f t="shared" si="0"/>
        <v>6</v>
      </c>
      <c r="I5" s="53">
        <f t="shared" si="0"/>
        <v>7</v>
      </c>
      <c r="J5" s="53">
        <f t="shared" si="0"/>
        <v>8</v>
      </c>
      <c r="K5" s="53">
        <f t="shared" si="0"/>
        <v>9</v>
      </c>
      <c r="L5" s="53">
        <f t="shared" si="0"/>
        <v>10</v>
      </c>
      <c r="M5" s="53">
        <f t="shared" si="0"/>
        <v>11</v>
      </c>
      <c r="N5" s="53">
        <f t="shared" si="0"/>
        <v>12</v>
      </c>
      <c r="O5" s="53">
        <f t="shared" si="0"/>
        <v>13</v>
      </c>
      <c r="P5" s="53">
        <f t="shared" si="0"/>
        <v>14</v>
      </c>
      <c r="Q5" s="53">
        <f t="shared" si="0"/>
        <v>15</v>
      </c>
      <c r="R5" s="53">
        <f t="shared" si="0"/>
        <v>16</v>
      </c>
      <c r="S5" s="53">
        <f t="shared" si="0"/>
        <v>17</v>
      </c>
      <c r="T5" s="53">
        <f t="shared" si="0"/>
        <v>18</v>
      </c>
      <c r="U5" s="53">
        <f t="shared" si="0"/>
        <v>19</v>
      </c>
      <c r="V5" s="53">
        <f t="shared" si="0"/>
        <v>20</v>
      </c>
      <c r="W5" s="53">
        <f t="shared" si="0"/>
        <v>21</v>
      </c>
      <c r="X5" s="53">
        <f t="shared" si="0"/>
        <v>22</v>
      </c>
      <c r="Y5" s="53">
        <f t="shared" si="0"/>
        <v>23</v>
      </c>
    </row>
    <row r="6" spans="2:25" ht="31.5">
      <c r="B6" s="52" t="s">
        <v>87</v>
      </c>
      <c r="C6" s="13" t="s">
        <v>45</v>
      </c>
      <c r="E6" s="13" t="s">
        <v>120</v>
      </c>
      <c r="I6" s="13" t="s">
        <v>15</v>
      </c>
      <c r="J6" s="13" t="s">
        <v>65</v>
      </c>
      <c r="M6" s="13" t="s">
        <v>104</v>
      </c>
      <c r="Q6" s="13" t="s">
        <v>17</v>
      </c>
      <c r="R6" s="13" t="s">
        <v>19</v>
      </c>
      <c r="U6" s="13" t="s">
        <v>62</v>
      </c>
      <c r="W6" s="14" t="s">
        <v>58</v>
      </c>
    </row>
    <row r="7" spans="2:25" ht="18">
      <c r="B7" s="52" t="str">
        <f>'תעודות התחייבות ממשלתיות'!B6:R6</f>
        <v>1.ב. ניירות ערך סחירים</v>
      </c>
      <c r="C7" s="13"/>
      <c r="E7" s="46"/>
      <c r="I7" s="13"/>
      <c r="J7" s="13"/>
      <c r="K7" s="13"/>
      <c r="L7" s="13"/>
      <c r="M7" s="13"/>
      <c r="Q7" s="13"/>
      <c r="R7" s="51"/>
    </row>
    <row r="8" spans="2:25" ht="37.5">
      <c r="B8" s="47" t="s">
        <v>89</v>
      </c>
      <c r="C8" s="30" t="s">
        <v>45</v>
      </c>
      <c r="D8" s="30" t="s">
        <v>122</v>
      </c>
      <c r="I8" s="30" t="s">
        <v>15</v>
      </c>
      <c r="J8" s="30" t="s">
        <v>65</v>
      </c>
      <c r="K8" s="30" t="s">
        <v>105</v>
      </c>
      <c r="L8" s="30" t="s">
        <v>18</v>
      </c>
      <c r="M8" s="30" t="s">
        <v>104</v>
      </c>
      <c r="Q8" s="30" t="s">
        <v>17</v>
      </c>
      <c r="R8" s="30" t="s">
        <v>19</v>
      </c>
      <c r="S8" s="30" t="s">
        <v>0</v>
      </c>
      <c r="T8" s="30" t="s">
        <v>108</v>
      </c>
      <c r="U8" s="30" t="s">
        <v>62</v>
      </c>
      <c r="V8" s="30" t="s">
        <v>59</v>
      </c>
      <c r="W8" s="31" t="s">
        <v>114</v>
      </c>
    </row>
    <row r="9" spans="2:25" ht="31.5">
      <c r="B9" s="48" t="str">
        <f>'תעודות חוב מסחריות '!B7:T7</f>
        <v>2. תעודות חוב מסחריות</v>
      </c>
      <c r="C9" s="13" t="s">
        <v>45</v>
      </c>
      <c r="D9" s="13" t="s">
        <v>122</v>
      </c>
      <c r="E9" s="41" t="s">
        <v>120</v>
      </c>
      <c r="G9" s="13" t="s">
        <v>64</v>
      </c>
      <c r="I9" s="13" t="s">
        <v>15</v>
      </c>
      <c r="J9" s="13" t="s">
        <v>65</v>
      </c>
      <c r="K9" s="13" t="s">
        <v>105</v>
      </c>
      <c r="L9" s="13" t="s">
        <v>18</v>
      </c>
      <c r="M9" s="13" t="s">
        <v>104</v>
      </c>
      <c r="Q9" s="13" t="s">
        <v>17</v>
      </c>
      <c r="R9" s="13" t="s">
        <v>19</v>
      </c>
      <c r="S9" s="13" t="s">
        <v>0</v>
      </c>
      <c r="T9" s="13" t="s">
        <v>108</v>
      </c>
      <c r="U9" s="13" t="s">
        <v>62</v>
      </c>
      <c r="V9" s="13" t="s">
        <v>59</v>
      </c>
      <c r="W9" s="38" t="s">
        <v>114</v>
      </c>
    </row>
    <row r="10" spans="2:25" ht="31.5">
      <c r="B10" s="48" t="str">
        <f>'אג"ח קונצרני'!B7:U7</f>
        <v>3. אג"ח קונצרני</v>
      </c>
      <c r="C10" s="30" t="s">
        <v>45</v>
      </c>
      <c r="D10" s="13" t="s">
        <v>122</v>
      </c>
      <c r="E10" s="41" t="s">
        <v>120</v>
      </c>
      <c r="G10" s="30" t="s">
        <v>64</v>
      </c>
      <c r="I10" s="30" t="s">
        <v>15</v>
      </c>
      <c r="J10" s="30" t="s">
        <v>65</v>
      </c>
      <c r="K10" s="30" t="s">
        <v>105</v>
      </c>
      <c r="L10" s="30" t="s">
        <v>18</v>
      </c>
      <c r="M10" s="30" t="s">
        <v>104</v>
      </c>
      <c r="Q10" s="30" t="s">
        <v>17</v>
      </c>
      <c r="R10" s="30" t="s">
        <v>19</v>
      </c>
      <c r="S10" s="30" t="s">
        <v>0</v>
      </c>
      <c r="T10" s="30" t="s">
        <v>108</v>
      </c>
      <c r="U10" s="30" t="s">
        <v>62</v>
      </c>
      <c r="V10" s="13" t="s">
        <v>59</v>
      </c>
      <c r="W10" s="31" t="s">
        <v>114</v>
      </c>
    </row>
    <row r="11" spans="2:25" ht="31.5">
      <c r="B11" s="48" t="str">
        <f>מניות!B7</f>
        <v>4. מניות</v>
      </c>
      <c r="C11" s="30" t="s">
        <v>45</v>
      </c>
      <c r="D11" s="13" t="s">
        <v>122</v>
      </c>
      <c r="E11" s="41" t="s">
        <v>120</v>
      </c>
      <c r="H11" s="30" t="s">
        <v>104</v>
      </c>
      <c r="S11" s="30" t="s">
        <v>0</v>
      </c>
      <c r="T11" s="13" t="s">
        <v>108</v>
      </c>
      <c r="U11" s="13" t="s">
        <v>62</v>
      </c>
      <c r="V11" s="13" t="s">
        <v>59</v>
      </c>
      <c r="W11" s="14" t="s">
        <v>114</v>
      </c>
    </row>
    <row r="12" spans="2:25" ht="31.5">
      <c r="B12" s="48" t="str">
        <f>'תעודות סל'!B7:N7</f>
        <v>5. תעודות סל</v>
      </c>
      <c r="C12" s="30" t="s">
        <v>45</v>
      </c>
      <c r="D12" s="13" t="s">
        <v>122</v>
      </c>
      <c r="E12" s="41" t="s">
        <v>120</v>
      </c>
      <c r="H12" s="30" t="s">
        <v>104</v>
      </c>
      <c r="S12" s="30" t="s">
        <v>0</v>
      </c>
      <c r="T12" s="30" t="s">
        <v>108</v>
      </c>
      <c r="U12" s="30" t="s">
        <v>62</v>
      </c>
      <c r="V12" s="30" t="s">
        <v>59</v>
      </c>
      <c r="W12" s="31" t="s">
        <v>114</v>
      </c>
    </row>
    <row r="13" spans="2:25" ht="31.5">
      <c r="B13" s="48" t="str">
        <f>'קרנות נאמנות'!B7:O7</f>
        <v>6. קרנות נאמנות</v>
      </c>
      <c r="C13" s="30" t="s">
        <v>45</v>
      </c>
      <c r="D13" s="30" t="s">
        <v>122</v>
      </c>
      <c r="G13" s="30" t="s">
        <v>64</v>
      </c>
      <c r="H13" s="30" t="s">
        <v>104</v>
      </c>
      <c r="S13" s="30" t="s">
        <v>0</v>
      </c>
      <c r="T13" s="30" t="s">
        <v>108</v>
      </c>
      <c r="U13" s="30" t="s">
        <v>62</v>
      </c>
      <c r="V13" s="30" t="s">
        <v>59</v>
      </c>
      <c r="W13" s="31" t="s">
        <v>114</v>
      </c>
    </row>
    <row r="14" spans="2:25" ht="31.5">
      <c r="B14" s="48" t="str">
        <f>'כתבי אופציה'!B7:L7</f>
        <v>7. כתבי אופציה</v>
      </c>
      <c r="C14" s="30" t="s">
        <v>45</v>
      </c>
      <c r="D14" s="30" t="s">
        <v>122</v>
      </c>
      <c r="G14" s="30" t="s">
        <v>64</v>
      </c>
      <c r="H14" s="30" t="s">
        <v>104</v>
      </c>
      <c r="S14" s="30" t="s">
        <v>0</v>
      </c>
      <c r="T14" s="30" t="s">
        <v>108</v>
      </c>
      <c r="U14" s="30" t="s">
        <v>62</v>
      </c>
      <c r="V14" s="30" t="s">
        <v>59</v>
      </c>
      <c r="W14" s="31" t="s">
        <v>114</v>
      </c>
    </row>
    <row r="15" spans="2:25" ht="31.5">
      <c r="B15" s="48" t="str">
        <f>אופציות!B7</f>
        <v>8. אופציות</v>
      </c>
      <c r="C15" s="30" t="s">
        <v>45</v>
      </c>
      <c r="D15" s="30" t="s">
        <v>122</v>
      </c>
      <c r="G15" s="30" t="s">
        <v>64</v>
      </c>
      <c r="H15" s="30" t="s">
        <v>104</v>
      </c>
      <c r="S15" s="30" t="s">
        <v>0</v>
      </c>
      <c r="T15" s="30" t="s">
        <v>108</v>
      </c>
      <c r="U15" s="30" t="s">
        <v>62</v>
      </c>
      <c r="V15" s="30" t="s">
        <v>59</v>
      </c>
      <c r="W15" s="31" t="s">
        <v>114</v>
      </c>
    </row>
    <row r="16" spans="2:25" ht="31.5">
      <c r="B16" s="48" t="str">
        <f>'חוזים עתידיים'!B7:I7</f>
        <v>9. חוזים עתידיים</v>
      </c>
      <c r="C16" s="30" t="s">
        <v>45</v>
      </c>
      <c r="D16" s="30" t="s">
        <v>122</v>
      </c>
      <c r="G16" s="30" t="s">
        <v>64</v>
      </c>
      <c r="H16" s="30" t="s">
        <v>104</v>
      </c>
      <c r="S16" s="30" t="s">
        <v>0</v>
      </c>
      <c r="T16" s="31" t="s">
        <v>108</v>
      </c>
    </row>
    <row r="17" spans="2:25" ht="31.5">
      <c r="B17" s="48" t="str">
        <f>'מוצרים מובנים'!B7:Q7</f>
        <v>10. מוצרים מובנים</v>
      </c>
      <c r="C17" s="30" t="s">
        <v>45</v>
      </c>
      <c r="F17" s="13" t="s">
        <v>50</v>
      </c>
      <c r="I17" s="30" t="s">
        <v>15</v>
      </c>
      <c r="J17" s="30" t="s">
        <v>65</v>
      </c>
      <c r="K17" s="30" t="s">
        <v>105</v>
      </c>
      <c r="L17" s="30" t="s">
        <v>18</v>
      </c>
      <c r="M17" s="30" t="s">
        <v>104</v>
      </c>
      <c r="Q17" s="30" t="s">
        <v>17</v>
      </c>
      <c r="R17" s="30" t="s">
        <v>19</v>
      </c>
      <c r="S17" s="30" t="s">
        <v>0</v>
      </c>
      <c r="T17" s="30" t="s">
        <v>108</v>
      </c>
      <c r="U17" s="30" t="s">
        <v>62</v>
      </c>
      <c r="V17" s="30" t="s">
        <v>59</v>
      </c>
      <c r="W17" s="31" t="s">
        <v>114</v>
      </c>
    </row>
    <row r="18" spans="2:25" ht="18">
      <c r="B18" s="52" t="str">
        <f>'לא סחיר- תעודות התחייבות ממשלתי'!B6:P6</f>
        <v>1.ג. ניירות ערך לא סחירים</v>
      </c>
    </row>
    <row r="19" spans="2:25" ht="31.5">
      <c r="B19" s="48" t="str">
        <f>'לא סחיר- תעודות התחייבות ממשלתי'!B7:P7</f>
        <v>1. תעודות התחייבות ממשלתיות</v>
      </c>
      <c r="C19" s="30" t="s">
        <v>45</v>
      </c>
      <c r="I19" s="30" t="s">
        <v>15</v>
      </c>
      <c r="J19" s="30" t="s">
        <v>65</v>
      </c>
      <c r="K19" s="30" t="s">
        <v>105</v>
      </c>
      <c r="L19" s="30" t="s">
        <v>18</v>
      </c>
      <c r="M19" s="30" t="s">
        <v>104</v>
      </c>
      <c r="Q19" s="30" t="s">
        <v>17</v>
      </c>
      <c r="R19" s="30" t="s">
        <v>19</v>
      </c>
      <c r="S19" s="30" t="s">
        <v>0</v>
      </c>
      <c r="T19" s="30" t="s">
        <v>108</v>
      </c>
      <c r="U19" s="30" t="s">
        <v>113</v>
      </c>
      <c r="V19" s="30" t="s">
        <v>59</v>
      </c>
      <c r="W19" s="31" t="s">
        <v>114</v>
      </c>
    </row>
    <row r="20" spans="2:25" ht="31.5">
      <c r="B20" s="48" t="str">
        <f>'לא סחיר - תעודות חוב מסחריות'!B7:S7</f>
        <v>2. תעודות חוב מסחריות</v>
      </c>
      <c r="C20" s="30" t="s">
        <v>45</v>
      </c>
      <c r="D20" s="41" t="s">
        <v>121</v>
      </c>
      <c r="E20" s="41" t="s">
        <v>120</v>
      </c>
      <c r="G20" s="30" t="s">
        <v>64</v>
      </c>
      <c r="I20" s="30" t="s">
        <v>15</v>
      </c>
      <c r="J20" s="30" t="s">
        <v>65</v>
      </c>
      <c r="K20" s="30" t="s">
        <v>105</v>
      </c>
      <c r="L20" s="30" t="s">
        <v>18</v>
      </c>
      <c r="M20" s="30" t="s">
        <v>104</v>
      </c>
      <c r="Q20" s="30" t="s">
        <v>17</v>
      </c>
      <c r="R20" s="30" t="s">
        <v>19</v>
      </c>
      <c r="S20" s="30" t="s">
        <v>0</v>
      </c>
      <c r="T20" s="30" t="s">
        <v>108</v>
      </c>
      <c r="U20" s="30" t="s">
        <v>113</v>
      </c>
      <c r="V20" s="30" t="s">
        <v>59</v>
      </c>
      <c r="W20" s="31" t="s">
        <v>114</v>
      </c>
    </row>
    <row r="21" spans="2:25" ht="31.5">
      <c r="B21" s="48" t="str">
        <f>'לא סחיר - אג"ח קונצרני'!B7:S7</f>
        <v>3. אג"ח קונצרני</v>
      </c>
      <c r="C21" s="30" t="s">
        <v>45</v>
      </c>
      <c r="D21" s="41" t="s">
        <v>121</v>
      </c>
      <c r="E21" s="41" t="s">
        <v>120</v>
      </c>
      <c r="G21" s="30" t="s">
        <v>64</v>
      </c>
      <c r="I21" s="30" t="s">
        <v>15</v>
      </c>
      <c r="J21" s="30" t="s">
        <v>65</v>
      </c>
      <c r="K21" s="30" t="s">
        <v>105</v>
      </c>
      <c r="L21" s="30" t="s">
        <v>18</v>
      </c>
      <c r="M21" s="30" t="s">
        <v>104</v>
      </c>
      <c r="Q21" s="30" t="s">
        <v>17</v>
      </c>
      <c r="R21" s="30" t="s">
        <v>19</v>
      </c>
      <c r="S21" s="30" t="s">
        <v>0</v>
      </c>
      <c r="T21" s="30" t="s">
        <v>108</v>
      </c>
      <c r="U21" s="30" t="s">
        <v>113</v>
      </c>
      <c r="V21" s="30" t="s">
        <v>59</v>
      </c>
      <c r="W21" s="31" t="s">
        <v>114</v>
      </c>
    </row>
    <row r="22" spans="2:25" ht="31.5">
      <c r="B22" s="48" t="str">
        <f>'לא סחיר - מניות'!B7:M7</f>
        <v>4. מניות</v>
      </c>
      <c r="C22" s="30" t="s">
        <v>45</v>
      </c>
      <c r="D22" s="41" t="s">
        <v>121</v>
      </c>
      <c r="E22" s="41" t="s">
        <v>120</v>
      </c>
      <c r="G22" s="30" t="s">
        <v>64</v>
      </c>
      <c r="H22" s="30" t="s">
        <v>104</v>
      </c>
      <c r="S22" s="30" t="s">
        <v>0</v>
      </c>
      <c r="T22" s="30" t="s">
        <v>108</v>
      </c>
      <c r="U22" s="30" t="s">
        <v>113</v>
      </c>
      <c r="V22" s="30" t="s">
        <v>59</v>
      </c>
      <c r="W22" s="31" t="s">
        <v>114</v>
      </c>
    </row>
    <row r="23" spans="2:25" ht="31.5">
      <c r="B23" s="48" t="str">
        <f>'לא סחיר - קרנות השקעה'!B7:K7</f>
        <v>5. קרנות השקעה</v>
      </c>
      <c r="C23" s="30" t="s">
        <v>45</v>
      </c>
      <c r="G23" s="30" t="s">
        <v>64</v>
      </c>
      <c r="H23" s="30" t="s">
        <v>104</v>
      </c>
      <c r="K23" s="30" t="s">
        <v>105</v>
      </c>
      <c r="S23" s="30" t="s">
        <v>0</v>
      </c>
      <c r="T23" s="30" t="s">
        <v>108</v>
      </c>
      <c r="U23" s="30" t="s">
        <v>113</v>
      </c>
      <c r="V23" s="30" t="s">
        <v>59</v>
      </c>
      <c r="W23" s="31" t="s">
        <v>114</v>
      </c>
    </row>
    <row r="24" spans="2:25" ht="31.5">
      <c r="B24" s="48" t="str">
        <f>'לא סחיר - כתבי אופציה'!B7:L7</f>
        <v>6. כתבי אופציה</v>
      </c>
      <c r="C24" s="30" t="s">
        <v>45</v>
      </c>
      <c r="G24" s="30" t="s">
        <v>64</v>
      </c>
      <c r="H24" s="30" t="s">
        <v>104</v>
      </c>
      <c r="K24" s="30" t="s">
        <v>105</v>
      </c>
      <c r="S24" s="30" t="s">
        <v>0</v>
      </c>
      <c r="T24" s="30" t="s">
        <v>108</v>
      </c>
      <c r="U24" s="30" t="s">
        <v>113</v>
      </c>
      <c r="V24" s="30" t="s">
        <v>59</v>
      </c>
      <c r="W24" s="31" t="s">
        <v>114</v>
      </c>
    </row>
    <row r="25" spans="2:25" ht="31.5">
      <c r="B25" s="48" t="str">
        <f>'לא סחיר - אופציות'!B7:L7</f>
        <v>7. אופציות</v>
      </c>
      <c r="C25" s="30" t="s">
        <v>45</v>
      </c>
      <c r="G25" s="30" t="s">
        <v>64</v>
      </c>
      <c r="H25" s="30" t="s">
        <v>104</v>
      </c>
      <c r="K25" s="30" t="s">
        <v>105</v>
      </c>
      <c r="S25" s="30" t="s">
        <v>0</v>
      </c>
      <c r="T25" s="30" t="s">
        <v>108</v>
      </c>
      <c r="U25" s="30" t="s">
        <v>113</v>
      </c>
      <c r="V25" s="30" t="s">
        <v>59</v>
      </c>
      <c r="W25" s="31" t="s">
        <v>114</v>
      </c>
    </row>
    <row r="26" spans="2:25" ht="31.5">
      <c r="B26" s="48" t="str">
        <f>'לא סחיר - חוזים עתידיים'!B7:K7</f>
        <v>8. חוזים עתידיים</v>
      </c>
      <c r="C26" s="30" t="s">
        <v>45</v>
      </c>
      <c r="G26" s="30" t="s">
        <v>64</v>
      </c>
      <c r="H26" s="30" t="s">
        <v>104</v>
      </c>
      <c r="K26" s="30" t="s">
        <v>105</v>
      </c>
      <c r="S26" s="30" t="s">
        <v>0</v>
      </c>
      <c r="T26" s="30" t="s">
        <v>108</v>
      </c>
      <c r="U26" s="30" t="s">
        <v>113</v>
      </c>
      <c r="V26" s="31" t="s">
        <v>114</v>
      </c>
    </row>
    <row r="27" spans="2:25" ht="31.5">
      <c r="B27" s="48" t="str">
        <f>'לא סחיר - מוצרים מובנים'!B7:Q7</f>
        <v>9. מוצרים מובנים</v>
      </c>
      <c r="C27" s="30" t="s">
        <v>45</v>
      </c>
      <c r="F27" s="30" t="s">
        <v>50</v>
      </c>
      <c r="I27" s="30" t="s">
        <v>15</v>
      </c>
      <c r="J27" s="30" t="s">
        <v>65</v>
      </c>
      <c r="K27" s="30" t="s">
        <v>105</v>
      </c>
      <c r="L27" s="30" t="s">
        <v>18</v>
      </c>
      <c r="M27" s="30" t="s">
        <v>104</v>
      </c>
      <c r="Q27" s="30" t="s">
        <v>17</v>
      </c>
      <c r="R27" s="30" t="s">
        <v>19</v>
      </c>
      <c r="S27" s="30" t="s">
        <v>0</v>
      </c>
      <c r="T27" s="30" t="s">
        <v>108</v>
      </c>
      <c r="U27" s="30" t="s">
        <v>113</v>
      </c>
      <c r="V27" s="30" t="s">
        <v>59</v>
      </c>
      <c r="W27" s="31" t="s">
        <v>114</v>
      </c>
    </row>
    <row r="28" spans="2:25" ht="31.5">
      <c r="B28" s="52" t="str">
        <f>הלוואות!B6</f>
        <v>1.ד. הלוואות:</v>
      </c>
      <c r="C28" s="30" t="s">
        <v>45</v>
      </c>
      <c r="I28" s="30" t="s">
        <v>15</v>
      </c>
      <c r="J28" s="30" t="s">
        <v>65</v>
      </c>
      <c r="L28" s="30" t="s">
        <v>18</v>
      </c>
      <c r="M28" s="30" t="s">
        <v>104</v>
      </c>
      <c r="Q28" s="13" t="s">
        <v>35</v>
      </c>
      <c r="R28" s="30" t="s">
        <v>19</v>
      </c>
      <c r="S28" s="30" t="s">
        <v>0</v>
      </c>
      <c r="T28" s="30" t="s">
        <v>108</v>
      </c>
      <c r="U28" s="30" t="s">
        <v>113</v>
      </c>
      <c r="V28" s="31" t="s">
        <v>114</v>
      </c>
    </row>
    <row r="29" spans="2:25" ht="47.25">
      <c r="B29" s="52" t="str">
        <f>'פקדונות מעל 3 חודשים'!B6:O6</f>
        <v>1.ה. פקדונות מעל 3 חודשים:</v>
      </c>
      <c r="C29" s="30" t="s">
        <v>45</v>
      </c>
      <c r="E29" s="30" t="s">
        <v>120</v>
      </c>
      <c r="I29" s="30" t="s">
        <v>15</v>
      </c>
      <c r="J29" s="30" t="s">
        <v>65</v>
      </c>
      <c r="L29" s="30" t="s">
        <v>18</v>
      </c>
      <c r="M29" s="30" t="s">
        <v>104</v>
      </c>
      <c r="O29" s="49" t="s">
        <v>52</v>
      </c>
      <c r="P29" s="50"/>
      <c r="R29" s="30" t="s">
        <v>19</v>
      </c>
      <c r="S29" s="30" t="s">
        <v>0</v>
      </c>
      <c r="T29" s="30" t="s">
        <v>108</v>
      </c>
      <c r="U29" s="30" t="s">
        <v>113</v>
      </c>
      <c r="V29" s="31" t="s">
        <v>114</v>
      </c>
    </row>
    <row r="30" spans="2:25" ht="63">
      <c r="B30" s="52" t="str">
        <f>'זכויות מקרקעין'!B6</f>
        <v>1. ו. זכויות במקרקעין:</v>
      </c>
      <c r="C30" s="13" t="s">
        <v>54</v>
      </c>
      <c r="N30" s="49" t="s">
        <v>88</v>
      </c>
      <c r="P30" s="50" t="s">
        <v>55</v>
      </c>
      <c r="U30" s="30" t="s">
        <v>113</v>
      </c>
      <c r="V30" s="14" t="s">
        <v>58</v>
      </c>
    </row>
    <row r="31" spans="2:25" ht="31.5">
      <c r="B31" s="52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57</v>
      </c>
      <c r="R31" s="13" t="s">
        <v>53</v>
      </c>
      <c r="U31" s="30" t="s">
        <v>113</v>
      </c>
      <c r="V31" s="14" t="s">
        <v>58</v>
      </c>
    </row>
    <row r="32" spans="2:25" ht="47.25">
      <c r="B32" s="52" t="str">
        <f>'יתרת התחייבות להשקעה'!B6:D6</f>
        <v>1. ט. יתרות התחייבות להשקעה:</v>
      </c>
      <c r="X32" s="13" t="s">
        <v>110</v>
      </c>
      <c r="Y32" s="14" t="s">
        <v>109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6" t="s">
        <v>182</v>
      </c>
      <c r="C1" s="77" t="s" vm="1">
        <v>251</v>
      </c>
    </row>
    <row r="2" spans="2:54">
      <c r="B2" s="56" t="s">
        <v>181</v>
      </c>
      <c r="C2" s="77" t="s">
        <v>252</v>
      </c>
    </row>
    <row r="3" spans="2:54">
      <c r="B3" s="56" t="s">
        <v>183</v>
      </c>
      <c r="C3" s="77" t="s">
        <v>253</v>
      </c>
    </row>
    <row r="4" spans="2:54">
      <c r="B4" s="56" t="s">
        <v>184</v>
      </c>
      <c r="C4" s="77">
        <v>8602</v>
      </c>
    </row>
    <row r="6" spans="2:54" ht="26.25" customHeight="1">
      <c r="B6" s="207" t="s">
        <v>213</v>
      </c>
      <c r="C6" s="208"/>
      <c r="D6" s="208"/>
      <c r="E6" s="208"/>
      <c r="F6" s="208"/>
      <c r="G6" s="208"/>
      <c r="H6" s="208"/>
      <c r="I6" s="208"/>
      <c r="J6" s="208"/>
      <c r="K6" s="208"/>
      <c r="L6" s="209"/>
    </row>
    <row r="7" spans="2:54" ht="26.25" customHeight="1">
      <c r="B7" s="207" t="s">
        <v>101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</row>
    <row r="8" spans="2:54" s="3" customFormat="1" ht="78.75">
      <c r="B8" s="22" t="s">
        <v>119</v>
      </c>
      <c r="C8" s="30" t="s">
        <v>45</v>
      </c>
      <c r="D8" s="30" t="s">
        <v>64</v>
      </c>
      <c r="E8" s="30" t="s">
        <v>104</v>
      </c>
      <c r="F8" s="30" t="s">
        <v>105</v>
      </c>
      <c r="G8" s="30" t="s">
        <v>235</v>
      </c>
      <c r="H8" s="30" t="s">
        <v>234</v>
      </c>
      <c r="I8" s="30" t="s">
        <v>113</v>
      </c>
      <c r="J8" s="30" t="s">
        <v>59</v>
      </c>
      <c r="K8" s="30" t="s">
        <v>185</v>
      </c>
      <c r="L8" s="31" t="s">
        <v>187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242</v>
      </c>
      <c r="H9" s="16"/>
      <c r="I9" s="16" t="s">
        <v>238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AZ11" s="1"/>
    </row>
    <row r="12" spans="2:54" ht="19.5" customHeight="1">
      <c r="B12" s="94" t="s">
        <v>250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</row>
    <row r="13" spans="2:54">
      <c r="B13" s="94" t="s">
        <v>115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</row>
    <row r="14" spans="2:54">
      <c r="B14" s="94" t="s">
        <v>233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</row>
    <row r="15" spans="2:54">
      <c r="B15" s="94" t="s">
        <v>241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</row>
    <row r="16" spans="2:54" s="7" customFormat="1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AZ16" s="1"/>
      <c r="BB16" s="1"/>
    </row>
    <row r="17" spans="2:54" s="7" customFormat="1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AZ17" s="1"/>
      <c r="BB17" s="1"/>
    </row>
    <row r="18" spans="2:54" s="7" customFormat="1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AZ18" s="1"/>
      <c r="BB18" s="1"/>
    </row>
    <row r="19" spans="2:54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</row>
    <row r="20" spans="2:54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</row>
    <row r="21" spans="2:54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</row>
    <row r="22" spans="2:54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</row>
    <row r="23" spans="2:54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</row>
    <row r="24" spans="2:54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</row>
    <row r="25" spans="2:54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</row>
    <row r="26" spans="2:54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</row>
    <row r="27" spans="2:54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</row>
    <row r="28" spans="2:54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</row>
    <row r="29" spans="2:54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</row>
    <row r="30" spans="2:54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</row>
    <row r="31" spans="2:54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</row>
    <row r="32" spans="2:54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</row>
    <row r="33" spans="2:12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</row>
    <row r="34" spans="2:12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</row>
    <row r="35" spans="2:12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</row>
    <row r="36" spans="2:12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</row>
    <row r="37" spans="2:12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</row>
    <row r="38" spans="2:12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</row>
    <row r="39" spans="2:12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</row>
    <row r="40" spans="2:12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</row>
    <row r="41" spans="2:12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</row>
    <row r="42" spans="2:12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</row>
    <row r="43" spans="2:12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</row>
    <row r="44" spans="2:12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</row>
    <row r="45" spans="2:12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</row>
    <row r="46" spans="2:12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</row>
    <row r="47" spans="2:12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</row>
    <row r="48" spans="2:12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</row>
    <row r="49" spans="2:12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</row>
    <row r="50" spans="2:12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</row>
    <row r="51" spans="2:12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</row>
    <row r="52" spans="2:12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</row>
    <row r="53" spans="2:12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</row>
    <row r="54" spans="2:12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</row>
    <row r="55" spans="2:12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</row>
    <row r="56" spans="2:12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</row>
    <row r="57" spans="2:12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</row>
    <row r="58" spans="2:12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</row>
    <row r="59" spans="2:12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</row>
    <row r="60" spans="2:12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</row>
    <row r="61" spans="2:12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</row>
    <row r="62" spans="2:12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</row>
    <row r="63" spans="2:12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</row>
    <row r="64" spans="2:12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</row>
    <row r="65" spans="2:12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</row>
    <row r="66" spans="2:12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</row>
    <row r="67" spans="2:12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</row>
    <row r="68" spans="2:12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</row>
    <row r="69" spans="2:12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</row>
    <row r="70" spans="2:12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</row>
    <row r="71" spans="2:12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</row>
    <row r="72" spans="2:12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</row>
    <row r="73" spans="2:12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</row>
    <row r="74" spans="2:12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</row>
    <row r="75" spans="2:12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</row>
    <row r="76" spans="2:12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</row>
    <row r="77" spans="2:12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</row>
    <row r="78" spans="2:12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</row>
    <row r="79" spans="2:12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</row>
    <row r="80" spans="2:12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</row>
    <row r="81" spans="2:12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</row>
    <row r="82" spans="2:12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</row>
    <row r="83" spans="2:12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</row>
    <row r="84" spans="2:12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</row>
    <row r="85" spans="2:12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</row>
    <row r="86" spans="2:12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</row>
    <row r="87" spans="2:12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</row>
    <row r="88" spans="2:12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</row>
    <row r="89" spans="2:12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</row>
    <row r="90" spans="2:12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</row>
    <row r="91" spans="2:12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</row>
    <row r="92" spans="2:12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</row>
    <row r="93" spans="2:12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</row>
    <row r="94" spans="2:12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</row>
    <row r="95" spans="2:12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</row>
    <row r="96" spans="2:12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</row>
    <row r="97" spans="2:12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</row>
    <row r="98" spans="2:12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</row>
    <row r="99" spans="2:12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</row>
    <row r="100" spans="2:12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</row>
    <row r="101" spans="2:12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</row>
    <row r="102" spans="2:12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</row>
    <row r="103" spans="2:12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</row>
    <row r="104" spans="2:12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</row>
    <row r="105" spans="2:12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</row>
    <row r="106" spans="2:12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</row>
    <row r="107" spans="2:12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</row>
    <row r="108" spans="2:12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</row>
    <row r="109" spans="2:12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</row>
    <row r="110" spans="2:12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H11" sqref="H11:K11"/>
    </sheetView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41.85546875" style="2" bestFit="1" customWidth="1"/>
    <col min="4" max="4" width="8.5703125" style="2" bestFit="1" customWidth="1"/>
    <col min="5" max="5" width="12" style="1" bestFit="1" customWidth="1"/>
    <col min="6" max="7" width="11.28515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6" t="s">
        <v>182</v>
      </c>
      <c r="C1" s="77" t="s" vm="1">
        <v>251</v>
      </c>
    </row>
    <row r="2" spans="2:51">
      <c r="B2" s="56" t="s">
        <v>181</v>
      </c>
      <c r="C2" s="77" t="s">
        <v>252</v>
      </c>
    </row>
    <row r="3" spans="2:51">
      <c r="B3" s="56" t="s">
        <v>183</v>
      </c>
      <c r="C3" s="77" t="s">
        <v>253</v>
      </c>
    </row>
    <row r="4" spans="2:51">
      <c r="B4" s="56" t="s">
        <v>184</v>
      </c>
      <c r="C4" s="77">
        <v>8602</v>
      </c>
    </row>
    <row r="6" spans="2:51" ht="26.25" customHeight="1">
      <c r="B6" s="207" t="s">
        <v>213</v>
      </c>
      <c r="C6" s="208"/>
      <c r="D6" s="208"/>
      <c r="E6" s="208"/>
      <c r="F6" s="208"/>
      <c r="G6" s="208"/>
      <c r="H6" s="208"/>
      <c r="I6" s="208"/>
      <c r="J6" s="208"/>
      <c r="K6" s="209"/>
    </row>
    <row r="7" spans="2:51" ht="26.25" customHeight="1">
      <c r="B7" s="207" t="s">
        <v>102</v>
      </c>
      <c r="C7" s="208"/>
      <c r="D7" s="208"/>
      <c r="E7" s="208"/>
      <c r="F7" s="208"/>
      <c r="G7" s="208"/>
      <c r="H7" s="208"/>
      <c r="I7" s="208"/>
      <c r="J7" s="208"/>
      <c r="K7" s="209"/>
    </row>
    <row r="8" spans="2:51" s="3" customFormat="1" ht="63">
      <c r="B8" s="22" t="s">
        <v>119</v>
      </c>
      <c r="C8" s="30" t="s">
        <v>45</v>
      </c>
      <c r="D8" s="30" t="s">
        <v>64</v>
      </c>
      <c r="E8" s="30" t="s">
        <v>104</v>
      </c>
      <c r="F8" s="30" t="s">
        <v>105</v>
      </c>
      <c r="G8" s="30" t="s">
        <v>235</v>
      </c>
      <c r="H8" s="30" t="s">
        <v>234</v>
      </c>
      <c r="I8" s="30" t="s">
        <v>113</v>
      </c>
      <c r="J8" s="30" t="s">
        <v>185</v>
      </c>
      <c r="K8" s="31" t="s">
        <v>187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22</v>
      </c>
      <c r="G9" s="16" t="s">
        <v>242</v>
      </c>
      <c r="H9" s="16"/>
      <c r="I9" s="16" t="s">
        <v>238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4" customFormat="1" ht="18" customHeight="1">
      <c r="B11" s="119" t="s">
        <v>49</v>
      </c>
      <c r="C11" s="120"/>
      <c r="D11" s="120"/>
      <c r="E11" s="120"/>
      <c r="F11" s="120"/>
      <c r="G11" s="121"/>
      <c r="H11" s="126"/>
      <c r="I11" s="121">
        <v>-18.94332</v>
      </c>
      <c r="J11" s="122">
        <v>1</v>
      </c>
      <c r="K11" s="122">
        <f>I11/'סכום נכסי הקרן'!$C$42</f>
        <v>-2.1997575995167306E-4</v>
      </c>
      <c r="AW11" s="95"/>
    </row>
    <row r="12" spans="2:51" s="95" customFormat="1" ht="19.5" customHeight="1">
      <c r="B12" s="123" t="s">
        <v>34</v>
      </c>
      <c r="C12" s="120"/>
      <c r="D12" s="120"/>
      <c r="E12" s="120"/>
      <c r="F12" s="120"/>
      <c r="G12" s="121"/>
      <c r="H12" s="126"/>
      <c r="I12" s="121">
        <v>-18.94332</v>
      </c>
      <c r="J12" s="122">
        <v>1</v>
      </c>
      <c r="K12" s="122">
        <f>I12/'סכום נכסי הקרן'!$C$42</f>
        <v>-2.1997575995167306E-4</v>
      </c>
    </row>
    <row r="13" spans="2:51">
      <c r="B13" s="98" t="s">
        <v>966</v>
      </c>
      <c r="C13" s="81"/>
      <c r="D13" s="81"/>
      <c r="E13" s="81"/>
      <c r="F13" s="81"/>
      <c r="G13" s="89"/>
      <c r="H13" s="91"/>
      <c r="I13" s="89">
        <v>-19.00591</v>
      </c>
      <c r="J13" s="90">
        <v>1.0033040670801106</v>
      </c>
      <c r="K13" s="90">
        <f>I13/'סכום נכסי הקרן'!$C$42</f>
        <v>-2.2070257461855172E-4</v>
      </c>
    </row>
    <row r="14" spans="2:51">
      <c r="B14" s="85" t="s">
        <v>967</v>
      </c>
      <c r="C14" s="79" t="s">
        <v>968</v>
      </c>
      <c r="D14" s="92" t="s">
        <v>959</v>
      </c>
      <c r="E14" s="92" t="s">
        <v>166</v>
      </c>
      <c r="F14" s="104">
        <v>43171</v>
      </c>
      <c r="G14" s="86">
        <v>84597.5</v>
      </c>
      <c r="H14" s="88">
        <v>-1.8868</v>
      </c>
      <c r="I14" s="86">
        <v>-1.59616</v>
      </c>
      <c r="J14" s="87">
        <v>8.4259781284378873E-2</v>
      </c>
      <c r="K14" s="87">
        <f>I14/'סכום נכסי הקרן'!$C$42</f>
        <v>-1.8535109421393002E-5</v>
      </c>
    </row>
    <row r="15" spans="2:51">
      <c r="B15" s="85" t="s">
        <v>969</v>
      </c>
      <c r="C15" s="79" t="s">
        <v>970</v>
      </c>
      <c r="D15" s="92" t="s">
        <v>959</v>
      </c>
      <c r="E15" s="92" t="s">
        <v>166</v>
      </c>
      <c r="F15" s="104">
        <v>43103</v>
      </c>
      <c r="G15" s="86">
        <v>84772.5</v>
      </c>
      <c r="H15" s="88">
        <v>-1.7068000000000001</v>
      </c>
      <c r="I15" s="86">
        <v>-1.44693</v>
      </c>
      <c r="J15" s="87">
        <v>7.638207030235461E-2</v>
      </c>
      <c r="K15" s="87">
        <f>I15/'סכום נכסי הקרן'!$C$42</f>
        <v>-1.6802203961442573E-5</v>
      </c>
    </row>
    <row r="16" spans="2:51" s="7" customFormat="1">
      <c r="B16" s="85" t="s">
        <v>971</v>
      </c>
      <c r="C16" s="79" t="s">
        <v>972</v>
      </c>
      <c r="D16" s="92" t="s">
        <v>959</v>
      </c>
      <c r="E16" s="92" t="s">
        <v>166</v>
      </c>
      <c r="F16" s="104">
        <v>43171</v>
      </c>
      <c r="G16" s="86">
        <v>835090</v>
      </c>
      <c r="H16" s="88">
        <v>-1.9882</v>
      </c>
      <c r="I16" s="86">
        <v>-16.603480000000001</v>
      </c>
      <c r="J16" s="87">
        <v>0.87648205277638769</v>
      </c>
      <c r="K16" s="87">
        <f>I16/'סכום נכסי הקרן'!$C$42</f>
        <v>-1.9280480564348832E-4</v>
      </c>
      <c r="AW16" s="1"/>
      <c r="AY16" s="1"/>
    </row>
    <row r="17" spans="2:51" s="7" customFormat="1">
      <c r="B17" s="85" t="s">
        <v>973</v>
      </c>
      <c r="C17" s="79" t="s">
        <v>974</v>
      </c>
      <c r="D17" s="92" t="s">
        <v>959</v>
      </c>
      <c r="E17" s="92" t="s">
        <v>166</v>
      </c>
      <c r="F17" s="104">
        <v>43180</v>
      </c>
      <c r="G17" s="86">
        <v>79254.55</v>
      </c>
      <c r="H17" s="88">
        <v>-1.093</v>
      </c>
      <c r="I17" s="86">
        <v>-0.86621999999999999</v>
      </c>
      <c r="J17" s="87">
        <v>4.5726936988869954E-2</v>
      </c>
      <c r="K17" s="87">
        <f>I17/'סכום נכסי הקרן'!$C$42</f>
        <v>-1.0058817714388937E-5</v>
      </c>
      <c r="AW17" s="1"/>
      <c r="AY17" s="1"/>
    </row>
    <row r="18" spans="2:51" s="7" customFormat="1">
      <c r="B18" s="85" t="s">
        <v>975</v>
      </c>
      <c r="C18" s="79" t="s">
        <v>976</v>
      </c>
      <c r="D18" s="92" t="s">
        <v>959</v>
      </c>
      <c r="E18" s="92" t="s">
        <v>166</v>
      </c>
      <c r="F18" s="104">
        <v>43171</v>
      </c>
      <c r="G18" s="86">
        <v>87850</v>
      </c>
      <c r="H18" s="88">
        <v>1.7153</v>
      </c>
      <c r="I18" s="86">
        <v>1.5068800000000002</v>
      </c>
      <c r="J18" s="87">
        <v>-7.9546774271880547E-2</v>
      </c>
      <c r="K18" s="87">
        <f>I18/'סכום נכסי הקרן'!$C$42</f>
        <v>1.7498362122161119E-5</v>
      </c>
      <c r="AW18" s="1"/>
      <c r="AY18" s="1"/>
    </row>
    <row r="19" spans="2:51">
      <c r="B19" s="82"/>
      <c r="C19" s="79"/>
      <c r="D19" s="79"/>
      <c r="E19" s="79"/>
      <c r="F19" s="79"/>
      <c r="G19" s="86"/>
      <c r="H19" s="88"/>
      <c r="I19" s="79"/>
      <c r="J19" s="87"/>
      <c r="K19" s="79"/>
    </row>
    <row r="20" spans="2:51">
      <c r="B20" s="98" t="s">
        <v>230</v>
      </c>
      <c r="C20" s="81"/>
      <c r="D20" s="81"/>
      <c r="E20" s="81"/>
      <c r="F20" s="81"/>
      <c r="G20" s="89"/>
      <c r="H20" s="91"/>
      <c r="I20" s="89">
        <v>6.2590000000000007E-2</v>
      </c>
      <c r="J20" s="90">
        <v>-3.3040670801105618E-3</v>
      </c>
      <c r="K20" s="90">
        <f>I20/'סכום נכסי הקרן'!$C$42</f>
        <v>7.2681466687862634E-7</v>
      </c>
    </row>
    <row r="21" spans="2:51">
      <c r="B21" s="85" t="s">
        <v>977</v>
      </c>
      <c r="C21" s="79" t="s">
        <v>978</v>
      </c>
      <c r="D21" s="92" t="s">
        <v>959</v>
      </c>
      <c r="E21" s="92" t="s">
        <v>168</v>
      </c>
      <c r="F21" s="104">
        <v>43178</v>
      </c>
      <c r="G21" s="86">
        <v>4328.8</v>
      </c>
      <c r="H21" s="88">
        <v>-0.26939999999999997</v>
      </c>
      <c r="I21" s="86">
        <v>-1.166E-2</v>
      </c>
      <c r="J21" s="87">
        <v>6.1552040508210809E-4</v>
      </c>
      <c r="K21" s="87">
        <f>I21/'סכום נכסי הקרן'!$C$42</f>
        <v>-1.3539956887369839E-7</v>
      </c>
    </row>
    <row r="22" spans="2:51">
      <c r="B22" s="85" t="s">
        <v>979</v>
      </c>
      <c r="C22" s="79" t="s">
        <v>980</v>
      </c>
      <c r="D22" s="92" t="s">
        <v>959</v>
      </c>
      <c r="E22" s="92" t="s">
        <v>168</v>
      </c>
      <c r="F22" s="104">
        <v>43172</v>
      </c>
      <c r="G22" s="86">
        <v>17512.650000000001</v>
      </c>
      <c r="H22" s="88">
        <v>0.42399999999999999</v>
      </c>
      <c r="I22" s="86">
        <v>7.4249999999999997E-2</v>
      </c>
      <c r="J22" s="87">
        <v>-3.9195874851926694E-3</v>
      </c>
      <c r="K22" s="87">
        <f>I22/'סכום נכסי הקרן'!$C$42</f>
        <v>8.6221423575232455E-7</v>
      </c>
    </row>
    <row r="23" spans="2:51">
      <c r="B23" s="82"/>
      <c r="C23" s="79"/>
      <c r="D23" s="79"/>
      <c r="E23" s="79"/>
      <c r="F23" s="79"/>
      <c r="G23" s="86"/>
      <c r="H23" s="88"/>
      <c r="I23" s="79"/>
      <c r="J23" s="87"/>
      <c r="K23" s="79"/>
    </row>
    <row r="24" spans="2:51">
      <c r="B24" s="78"/>
      <c r="C24" s="78"/>
      <c r="D24" s="78"/>
      <c r="E24" s="78"/>
      <c r="F24" s="78"/>
      <c r="G24" s="78"/>
      <c r="H24" s="78"/>
      <c r="I24" s="78"/>
      <c r="J24" s="78"/>
      <c r="K24" s="78"/>
    </row>
    <row r="25" spans="2:51">
      <c r="B25" s="78"/>
      <c r="C25" s="78"/>
      <c r="D25" s="78"/>
      <c r="E25" s="78"/>
      <c r="F25" s="78"/>
      <c r="G25" s="78"/>
      <c r="H25" s="78"/>
      <c r="I25" s="78"/>
      <c r="J25" s="78"/>
      <c r="K25" s="78"/>
    </row>
    <row r="26" spans="2:51">
      <c r="B26" s="94" t="s">
        <v>250</v>
      </c>
      <c r="C26" s="78"/>
      <c r="D26" s="78"/>
      <c r="E26" s="78"/>
      <c r="F26" s="78"/>
      <c r="G26" s="78"/>
      <c r="H26" s="78"/>
      <c r="I26" s="78"/>
      <c r="J26" s="78"/>
      <c r="K26" s="78"/>
    </row>
    <row r="27" spans="2:51">
      <c r="B27" s="94" t="s">
        <v>115</v>
      </c>
      <c r="C27" s="78"/>
      <c r="D27" s="78"/>
      <c r="E27" s="78"/>
      <c r="F27" s="78"/>
      <c r="G27" s="78"/>
      <c r="H27" s="78"/>
      <c r="I27" s="78"/>
      <c r="J27" s="78"/>
      <c r="K27" s="78"/>
    </row>
    <row r="28" spans="2:51">
      <c r="B28" s="94" t="s">
        <v>233</v>
      </c>
      <c r="C28" s="78"/>
      <c r="D28" s="78"/>
      <c r="E28" s="78"/>
      <c r="F28" s="78"/>
      <c r="G28" s="78"/>
      <c r="H28" s="78"/>
      <c r="I28" s="78"/>
      <c r="J28" s="78"/>
      <c r="K28" s="78"/>
    </row>
    <row r="29" spans="2:51">
      <c r="B29" s="94" t="s">
        <v>241</v>
      </c>
      <c r="C29" s="78"/>
      <c r="D29" s="78"/>
      <c r="E29" s="78"/>
      <c r="F29" s="78"/>
      <c r="G29" s="78"/>
      <c r="H29" s="78"/>
      <c r="I29" s="78"/>
      <c r="J29" s="78"/>
      <c r="K29" s="78"/>
    </row>
    <row r="30" spans="2:51">
      <c r="B30" s="78"/>
      <c r="C30" s="78"/>
      <c r="D30" s="78"/>
      <c r="E30" s="78"/>
      <c r="F30" s="78"/>
      <c r="G30" s="78"/>
      <c r="H30" s="78"/>
      <c r="I30" s="78"/>
      <c r="J30" s="78"/>
      <c r="K30" s="78"/>
    </row>
    <row r="31" spans="2:51">
      <c r="B31" s="78"/>
      <c r="C31" s="78"/>
      <c r="D31" s="78"/>
      <c r="E31" s="78"/>
      <c r="F31" s="78"/>
      <c r="G31" s="78"/>
      <c r="H31" s="78"/>
      <c r="I31" s="78"/>
      <c r="J31" s="78"/>
      <c r="K31" s="78"/>
    </row>
    <row r="32" spans="2:51">
      <c r="B32" s="78"/>
      <c r="C32" s="78"/>
      <c r="D32" s="78"/>
      <c r="E32" s="78"/>
      <c r="F32" s="78"/>
      <c r="G32" s="78"/>
      <c r="H32" s="78"/>
      <c r="I32" s="78"/>
      <c r="J32" s="78"/>
      <c r="K32" s="78"/>
    </row>
    <row r="33" spans="2:11">
      <c r="B33" s="78"/>
      <c r="C33" s="78"/>
      <c r="D33" s="78"/>
      <c r="E33" s="78"/>
      <c r="F33" s="78"/>
      <c r="G33" s="78"/>
      <c r="H33" s="78"/>
      <c r="I33" s="78"/>
      <c r="J33" s="78"/>
      <c r="K33" s="78"/>
    </row>
    <row r="34" spans="2:11">
      <c r="B34" s="78"/>
      <c r="C34" s="78"/>
      <c r="D34" s="78"/>
      <c r="E34" s="78"/>
      <c r="F34" s="78"/>
      <c r="G34" s="78"/>
      <c r="H34" s="78"/>
      <c r="I34" s="78"/>
      <c r="J34" s="78"/>
      <c r="K34" s="78"/>
    </row>
    <row r="35" spans="2:11">
      <c r="B35" s="78"/>
      <c r="C35" s="78"/>
      <c r="D35" s="78"/>
      <c r="E35" s="78"/>
      <c r="F35" s="78"/>
      <c r="G35" s="78"/>
      <c r="H35" s="78"/>
      <c r="I35" s="78"/>
      <c r="J35" s="78"/>
      <c r="K35" s="78"/>
    </row>
    <row r="36" spans="2:11">
      <c r="B36" s="78"/>
      <c r="C36" s="78"/>
      <c r="D36" s="78"/>
      <c r="E36" s="78"/>
      <c r="F36" s="78"/>
      <c r="G36" s="78"/>
      <c r="H36" s="78"/>
      <c r="I36" s="78"/>
      <c r="J36" s="78"/>
      <c r="K36" s="78"/>
    </row>
    <row r="37" spans="2:11">
      <c r="B37" s="78"/>
      <c r="C37" s="78"/>
      <c r="D37" s="78"/>
      <c r="E37" s="78"/>
      <c r="F37" s="78"/>
      <c r="G37" s="78"/>
      <c r="H37" s="78"/>
      <c r="I37" s="78"/>
      <c r="J37" s="78"/>
      <c r="K37" s="78"/>
    </row>
    <row r="38" spans="2:11">
      <c r="B38" s="78"/>
      <c r="C38" s="78"/>
      <c r="D38" s="78"/>
      <c r="E38" s="78"/>
      <c r="F38" s="78"/>
      <c r="G38" s="78"/>
      <c r="H38" s="78"/>
      <c r="I38" s="78"/>
      <c r="J38" s="78"/>
      <c r="K38" s="78"/>
    </row>
    <row r="39" spans="2:11">
      <c r="B39" s="78"/>
      <c r="C39" s="78"/>
      <c r="D39" s="78"/>
      <c r="E39" s="78"/>
      <c r="F39" s="78"/>
      <c r="G39" s="78"/>
      <c r="H39" s="78"/>
      <c r="I39" s="78"/>
      <c r="J39" s="78"/>
      <c r="K39" s="78"/>
    </row>
    <row r="40" spans="2:11">
      <c r="B40" s="78"/>
      <c r="C40" s="78"/>
      <c r="D40" s="78"/>
      <c r="E40" s="78"/>
      <c r="F40" s="78"/>
      <c r="G40" s="78"/>
      <c r="H40" s="78"/>
      <c r="I40" s="78"/>
      <c r="J40" s="78"/>
      <c r="K40" s="78"/>
    </row>
    <row r="41" spans="2:11">
      <c r="B41" s="78"/>
      <c r="C41" s="78"/>
      <c r="D41" s="78"/>
      <c r="E41" s="78"/>
      <c r="F41" s="78"/>
      <c r="G41" s="78"/>
      <c r="H41" s="78"/>
      <c r="I41" s="78"/>
      <c r="J41" s="78"/>
      <c r="K41" s="78"/>
    </row>
    <row r="42" spans="2:11">
      <c r="B42" s="78"/>
      <c r="C42" s="78"/>
      <c r="D42" s="78"/>
      <c r="E42" s="78"/>
      <c r="F42" s="78"/>
      <c r="G42" s="78"/>
      <c r="H42" s="78"/>
      <c r="I42" s="78"/>
      <c r="J42" s="78"/>
      <c r="K42" s="78"/>
    </row>
    <row r="43" spans="2:11">
      <c r="B43" s="78"/>
      <c r="C43" s="78"/>
      <c r="D43" s="78"/>
      <c r="E43" s="78"/>
      <c r="F43" s="78"/>
      <c r="G43" s="78"/>
      <c r="H43" s="78"/>
      <c r="I43" s="78"/>
      <c r="J43" s="78"/>
      <c r="K43" s="78"/>
    </row>
    <row r="44" spans="2:11">
      <c r="B44" s="78"/>
      <c r="C44" s="78"/>
      <c r="D44" s="78"/>
      <c r="E44" s="78"/>
      <c r="F44" s="78"/>
      <c r="G44" s="78"/>
      <c r="H44" s="78"/>
      <c r="I44" s="78"/>
      <c r="J44" s="78"/>
      <c r="K44" s="78"/>
    </row>
    <row r="45" spans="2:11">
      <c r="B45" s="78"/>
      <c r="C45" s="78"/>
      <c r="D45" s="78"/>
      <c r="E45" s="78"/>
      <c r="F45" s="78"/>
      <c r="G45" s="78"/>
      <c r="H45" s="78"/>
      <c r="I45" s="78"/>
      <c r="J45" s="78"/>
      <c r="K45" s="78"/>
    </row>
    <row r="46" spans="2:11">
      <c r="B46" s="78"/>
      <c r="C46" s="78"/>
      <c r="D46" s="78"/>
      <c r="E46" s="78"/>
      <c r="F46" s="78"/>
      <c r="G46" s="78"/>
      <c r="H46" s="78"/>
      <c r="I46" s="78"/>
      <c r="J46" s="78"/>
      <c r="K46" s="78"/>
    </row>
    <row r="47" spans="2:11">
      <c r="B47" s="78"/>
      <c r="C47" s="78"/>
      <c r="D47" s="78"/>
      <c r="E47" s="78"/>
      <c r="F47" s="78"/>
      <c r="G47" s="78"/>
      <c r="H47" s="78"/>
      <c r="I47" s="78"/>
      <c r="J47" s="78"/>
      <c r="K47" s="78"/>
    </row>
    <row r="48" spans="2:11">
      <c r="B48" s="78"/>
      <c r="C48" s="78"/>
      <c r="D48" s="78"/>
      <c r="E48" s="78"/>
      <c r="F48" s="78"/>
      <c r="G48" s="78"/>
      <c r="H48" s="78"/>
      <c r="I48" s="78"/>
      <c r="J48" s="78"/>
      <c r="K48" s="78"/>
    </row>
    <row r="49" spans="2:11">
      <c r="B49" s="78"/>
      <c r="C49" s="78"/>
      <c r="D49" s="78"/>
      <c r="E49" s="78"/>
      <c r="F49" s="78"/>
      <c r="G49" s="78"/>
      <c r="H49" s="78"/>
      <c r="I49" s="78"/>
      <c r="J49" s="78"/>
      <c r="K49" s="78"/>
    </row>
    <row r="50" spans="2:11">
      <c r="B50" s="78"/>
      <c r="C50" s="78"/>
      <c r="D50" s="78"/>
      <c r="E50" s="78"/>
      <c r="F50" s="78"/>
      <c r="G50" s="78"/>
      <c r="H50" s="78"/>
      <c r="I50" s="78"/>
      <c r="J50" s="78"/>
      <c r="K50" s="78"/>
    </row>
    <row r="51" spans="2:11">
      <c r="B51" s="78"/>
      <c r="C51" s="78"/>
      <c r="D51" s="78"/>
      <c r="E51" s="78"/>
      <c r="F51" s="78"/>
      <c r="G51" s="78"/>
      <c r="H51" s="78"/>
      <c r="I51" s="78"/>
      <c r="J51" s="78"/>
      <c r="K51" s="78"/>
    </row>
    <row r="52" spans="2:11">
      <c r="B52" s="78"/>
      <c r="C52" s="78"/>
      <c r="D52" s="78"/>
      <c r="E52" s="78"/>
      <c r="F52" s="78"/>
      <c r="G52" s="78"/>
      <c r="H52" s="78"/>
      <c r="I52" s="78"/>
      <c r="J52" s="78"/>
      <c r="K52" s="78"/>
    </row>
    <row r="53" spans="2:11">
      <c r="B53" s="78"/>
      <c r="C53" s="78"/>
      <c r="D53" s="78"/>
      <c r="E53" s="78"/>
      <c r="F53" s="78"/>
      <c r="G53" s="78"/>
      <c r="H53" s="78"/>
      <c r="I53" s="78"/>
      <c r="J53" s="78"/>
      <c r="K53" s="78"/>
    </row>
    <row r="54" spans="2:11">
      <c r="B54" s="78"/>
      <c r="C54" s="78"/>
      <c r="D54" s="78"/>
      <c r="E54" s="78"/>
      <c r="F54" s="78"/>
      <c r="G54" s="78"/>
      <c r="H54" s="78"/>
      <c r="I54" s="78"/>
      <c r="J54" s="78"/>
      <c r="K54" s="78"/>
    </row>
    <row r="55" spans="2:11">
      <c r="B55" s="78"/>
      <c r="C55" s="78"/>
      <c r="D55" s="78"/>
      <c r="E55" s="78"/>
      <c r="F55" s="78"/>
      <c r="G55" s="78"/>
      <c r="H55" s="78"/>
      <c r="I55" s="78"/>
      <c r="J55" s="78"/>
      <c r="K55" s="78"/>
    </row>
    <row r="56" spans="2:11">
      <c r="B56" s="78"/>
      <c r="C56" s="78"/>
      <c r="D56" s="78"/>
      <c r="E56" s="78"/>
      <c r="F56" s="78"/>
      <c r="G56" s="78"/>
      <c r="H56" s="78"/>
      <c r="I56" s="78"/>
      <c r="J56" s="78"/>
      <c r="K56" s="78"/>
    </row>
    <row r="57" spans="2:11">
      <c r="B57" s="78"/>
      <c r="C57" s="78"/>
      <c r="D57" s="78"/>
      <c r="E57" s="78"/>
      <c r="F57" s="78"/>
      <c r="G57" s="78"/>
      <c r="H57" s="78"/>
      <c r="I57" s="78"/>
      <c r="J57" s="78"/>
      <c r="K57" s="78"/>
    </row>
    <row r="58" spans="2:11">
      <c r="B58" s="78"/>
      <c r="C58" s="78"/>
      <c r="D58" s="78"/>
      <c r="E58" s="78"/>
      <c r="F58" s="78"/>
      <c r="G58" s="78"/>
      <c r="H58" s="78"/>
      <c r="I58" s="78"/>
      <c r="J58" s="78"/>
      <c r="K58" s="78"/>
    </row>
    <row r="59" spans="2:11">
      <c r="B59" s="78"/>
      <c r="C59" s="78"/>
      <c r="D59" s="78"/>
      <c r="E59" s="78"/>
      <c r="F59" s="78"/>
      <c r="G59" s="78"/>
      <c r="H59" s="78"/>
      <c r="I59" s="78"/>
      <c r="J59" s="78"/>
      <c r="K59" s="78"/>
    </row>
    <row r="60" spans="2:11">
      <c r="B60" s="78"/>
      <c r="C60" s="78"/>
      <c r="D60" s="78"/>
      <c r="E60" s="78"/>
      <c r="F60" s="78"/>
      <c r="G60" s="78"/>
      <c r="H60" s="78"/>
      <c r="I60" s="78"/>
      <c r="J60" s="78"/>
      <c r="K60" s="78"/>
    </row>
    <row r="61" spans="2:11">
      <c r="B61" s="78"/>
      <c r="C61" s="78"/>
      <c r="D61" s="78"/>
      <c r="E61" s="78"/>
      <c r="F61" s="78"/>
      <c r="G61" s="78"/>
      <c r="H61" s="78"/>
      <c r="I61" s="78"/>
      <c r="J61" s="78"/>
      <c r="K61" s="78"/>
    </row>
    <row r="62" spans="2:11">
      <c r="B62" s="78"/>
      <c r="C62" s="78"/>
      <c r="D62" s="78"/>
      <c r="E62" s="78"/>
      <c r="F62" s="78"/>
      <c r="G62" s="78"/>
      <c r="H62" s="78"/>
      <c r="I62" s="78"/>
      <c r="J62" s="78"/>
      <c r="K62" s="78"/>
    </row>
    <row r="63" spans="2:11">
      <c r="B63" s="78"/>
      <c r="C63" s="78"/>
      <c r="D63" s="78"/>
      <c r="E63" s="78"/>
      <c r="F63" s="78"/>
      <c r="G63" s="78"/>
      <c r="H63" s="78"/>
      <c r="I63" s="78"/>
      <c r="J63" s="78"/>
      <c r="K63" s="78"/>
    </row>
    <row r="64" spans="2:11">
      <c r="B64" s="78"/>
      <c r="C64" s="78"/>
      <c r="D64" s="78"/>
      <c r="E64" s="78"/>
      <c r="F64" s="78"/>
      <c r="G64" s="78"/>
      <c r="H64" s="78"/>
      <c r="I64" s="78"/>
      <c r="J64" s="78"/>
      <c r="K64" s="78"/>
    </row>
    <row r="65" spans="2:11">
      <c r="B65" s="78"/>
      <c r="C65" s="78"/>
      <c r="D65" s="78"/>
      <c r="E65" s="78"/>
      <c r="F65" s="78"/>
      <c r="G65" s="78"/>
      <c r="H65" s="78"/>
      <c r="I65" s="78"/>
      <c r="J65" s="78"/>
      <c r="K65" s="78"/>
    </row>
    <row r="66" spans="2:11">
      <c r="B66" s="78"/>
      <c r="C66" s="78"/>
      <c r="D66" s="78"/>
      <c r="E66" s="78"/>
      <c r="F66" s="78"/>
      <c r="G66" s="78"/>
      <c r="H66" s="78"/>
      <c r="I66" s="78"/>
      <c r="J66" s="78"/>
      <c r="K66" s="78"/>
    </row>
    <row r="67" spans="2:11">
      <c r="B67" s="78"/>
      <c r="C67" s="78"/>
      <c r="D67" s="78"/>
      <c r="E67" s="78"/>
      <c r="F67" s="78"/>
      <c r="G67" s="78"/>
      <c r="H67" s="78"/>
      <c r="I67" s="78"/>
      <c r="J67" s="78"/>
      <c r="K67" s="78"/>
    </row>
    <row r="68" spans="2:11">
      <c r="B68" s="78"/>
      <c r="C68" s="78"/>
      <c r="D68" s="78"/>
      <c r="E68" s="78"/>
      <c r="F68" s="78"/>
      <c r="G68" s="78"/>
      <c r="H68" s="78"/>
      <c r="I68" s="78"/>
      <c r="J68" s="78"/>
      <c r="K68" s="78"/>
    </row>
    <row r="69" spans="2:11">
      <c r="B69" s="78"/>
      <c r="C69" s="78"/>
      <c r="D69" s="78"/>
      <c r="E69" s="78"/>
      <c r="F69" s="78"/>
      <c r="G69" s="78"/>
      <c r="H69" s="78"/>
      <c r="I69" s="78"/>
      <c r="J69" s="78"/>
      <c r="K69" s="78"/>
    </row>
    <row r="70" spans="2:11">
      <c r="B70" s="78"/>
      <c r="C70" s="78"/>
      <c r="D70" s="78"/>
      <c r="E70" s="78"/>
      <c r="F70" s="78"/>
      <c r="G70" s="78"/>
      <c r="H70" s="78"/>
      <c r="I70" s="78"/>
      <c r="J70" s="78"/>
      <c r="K70" s="78"/>
    </row>
    <row r="71" spans="2:11">
      <c r="B71" s="78"/>
      <c r="C71" s="78"/>
      <c r="D71" s="78"/>
      <c r="E71" s="78"/>
      <c r="F71" s="78"/>
      <c r="G71" s="78"/>
      <c r="H71" s="78"/>
      <c r="I71" s="78"/>
      <c r="J71" s="78"/>
      <c r="K71" s="78"/>
    </row>
    <row r="72" spans="2:11">
      <c r="B72" s="78"/>
      <c r="C72" s="78"/>
      <c r="D72" s="78"/>
      <c r="E72" s="78"/>
      <c r="F72" s="78"/>
      <c r="G72" s="78"/>
      <c r="H72" s="78"/>
      <c r="I72" s="78"/>
      <c r="J72" s="78"/>
      <c r="K72" s="78"/>
    </row>
    <row r="73" spans="2:11">
      <c r="B73" s="78"/>
      <c r="C73" s="78"/>
      <c r="D73" s="78"/>
      <c r="E73" s="78"/>
      <c r="F73" s="78"/>
      <c r="G73" s="78"/>
      <c r="H73" s="78"/>
      <c r="I73" s="78"/>
      <c r="J73" s="78"/>
      <c r="K73" s="78"/>
    </row>
    <row r="74" spans="2:11">
      <c r="B74" s="78"/>
      <c r="C74" s="78"/>
      <c r="D74" s="78"/>
      <c r="E74" s="78"/>
      <c r="F74" s="78"/>
      <c r="G74" s="78"/>
      <c r="H74" s="78"/>
      <c r="I74" s="78"/>
      <c r="J74" s="78"/>
      <c r="K74" s="78"/>
    </row>
    <row r="75" spans="2:11">
      <c r="B75" s="78"/>
      <c r="C75" s="78"/>
      <c r="D75" s="78"/>
      <c r="E75" s="78"/>
      <c r="F75" s="78"/>
      <c r="G75" s="78"/>
      <c r="H75" s="78"/>
      <c r="I75" s="78"/>
      <c r="J75" s="78"/>
      <c r="K75" s="78"/>
    </row>
    <row r="76" spans="2:11">
      <c r="B76" s="78"/>
      <c r="C76" s="78"/>
      <c r="D76" s="78"/>
      <c r="E76" s="78"/>
      <c r="F76" s="78"/>
      <c r="G76" s="78"/>
      <c r="H76" s="78"/>
      <c r="I76" s="78"/>
      <c r="J76" s="78"/>
      <c r="K76" s="78"/>
    </row>
    <row r="77" spans="2:11">
      <c r="B77" s="78"/>
      <c r="C77" s="78"/>
      <c r="D77" s="78"/>
      <c r="E77" s="78"/>
      <c r="F77" s="78"/>
      <c r="G77" s="78"/>
      <c r="H77" s="78"/>
      <c r="I77" s="78"/>
      <c r="J77" s="78"/>
      <c r="K77" s="78"/>
    </row>
    <row r="78" spans="2:11">
      <c r="B78" s="78"/>
      <c r="C78" s="78"/>
      <c r="D78" s="78"/>
      <c r="E78" s="78"/>
      <c r="F78" s="78"/>
      <c r="G78" s="78"/>
      <c r="H78" s="78"/>
      <c r="I78" s="78"/>
      <c r="J78" s="78"/>
      <c r="K78" s="78"/>
    </row>
    <row r="79" spans="2:11">
      <c r="B79" s="78"/>
      <c r="C79" s="78"/>
      <c r="D79" s="78"/>
      <c r="E79" s="78"/>
      <c r="F79" s="78"/>
      <c r="G79" s="78"/>
      <c r="H79" s="78"/>
      <c r="I79" s="78"/>
      <c r="J79" s="78"/>
      <c r="K79" s="78"/>
    </row>
    <row r="80" spans="2:11">
      <c r="B80" s="78"/>
      <c r="C80" s="78"/>
      <c r="D80" s="78"/>
      <c r="E80" s="78"/>
      <c r="F80" s="78"/>
      <c r="G80" s="78"/>
      <c r="H80" s="78"/>
      <c r="I80" s="78"/>
      <c r="J80" s="78"/>
      <c r="K80" s="78"/>
    </row>
    <row r="81" spans="2:11">
      <c r="B81" s="78"/>
      <c r="C81" s="78"/>
      <c r="D81" s="78"/>
      <c r="E81" s="78"/>
      <c r="F81" s="78"/>
      <c r="G81" s="78"/>
      <c r="H81" s="78"/>
      <c r="I81" s="78"/>
      <c r="J81" s="78"/>
      <c r="K81" s="78"/>
    </row>
    <row r="82" spans="2:11">
      <c r="B82" s="78"/>
      <c r="C82" s="78"/>
      <c r="D82" s="78"/>
      <c r="E82" s="78"/>
      <c r="F82" s="78"/>
      <c r="G82" s="78"/>
      <c r="H82" s="78"/>
      <c r="I82" s="78"/>
      <c r="J82" s="78"/>
      <c r="K82" s="78"/>
    </row>
    <row r="83" spans="2:11">
      <c r="B83" s="78"/>
      <c r="C83" s="78"/>
      <c r="D83" s="78"/>
      <c r="E83" s="78"/>
      <c r="F83" s="78"/>
      <c r="G83" s="78"/>
      <c r="H83" s="78"/>
      <c r="I83" s="78"/>
      <c r="J83" s="78"/>
      <c r="K83" s="78"/>
    </row>
    <row r="84" spans="2:11">
      <c r="B84" s="78"/>
      <c r="C84" s="78"/>
      <c r="D84" s="78"/>
      <c r="E84" s="78"/>
      <c r="F84" s="78"/>
      <c r="G84" s="78"/>
      <c r="H84" s="78"/>
      <c r="I84" s="78"/>
      <c r="J84" s="78"/>
      <c r="K84" s="78"/>
    </row>
    <row r="85" spans="2:11">
      <c r="B85" s="78"/>
      <c r="C85" s="78"/>
      <c r="D85" s="78"/>
      <c r="E85" s="78"/>
      <c r="F85" s="78"/>
      <c r="G85" s="78"/>
      <c r="H85" s="78"/>
      <c r="I85" s="78"/>
      <c r="J85" s="78"/>
      <c r="K85" s="78"/>
    </row>
    <row r="86" spans="2:11">
      <c r="B86" s="78"/>
      <c r="C86" s="78"/>
      <c r="D86" s="78"/>
      <c r="E86" s="78"/>
      <c r="F86" s="78"/>
      <c r="G86" s="78"/>
      <c r="H86" s="78"/>
      <c r="I86" s="78"/>
      <c r="J86" s="78"/>
      <c r="K86" s="78"/>
    </row>
    <row r="87" spans="2:11">
      <c r="B87" s="78"/>
      <c r="C87" s="78"/>
      <c r="D87" s="78"/>
      <c r="E87" s="78"/>
      <c r="F87" s="78"/>
      <c r="G87" s="78"/>
      <c r="H87" s="78"/>
      <c r="I87" s="78"/>
      <c r="J87" s="78"/>
      <c r="K87" s="78"/>
    </row>
    <row r="88" spans="2:11">
      <c r="B88" s="78"/>
      <c r="C88" s="78"/>
      <c r="D88" s="78"/>
      <c r="E88" s="78"/>
      <c r="F88" s="78"/>
      <c r="G88" s="78"/>
      <c r="H88" s="78"/>
      <c r="I88" s="78"/>
      <c r="J88" s="78"/>
      <c r="K88" s="78"/>
    </row>
    <row r="89" spans="2:11">
      <c r="B89" s="78"/>
      <c r="C89" s="78"/>
      <c r="D89" s="78"/>
      <c r="E89" s="78"/>
      <c r="F89" s="78"/>
      <c r="G89" s="78"/>
      <c r="H89" s="78"/>
      <c r="I89" s="78"/>
      <c r="J89" s="78"/>
      <c r="K89" s="78"/>
    </row>
    <row r="90" spans="2:11">
      <c r="B90" s="78"/>
      <c r="C90" s="78"/>
      <c r="D90" s="78"/>
      <c r="E90" s="78"/>
      <c r="F90" s="78"/>
      <c r="G90" s="78"/>
      <c r="H90" s="78"/>
      <c r="I90" s="78"/>
      <c r="J90" s="78"/>
      <c r="K90" s="78"/>
    </row>
    <row r="91" spans="2:11">
      <c r="B91" s="78"/>
      <c r="C91" s="78"/>
      <c r="D91" s="78"/>
      <c r="E91" s="78"/>
      <c r="F91" s="78"/>
      <c r="G91" s="78"/>
      <c r="H91" s="78"/>
      <c r="I91" s="78"/>
      <c r="J91" s="78"/>
      <c r="K91" s="78"/>
    </row>
    <row r="92" spans="2:11">
      <c r="B92" s="78"/>
      <c r="C92" s="78"/>
      <c r="D92" s="78"/>
      <c r="E92" s="78"/>
      <c r="F92" s="78"/>
      <c r="G92" s="78"/>
      <c r="H92" s="78"/>
      <c r="I92" s="78"/>
      <c r="J92" s="78"/>
      <c r="K92" s="78"/>
    </row>
    <row r="93" spans="2:11">
      <c r="B93" s="78"/>
      <c r="C93" s="78"/>
      <c r="D93" s="78"/>
      <c r="E93" s="78"/>
      <c r="F93" s="78"/>
      <c r="G93" s="78"/>
      <c r="H93" s="78"/>
      <c r="I93" s="78"/>
      <c r="J93" s="78"/>
      <c r="K93" s="78"/>
    </row>
    <row r="94" spans="2:11">
      <c r="B94" s="78"/>
      <c r="C94" s="78"/>
      <c r="D94" s="78"/>
      <c r="E94" s="78"/>
      <c r="F94" s="78"/>
      <c r="G94" s="78"/>
      <c r="H94" s="78"/>
      <c r="I94" s="78"/>
      <c r="J94" s="78"/>
      <c r="K94" s="78"/>
    </row>
    <row r="95" spans="2:11">
      <c r="B95" s="78"/>
      <c r="C95" s="78"/>
      <c r="D95" s="78"/>
      <c r="E95" s="78"/>
      <c r="F95" s="78"/>
      <c r="G95" s="78"/>
      <c r="H95" s="78"/>
      <c r="I95" s="78"/>
      <c r="J95" s="78"/>
      <c r="K95" s="78"/>
    </row>
    <row r="96" spans="2:11">
      <c r="B96" s="78"/>
      <c r="C96" s="78"/>
      <c r="D96" s="78"/>
      <c r="E96" s="78"/>
      <c r="F96" s="78"/>
      <c r="G96" s="78"/>
      <c r="H96" s="78"/>
      <c r="I96" s="78"/>
      <c r="J96" s="78"/>
      <c r="K96" s="78"/>
    </row>
    <row r="97" spans="2:11">
      <c r="B97" s="78"/>
      <c r="C97" s="78"/>
      <c r="D97" s="78"/>
      <c r="E97" s="78"/>
      <c r="F97" s="78"/>
      <c r="G97" s="78"/>
      <c r="H97" s="78"/>
      <c r="I97" s="78"/>
      <c r="J97" s="78"/>
      <c r="K97" s="78"/>
    </row>
    <row r="98" spans="2:11">
      <c r="B98" s="78"/>
      <c r="C98" s="78"/>
      <c r="D98" s="78"/>
      <c r="E98" s="78"/>
      <c r="F98" s="78"/>
      <c r="G98" s="78"/>
      <c r="H98" s="78"/>
      <c r="I98" s="78"/>
      <c r="J98" s="78"/>
      <c r="K98" s="78"/>
    </row>
    <row r="99" spans="2:11">
      <c r="B99" s="78"/>
      <c r="C99" s="78"/>
      <c r="D99" s="78"/>
      <c r="E99" s="78"/>
      <c r="F99" s="78"/>
      <c r="G99" s="78"/>
      <c r="H99" s="78"/>
      <c r="I99" s="78"/>
      <c r="J99" s="78"/>
      <c r="K99" s="78"/>
    </row>
    <row r="100" spans="2:11">
      <c r="B100" s="78"/>
      <c r="C100" s="78"/>
      <c r="D100" s="78"/>
      <c r="E100" s="78"/>
      <c r="F100" s="78"/>
      <c r="G100" s="78"/>
      <c r="H100" s="78"/>
      <c r="I100" s="78"/>
      <c r="J100" s="78"/>
      <c r="K100" s="78"/>
    </row>
    <row r="101" spans="2:11">
      <c r="B101" s="78"/>
      <c r="C101" s="78"/>
      <c r="D101" s="78"/>
      <c r="E101" s="78"/>
      <c r="F101" s="78"/>
      <c r="G101" s="78"/>
      <c r="H101" s="78"/>
      <c r="I101" s="78"/>
      <c r="J101" s="78"/>
      <c r="K101" s="78"/>
    </row>
    <row r="102" spans="2:11">
      <c r="B102" s="78"/>
      <c r="C102" s="78"/>
      <c r="D102" s="78"/>
      <c r="E102" s="78"/>
      <c r="F102" s="78"/>
      <c r="G102" s="78"/>
      <c r="H102" s="78"/>
      <c r="I102" s="78"/>
      <c r="J102" s="78"/>
      <c r="K102" s="78"/>
    </row>
    <row r="103" spans="2:11">
      <c r="B103" s="78"/>
      <c r="C103" s="78"/>
      <c r="D103" s="78"/>
      <c r="E103" s="78"/>
      <c r="F103" s="78"/>
      <c r="G103" s="78"/>
      <c r="H103" s="78"/>
      <c r="I103" s="78"/>
      <c r="J103" s="78"/>
      <c r="K103" s="78"/>
    </row>
    <row r="104" spans="2:11">
      <c r="B104" s="78"/>
      <c r="C104" s="78"/>
      <c r="D104" s="78"/>
      <c r="E104" s="78"/>
      <c r="F104" s="78"/>
      <c r="G104" s="78"/>
      <c r="H104" s="78"/>
      <c r="I104" s="78"/>
      <c r="J104" s="78"/>
      <c r="K104" s="78"/>
    </row>
    <row r="105" spans="2:11">
      <c r="B105" s="78"/>
      <c r="C105" s="78"/>
      <c r="D105" s="78"/>
      <c r="E105" s="78"/>
      <c r="F105" s="78"/>
      <c r="G105" s="78"/>
      <c r="H105" s="78"/>
      <c r="I105" s="78"/>
      <c r="J105" s="78"/>
      <c r="K105" s="78"/>
    </row>
    <row r="106" spans="2:11">
      <c r="B106" s="78"/>
      <c r="C106" s="78"/>
      <c r="D106" s="78"/>
      <c r="E106" s="78"/>
      <c r="F106" s="78"/>
      <c r="G106" s="78"/>
      <c r="H106" s="78"/>
      <c r="I106" s="78"/>
      <c r="J106" s="78"/>
      <c r="K106" s="78"/>
    </row>
    <row r="107" spans="2:11">
      <c r="B107" s="78"/>
      <c r="C107" s="78"/>
      <c r="D107" s="78"/>
      <c r="E107" s="78"/>
      <c r="F107" s="78"/>
      <c r="G107" s="78"/>
      <c r="H107" s="78"/>
      <c r="I107" s="78"/>
      <c r="J107" s="78"/>
      <c r="K107" s="78"/>
    </row>
    <row r="108" spans="2:11">
      <c r="B108" s="78"/>
      <c r="C108" s="78"/>
      <c r="D108" s="78"/>
      <c r="E108" s="78"/>
      <c r="F108" s="78"/>
      <c r="G108" s="78"/>
      <c r="H108" s="78"/>
      <c r="I108" s="78"/>
      <c r="J108" s="78"/>
      <c r="K108" s="78"/>
    </row>
    <row r="109" spans="2:11">
      <c r="B109" s="78"/>
      <c r="C109" s="78"/>
      <c r="D109" s="78"/>
      <c r="E109" s="78"/>
      <c r="F109" s="78"/>
      <c r="G109" s="78"/>
      <c r="H109" s="78"/>
      <c r="I109" s="78"/>
      <c r="J109" s="78"/>
      <c r="K109" s="78"/>
    </row>
    <row r="110" spans="2:11">
      <c r="B110" s="78"/>
      <c r="C110" s="78"/>
      <c r="D110" s="78"/>
      <c r="E110" s="78"/>
      <c r="F110" s="78"/>
      <c r="G110" s="78"/>
      <c r="H110" s="78"/>
      <c r="I110" s="78"/>
      <c r="J110" s="78"/>
      <c r="K110" s="78"/>
    </row>
    <row r="111" spans="2:11">
      <c r="B111" s="78"/>
      <c r="C111" s="78"/>
      <c r="D111" s="78"/>
      <c r="E111" s="78"/>
      <c r="F111" s="78"/>
      <c r="G111" s="78"/>
      <c r="H111" s="78"/>
      <c r="I111" s="78"/>
      <c r="J111" s="78"/>
      <c r="K111" s="78"/>
    </row>
    <row r="112" spans="2:11">
      <c r="B112" s="78"/>
      <c r="C112" s="78"/>
      <c r="D112" s="78"/>
      <c r="E112" s="78"/>
      <c r="F112" s="78"/>
      <c r="G112" s="78"/>
      <c r="H112" s="78"/>
      <c r="I112" s="78"/>
      <c r="J112" s="78"/>
      <c r="K112" s="78"/>
    </row>
    <row r="113" spans="2:11">
      <c r="B113" s="78"/>
      <c r="C113" s="78"/>
      <c r="D113" s="78"/>
      <c r="E113" s="78"/>
      <c r="F113" s="78"/>
      <c r="G113" s="78"/>
      <c r="H113" s="78"/>
      <c r="I113" s="78"/>
      <c r="J113" s="78"/>
      <c r="K113" s="78"/>
    </row>
    <row r="114" spans="2:11">
      <c r="B114" s="78"/>
      <c r="C114" s="78"/>
      <c r="D114" s="78"/>
      <c r="E114" s="78"/>
      <c r="F114" s="78"/>
      <c r="G114" s="78"/>
      <c r="H114" s="78"/>
      <c r="I114" s="78"/>
      <c r="J114" s="78"/>
      <c r="K114" s="78"/>
    </row>
    <row r="115" spans="2:11">
      <c r="B115" s="78"/>
      <c r="C115" s="78"/>
      <c r="D115" s="78"/>
      <c r="E115" s="78"/>
      <c r="F115" s="78"/>
      <c r="G115" s="78"/>
      <c r="H115" s="78"/>
      <c r="I115" s="78"/>
      <c r="J115" s="78"/>
      <c r="K115" s="78"/>
    </row>
    <row r="116" spans="2:11">
      <c r="B116" s="78"/>
      <c r="C116" s="78"/>
      <c r="D116" s="78"/>
      <c r="E116" s="78"/>
      <c r="F116" s="78"/>
      <c r="G116" s="78"/>
      <c r="H116" s="78"/>
      <c r="I116" s="78"/>
      <c r="J116" s="78"/>
      <c r="K116" s="78"/>
    </row>
    <row r="117" spans="2:11">
      <c r="B117" s="78"/>
      <c r="C117" s="78"/>
      <c r="D117" s="78"/>
      <c r="E117" s="78"/>
      <c r="F117" s="78"/>
      <c r="G117" s="78"/>
      <c r="H117" s="78"/>
      <c r="I117" s="78"/>
      <c r="J117" s="78"/>
      <c r="K117" s="78"/>
    </row>
    <row r="118" spans="2:11">
      <c r="B118" s="78"/>
      <c r="C118" s="78"/>
      <c r="D118" s="78"/>
      <c r="E118" s="78"/>
      <c r="F118" s="78"/>
      <c r="G118" s="78"/>
      <c r="H118" s="78"/>
      <c r="I118" s="78"/>
      <c r="J118" s="78"/>
      <c r="K118" s="78"/>
    </row>
    <row r="119" spans="2:11">
      <c r="B119" s="78"/>
      <c r="C119" s="78"/>
      <c r="D119" s="78"/>
      <c r="E119" s="78"/>
      <c r="F119" s="78"/>
      <c r="G119" s="78"/>
      <c r="H119" s="78"/>
      <c r="I119" s="78"/>
      <c r="J119" s="78"/>
      <c r="K119" s="78"/>
    </row>
    <row r="120" spans="2:11">
      <c r="B120" s="78"/>
      <c r="C120" s="78"/>
      <c r="D120" s="78"/>
      <c r="E120" s="78"/>
      <c r="F120" s="78"/>
      <c r="G120" s="78"/>
      <c r="H120" s="78"/>
      <c r="I120" s="78"/>
      <c r="J120" s="78"/>
      <c r="K120" s="78"/>
    </row>
    <row r="121" spans="2:11">
      <c r="B121" s="78"/>
      <c r="C121" s="78"/>
      <c r="D121" s="78"/>
      <c r="E121" s="78"/>
      <c r="F121" s="78"/>
      <c r="G121" s="78"/>
      <c r="H121" s="78"/>
      <c r="I121" s="78"/>
      <c r="J121" s="78"/>
      <c r="K121" s="78"/>
    </row>
    <row r="122" spans="2:11">
      <c r="B122" s="78"/>
      <c r="C122" s="78"/>
      <c r="D122" s="78"/>
      <c r="E122" s="78"/>
      <c r="F122" s="78"/>
      <c r="G122" s="78"/>
      <c r="H122" s="78"/>
      <c r="I122" s="78"/>
      <c r="J122" s="78"/>
      <c r="K122" s="78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6" t="s">
        <v>182</v>
      </c>
      <c r="C1" s="77" t="s" vm="1">
        <v>251</v>
      </c>
    </row>
    <row r="2" spans="2:78">
      <c r="B2" s="56" t="s">
        <v>181</v>
      </c>
      <c r="C2" s="77" t="s">
        <v>252</v>
      </c>
    </row>
    <row r="3" spans="2:78">
      <c r="B3" s="56" t="s">
        <v>183</v>
      </c>
      <c r="C3" s="77" t="s">
        <v>253</v>
      </c>
    </row>
    <row r="4" spans="2:78">
      <c r="B4" s="56" t="s">
        <v>184</v>
      </c>
      <c r="C4" s="77">
        <v>8602</v>
      </c>
    </row>
    <row r="6" spans="2:78" ht="26.25" customHeight="1">
      <c r="B6" s="207" t="s">
        <v>213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9"/>
    </row>
    <row r="7" spans="2:78" ht="26.25" customHeight="1">
      <c r="B7" s="207" t="s">
        <v>103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208"/>
      <c r="Q7" s="209"/>
    </row>
    <row r="8" spans="2:78" s="3" customFormat="1" ht="47.25">
      <c r="B8" s="22" t="s">
        <v>119</v>
      </c>
      <c r="C8" s="30" t="s">
        <v>45</v>
      </c>
      <c r="D8" s="30" t="s">
        <v>50</v>
      </c>
      <c r="E8" s="30" t="s">
        <v>15</v>
      </c>
      <c r="F8" s="30" t="s">
        <v>65</v>
      </c>
      <c r="G8" s="30" t="s">
        <v>105</v>
      </c>
      <c r="H8" s="30" t="s">
        <v>18</v>
      </c>
      <c r="I8" s="30" t="s">
        <v>104</v>
      </c>
      <c r="J8" s="30" t="s">
        <v>17</v>
      </c>
      <c r="K8" s="30" t="s">
        <v>19</v>
      </c>
      <c r="L8" s="30" t="s">
        <v>235</v>
      </c>
      <c r="M8" s="30" t="s">
        <v>234</v>
      </c>
      <c r="N8" s="30" t="s">
        <v>113</v>
      </c>
      <c r="O8" s="30" t="s">
        <v>59</v>
      </c>
      <c r="P8" s="30" t="s">
        <v>185</v>
      </c>
      <c r="Q8" s="31" t="s">
        <v>187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242</v>
      </c>
      <c r="M9" s="16"/>
      <c r="N9" s="16" t="s">
        <v>238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116</v>
      </c>
      <c r="R10" s="1"/>
      <c r="S10" s="1"/>
      <c r="T10" s="1"/>
      <c r="U10" s="1"/>
      <c r="V10" s="1"/>
    </row>
    <row r="11" spans="2:78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1"/>
      <c r="S11" s="1"/>
      <c r="T11" s="1"/>
      <c r="U11" s="1"/>
      <c r="V11" s="1"/>
      <c r="BZ11" s="1"/>
    </row>
    <row r="12" spans="2:78" ht="18" customHeight="1">
      <c r="B12" s="94" t="s">
        <v>250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</row>
    <row r="13" spans="2:78">
      <c r="B13" s="94" t="s">
        <v>115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</row>
    <row r="14" spans="2:78">
      <c r="B14" s="94" t="s">
        <v>233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</row>
    <row r="15" spans="2:78">
      <c r="B15" s="94" t="s">
        <v>241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</row>
    <row r="16" spans="2:78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</row>
    <row r="17" spans="2:17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</row>
    <row r="18" spans="2:17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</row>
    <row r="19" spans="2:17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</row>
    <row r="20" spans="2:17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</row>
    <row r="21" spans="2:17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</row>
    <row r="22" spans="2:17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</row>
    <row r="23" spans="2:17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</row>
    <row r="24" spans="2:17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</row>
    <row r="25" spans="2:17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</row>
    <row r="26" spans="2:17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</row>
    <row r="27" spans="2:17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</row>
    <row r="28" spans="2:17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</row>
    <row r="29" spans="2:17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</row>
    <row r="30" spans="2:17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</row>
    <row r="31" spans="2:17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</row>
    <row r="32" spans="2:17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</row>
    <row r="33" spans="2:17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</row>
    <row r="34" spans="2:17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</row>
    <row r="35" spans="2:17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</row>
    <row r="36" spans="2:17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</row>
    <row r="37" spans="2:17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</row>
    <row r="38" spans="2:17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</row>
    <row r="39" spans="2:17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</row>
    <row r="40" spans="2:17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</row>
    <row r="41" spans="2:17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</row>
    <row r="42" spans="2:17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</row>
    <row r="43" spans="2:17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</row>
    <row r="44" spans="2:17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</row>
    <row r="45" spans="2:17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</row>
    <row r="46" spans="2:17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</row>
    <row r="47" spans="2:17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</row>
    <row r="48" spans="2:17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</row>
    <row r="49" spans="2:17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</row>
    <row r="50" spans="2:17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</row>
    <row r="51" spans="2:17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</row>
    <row r="52" spans="2:17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</row>
    <row r="53" spans="2:17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</row>
    <row r="54" spans="2:17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</row>
    <row r="55" spans="2:17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</row>
    <row r="56" spans="2:17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</row>
    <row r="57" spans="2:17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</row>
    <row r="58" spans="2:17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</row>
    <row r="59" spans="2:17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</row>
    <row r="60" spans="2:17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</row>
    <row r="61" spans="2:17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</row>
    <row r="62" spans="2:17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</row>
    <row r="63" spans="2:17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</row>
    <row r="64" spans="2:17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</row>
    <row r="65" spans="2:17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</row>
    <row r="66" spans="2:17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</row>
    <row r="67" spans="2:17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</row>
    <row r="68" spans="2:17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</row>
    <row r="69" spans="2:17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</row>
    <row r="70" spans="2:17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</row>
    <row r="71" spans="2:17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</row>
    <row r="72" spans="2:17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</row>
    <row r="73" spans="2:17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</row>
    <row r="74" spans="2:17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</row>
    <row r="75" spans="2:17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</row>
    <row r="76" spans="2:17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</row>
    <row r="77" spans="2:17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</row>
    <row r="78" spans="2:17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</row>
    <row r="79" spans="2:17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</row>
    <row r="80" spans="2:17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</row>
    <row r="81" spans="2:17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</row>
    <row r="82" spans="2:17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</row>
    <row r="83" spans="2:17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</row>
    <row r="84" spans="2:17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</row>
    <row r="85" spans="2:17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</row>
    <row r="86" spans="2:17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</row>
    <row r="87" spans="2:17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</row>
    <row r="88" spans="2:17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</row>
    <row r="89" spans="2:17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</row>
    <row r="90" spans="2:17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</row>
    <row r="91" spans="2:17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</row>
    <row r="92" spans="2:17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</row>
    <row r="93" spans="2:17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</row>
    <row r="94" spans="2:17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</row>
    <row r="95" spans="2:17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</row>
    <row r="96" spans="2:17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</row>
    <row r="97" spans="2:17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</row>
    <row r="98" spans="2:17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</row>
    <row r="99" spans="2:17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</row>
    <row r="100" spans="2:17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</row>
    <row r="101" spans="2:17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</row>
    <row r="102" spans="2:17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</row>
    <row r="103" spans="2:17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</row>
    <row r="104" spans="2:17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</row>
    <row r="105" spans="2:17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</row>
    <row r="106" spans="2:17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</row>
    <row r="107" spans="2:17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</row>
    <row r="108" spans="2:17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</row>
    <row r="109" spans="2:17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</row>
    <row r="110" spans="2:17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5" type="noConversion"/>
  <conditionalFormatting sqref="B16:B110">
    <cfRule type="cellIs" dxfId="100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E119"/>
  <sheetViews>
    <sheetView rightToLeft="1" workbookViewId="0">
      <selection activeCell="A10" sqref="A10:XFD118"/>
    </sheetView>
  </sheetViews>
  <sheetFormatPr defaultColWidth="9.140625" defaultRowHeight="18"/>
  <cols>
    <col min="1" max="1" width="6.28515625" style="1" customWidth="1"/>
    <col min="2" max="2" width="41.5703125" style="2" bestFit="1" customWidth="1"/>
    <col min="3" max="3" width="41.85546875" style="2" bestFit="1" customWidth="1"/>
    <col min="4" max="4" width="10.140625" style="2" bestFit="1" customWidth="1"/>
    <col min="5" max="5" width="12.7109375" style="2" bestFit="1" customWidth="1"/>
    <col min="6" max="6" width="8.7109375" style="1" bestFit="1" customWidth="1"/>
    <col min="7" max="7" width="11.28515625" style="1" bestFit="1" customWidth="1"/>
    <col min="8" max="8" width="11.140625" style="1" bestFit="1" customWidth="1"/>
    <col min="9" max="9" width="6.140625" style="1" bestFit="1" customWidth="1"/>
    <col min="10" max="10" width="12" style="1" bestFit="1" customWidth="1"/>
    <col min="11" max="11" width="6.85546875" style="1" bestFit="1" customWidth="1"/>
    <col min="12" max="12" width="10.85546875" style="1" bestFit="1" customWidth="1"/>
    <col min="13" max="13" width="11.28515625" style="1" bestFit="1" customWidth="1"/>
    <col min="14" max="14" width="7.28515625" style="1" bestFit="1" customWidth="1"/>
    <col min="15" max="15" width="9" style="1" bestFit="1" customWidth="1"/>
    <col min="16" max="16" width="9.140625" style="1" bestFit="1" customWidth="1"/>
    <col min="17" max="17" width="10.42578125" style="1" bestFit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57">
      <c r="B1" s="56" t="s">
        <v>182</v>
      </c>
      <c r="C1" s="77" t="s" vm="1">
        <v>251</v>
      </c>
    </row>
    <row r="2" spans="2:57">
      <c r="B2" s="56" t="s">
        <v>181</v>
      </c>
      <c r="C2" s="77" t="s">
        <v>252</v>
      </c>
    </row>
    <row r="3" spans="2:57">
      <c r="B3" s="56" t="s">
        <v>183</v>
      </c>
      <c r="C3" s="77" t="s">
        <v>253</v>
      </c>
    </row>
    <row r="4" spans="2:57">
      <c r="B4" s="56" t="s">
        <v>184</v>
      </c>
      <c r="C4" s="77">
        <v>8602</v>
      </c>
    </row>
    <row r="6" spans="2:57" ht="26.25" customHeight="1">
      <c r="B6" s="207" t="s">
        <v>214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9"/>
    </row>
    <row r="7" spans="2:57" s="3" customFormat="1" ht="63">
      <c r="B7" s="22" t="s">
        <v>119</v>
      </c>
      <c r="C7" s="30" t="s">
        <v>226</v>
      </c>
      <c r="D7" s="30" t="s">
        <v>45</v>
      </c>
      <c r="E7" s="30" t="s">
        <v>120</v>
      </c>
      <c r="F7" s="30" t="s">
        <v>15</v>
      </c>
      <c r="G7" s="30" t="s">
        <v>105</v>
      </c>
      <c r="H7" s="30" t="s">
        <v>65</v>
      </c>
      <c r="I7" s="30" t="s">
        <v>18</v>
      </c>
      <c r="J7" s="30" t="s">
        <v>104</v>
      </c>
      <c r="K7" s="13" t="s">
        <v>35</v>
      </c>
      <c r="L7" s="70" t="s">
        <v>19</v>
      </c>
      <c r="M7" s="30" t="s">
        <v>235</v>
      </c>
      <c r="N7" s="30" t="s">
        <v>234</v>
      </c>
      <c r="O7" s="30" t="s">
        <v>113</v>
      </c>
      <c r="P7" s="30" t="s">
        <v>185</v>
      </c>
      <c r="Q7" s="31" t="s">
        <v>187</v>
      </c>
      <c r="R7" s="1"/>
      <c r="S7" s="1"/>
      <c r="BD7" s="3" t="s">
        <v>165</v>
      </c>
      <c r="BE7" s="3" t="s">
        <v>167</v>
      </c>
    </row>
    <row r="8" spans="2:57" s="3" customFormat="1" ht="24" customHeight="1">
      <c r="B8" s="15"/>
      <c r="C8" s="69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242</v>
      </c>
      <c r="N8" s="16"/>
      <c r="O8" s="16" t="s">
        <v>238</v>
      </c>
      <c r="P8" s="32" t="s">
        <v>20</v>
      </c>
      <c r="Q8" s="17" t="s">
        <v>20</v>
      </c>
      <c r="R8" s="1"/>
      <c r="S8" s="1"/>
      <c r="BD8" s="3" t="s">
        <v>163</v>
      </c>
      <c r="BE8" s="3" t="s">
        <v>166</v>
      </c>
    </row>
    <row r="9" spans="2:57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116</v>
      </c>
      <c r="R9" s="1"/>
      <c r="S9" s="1"/>
      <c r="BD9" s="4" t="s">
        <v>164</v>
      </c>
      <c r="BE9" s="4" t="s">
        <v>168</v>
      </c>
    </row>
    <row r="10" spans="2:57" s="139" customFormat="1" ht="18" customHeight="1">
      <c r="B10" s="96" t="s">
        <v>40</v>
      </c>
      <c r="C10" s="97"/>
      <c r="D10" s="97"/>
      <c r="E10" s="97"/>
      <c r="F10" s="97"/>
      <c r="G10" s="97"/>
      <c r="H10" s="97"/>
      <c r="I10" s="99">
        <v>5.315182803497823</v>
      </c>
      <c r="J10" s="97"/>
      <c r="K10" s="97"/>
      <c r="L10" s="100">
        <v>4.5666305528931722E-2</v>
      </c>
      <c r="M10" s="99"/>
      <c r="N10" s="101"/>
      <c r="O10" s="99">
        <f>O11+O106</f>
        <v>1840.426909999999</v>
      </c>
      <c r="P10" s="102">
        <f>O10/$O$10</f>
        <v>1</v>
      </c>
      <c r="Q10" s="102">
        <f>O10/'סכום נכסי הקרן'!$C$42</f>
        <v>2.1371613221059415E-2</v>
      </c>
      <c r="R10" s="141"/>
      <c r="S10" s="141"/>
      <c r="BD10" s="141" t="s">
        <v>28</v>
      </c>
      <c r="BE10" s="139" t="s">
        <v>169</v>
      </c>
    </row>
    <row r="11" spans="2:57" s="141" customFormat="1" ht="21.75" customHeight="1">
      <c r="B11" s="80" t="s">
        <v>38</v>
      </c>
      <c r="C11" s="81"/>
      <c r="D11" s="81"/>
      <c r="E11" s="81"/>
      <c r="F11" s="81"/>
      <c r="G11" s="81"/>
      <c r="H11" s="81"/>
      <c r="I11" s="89">
        <v>5.3706132573368519</v>
      </c>
      <c r="J11" s="81"/>
      <c r="K11" s="81"/>
      <c r="L11" s="103">
        <v>4.5127134687433568E-2</v>
      </c>
      <c r="M11" s="89"/>
      <c r="N11" s="91"/>
      <c r="O11" s="89">
        <f>O12+O101</f>
        <v>1766.720499999999</v>
      </c>
      <c r="P11" s="90">
        <f t="shared" ref="P11:P74" si="0">O11/$O$10</f>
        <v>0.95995146039241508</v>
      </c>
      <c r="Q11" s="90">
        <f>O11/'סכום נכסי הקרן'!$C$42</f>
        <v>2.0515711322497829E-2</v>
      </c>
      <c r="BE11" s="141" t="s">
        <v>175</v>
      </c>
    </row>
    <row r="12" spans="2:57" s="141" customFormat="1">
      <c r="B12" s="98" t="s">
        <v>37</v>
      </c>
      <c r="C12" s="81"/>
      <c r="D12" s="81"/>
      <c r="E12" s="81"/>
      <c r="F12" s="81"/>
      <c r="G12" s="81"/>
      <c r="H12" s="81"/>
      <c r="I12" s="89">
        <v>5.4196057372797313</v>
      </c>
      <c r="J12" s="81"/>
      <c r="K12" s="81"/>
      <c r="L12" s="103">
        <v>4.5440226365031818E-2</v>
      </c>
      <c r="M12" s="89"/>
      <c r="N12" s="91"/>
      <c r="O12" s="89">
        <f>SUM(O13:O99)</f>
        <v>1747.815149999999</v>
      </c>
      <c r="P12" s="90">
        <f t="shared" si="0"/>
        <v>0.94967919698587755</v>
      </c>
      <c r="Q12" s="90">
        <f>O12/'סכום נכסי הקרן'!$C$42</f>
        <v>2.0296176482068468E-2</v>
      </c>
      <c r="BE12" s="141" t="s">
        <v>170</v>
      </c>
    </row>
    <row r="13" spans="2:57" s="141" customFormat="1">
      <c r="B13" s="146" t="s">
        <v>1092</v>
      </c>
      <c r="C13" s="92" t="s">
        <v>1005</v>
      </c>
      <c r="D13" s="79" t="s">
        <v>1006</v>
      </c>
      <c r="E13" s="79"/>
      <c r="F13" s="79" t="s">
        <v>314</v>
      </c>
      <c r="G13" s="104">
        <v>42368</v>
      </c>
      <c r="H13" s="79" t="s">
        <v>287</v>
      </c>
      <c r="I13" s="86">
        <v>10.07</v>
      </c>
      <c r="J13" s="92" t="s">
        <v>167</v>
      </c>
      <c r="K13" s="93">
        <v>3.1699999999999999E-2</v>
      </c>
      <c r="L13" s="93">
        <v>1.8500000000000003E-2</v>
      </c>
      <c r="M13" s="86">
        <v>3880.75</v>
      </c>
      <c r="N13" s="88">
        <v>114</v>
      </c>
      <c r="O13" s="86">
        <v>4.4240600000000008</v>
      </c>
      <c r="P13" s="87">
        <f t="shared" si="0"/>
        <v>2.4038227087214256E-3</v>
      </c>
      <c r="Q13" s="87">
        <f>O13/'סכום נכסי הקרן'!$C$42</f>
        <v>5.1373569182793668E-5</v>
      </c>
      <c r="BE13" s="141" t="s">
        <v>171</v>
      </c>
    </row>
    <row r="14" spans="2:57" s="141" customFormat="1">
      <c r="B14" s="146" t="s">
        <v>1092</v>
      </c>
      <c r="C14" s="92" t="s">
        <v>1005</v>
      </c>
      <c r="D14" s="79" t="s">
        <v>1008</v>
      </c>
      <c r="E14" s="79"/>
      <c r="F14" s="79" t="s">
        <v>314</v>
      </c>
      <c r="G14" s="104">
        <v>42388</v>
      </c>
      <c r="H14" s="79" t="s">
        <v>287</v>
      </c>
      <c r="I14" s="86">
        <v>10.07</v>
      </c>
      <c r="J14" s="92" t="s">
        <v>167</v>
      </c>
      <c r="K14" s="93">
        <v>3.1899999999999998E-2</v>
      </c>
      <c r="L14" s="93">
        <v>1.8600000000000002E-2</v>
      </c>
      <c r="M14" s="86">
        <v>5433.04</v>
      </c>
      <c r="N14" s="88">
        <v>114.18</v>
      </c>
      <c r="O14" s="86">
        <v>6.2034399999999996</v>
      </c>
      <c r="P14" s="87">
        <f t="shared" si="0"/>
        <v>3.3706527362176004E-3</v>
      </c>
      <c r="Q14" s="87">
        <f>O14/'סכום נכסי הקרן'!$C$42</f>
        <v>7.2036286580948154E-5</v>
      </c>
      <c r="BE14" s="141" t="s">
        <v>172</v>
      </c>
    </row>
    <row r="15" spans="2:57" s="141" customFormat="1">
      <c r="B15" s="146" t="s">
        <v>1092</v>
      </c>
      <c r="C15" s="92" t="s">
        <v>1005</v>
      </c>
      <c r="D15" s="79" t="s">
        <v>1009</v>
      </c>
      <c r="E15" s="79"/>
      <c r="F15" s="79" t="s">
        <v>314</v>
      </c>
      <c r="G15" s="104">
        <v>42509</v>
      </c>
      <c r="H15" s="79" t="s">
        <v>287</v>
      </c>
      <c r="I15" s="86">
        <v>10.18</v>
      </c>
      <c r="J15" s="92" t="s">
        <v>167</v>
      </c>
      <c r="K15" s="93">
        <v>2.7400000000000001E-2</v>
      </c>
      <c r="L15" s="93">
        <v>0.02</v>
      </c>
      <c r="M15" s="86">
        <v>5433.04</v>
      </c>
      <c r="N15" s="88">
        <v>108.31</v>
      </c>
      <c r="O15" s="86">
        <v>5.8845200000000002</v>
      </c>
      <c r="P15" s="87">
        <f t="shared" si="0"/>
        <v>3.1973668544109709E-3</v>
      </c>
      <c r="Q15" s="87">
        <f>O15/'סכום נכסי הקרן'!$C$42</f>
        <v>6.8332887738306662E-5</v>
      </c>
      <c r="BE15" s="141" t="s">
        <v>174</v>
      </c>
    </row>
    <row r="16" spans="2:57" s="141" customFormat="1">
      <c r="B16" s="146" t="s">
        <v>1092</v>
      </c>
      <c r="C16" s="92" t="s">
        <v>1005</v>
      </c>
      <c r="D16" s="79" t="s">
        <v>1010</v>
      </c>
      <c r="E16" s="79"/>
      <c r="F16" s="79" t="s">
        <v>314</v>
      </c>
      <c r="G16" s="104">
        <v>42723</v>
      </c>
      <c r="H16" s="79" t="s">
        <v>287</v>
      </c>
      <c r="I16" s="86">
        <v>9.9600000000000009</v>
      </c>
      <c r="J16" s="92" t="s">
        <v>167</v>
      </c>
      <c r="K16" s="93">
        <v>3.15E-2</v>
      </c>
      <c r="L16" s="93">
        <v>2.29E-2</v>
      </c>
      <c r="M16" s="86">
        <v>776.15</v>
      </c>
      <c r="N16" s="88">
        <v>109.05</v>
      </c>
      <c r="O16" s="86">
        <v>0.84638999999999998</v>
      </c>
      <c r="P16" s="87">
        <f t="shared" si="0"/>
        <v>4.5988786373483335E-4</v>
      </c>
      <c r="Q16" s="87">
        <f>O16/'סכום נכסי הקרן'!$C$42</f>
        <v>9.8285455488001349E-6</v>
      </c>
      <c r="BE16" s="141" t="s">
        <v>173</v>
      </c>
    </row>
    <row r="17" spans="2:57" s="141" customFormat="1">
      <c r="B17" s="146" t="s">
        <v>1092</v>
      </c>
      <c r="C17" s="92" t="s">
        <v>1005</v>
      </c>
      <c r="D17" s="79" t="s">
        <v>1011</v>
      </c>
      <c r="E17" s="79"/>
      <c r="F17" s="79" t="s">
        <v>314</v>
      </c>
      <c r="G17" s="104">
        <v>42918</v>
      </c>
      <c r="H17" s="79" t="s">
        <v>287</v>
      </c>
      <c r="I17" s="86">
        <v>9.86</v>
      </c>
      <c r="J17" s="92" t="s">
        <v>167</v>
      </c>
      <c r="K17" s="93">
        <v>3.1899999999999998E-2</v>
      </c>
      <c r="L17" s="93">
        <v>2.63E-2</v>
      </c>
      <c r="M17" s="86">
        <v>3880.75</v>
      </c>
      <c r="N17" s="88">
        <v>105.85</v>
      </c>
      <c r="O17" s="86">
        <v>4.1077700000000004</v>
      </c>
      <c r="P17" s="87">
        <f t="shared" si="0"/>
        <v>2.2319658431858088E-3</v>
      </c>
      <c r="Q17" s="87">
        <f>O17/'סכום נכסי הקרן'!$C$42</f>
        <v>4.7700710723182856E-5</v>
      </c>
      <c r="BE17" s="141" t="s">
        <v>176</v>
      </c>
    </row>
    <row r="18" spans="2:57" s="141" customFormat="1">
      <c r="B18" s="146" t="s">
        <v>1093</v>
      </c>
      <c r="C18" s="92" t="s">
        <v>1005</v>
      </c>
      <c r="D18" s="79" t="s">
        <v>1012</v>
      </c>
      <c r="E18" s="79"/>
      <c r="F18" s="79" t="s">
        <v>337</v>
      </c>
      <c r="G18" s="104">
        <v>42229</v>
      </c>
      <c r="H18" s="79" t="s">
        <v>163</v>
      </c>
      <c r="I18" s="86">
        <v>4.4499999999999993</v>
      </c>
      <c r="J18" s="92" t="s">
        <v>166</v>
      </c>
      <c r="K18" s="93">
        <v>9.8519999999999996E-2</v>
      </c>
      <c r="L18" s="93">
        <v>4.1799999999999997E-2</v>
      </c>
      <c r="M18" s="86">
        <v>7316.01</v>
      </c>
      <c r="N18" s="88">
        <v>129.44999999999999</v>
      </c>
      <c r="O18" s="86">
        <v>33.279580000000003</v>
      </c>
      <c r="P18" s="87">
        <f t="shared" si="0"/>
        <v>1.8082532818431796E-2</v>
      </c>
      <c r="Q18" s="87">
        <f>O18/'סכום נכסי הקרן'!$C$42</f>
        <v>3.8645289745263772E-4</v>
      </c>
      <c r="BE18" s="141" t="s">
        <v>177</v>
      </c>
    </row>
    <row r="19" spans="2:57" s="141" customFormat="1">
      <c r="B19" s="146" t="s">
        <v>1093</v>
      </c>
      <c r="C19" s="92" t="s">
        <v>1005</v>
      </c>
      <c r="D19" s="79" t="s">
        <v>1013</v>
      </c>
      <c r="E19" s="79"/>
      <c r="F19" s="79" t="s">
        <v>337</v>
      </c>
      <c r="G19" s="104">
        <v>41274</v>
      </c>
      <c r="H19" s="79" t="s">
        <v>163</v>
      </c>
      <c r="I19" s="86">
        <v>4.5999999999999996</v>
      </c>
      <c r="J19" s="92" t="s">
        <v>167</v>
      </c>
      <c r="K19" s="93">
        <v>3.8425000000000001E-2</v>
      </c>
      <c r="L19" s="93">
        <v>6.7999999999999996E-3</v>
      </c>
      <c r="M19" s="86">
        <v>222628.26</v>
      </c>
      <c r="N19" s="88">
        <v>147.03</v>
      </c>
      <c r="O19" s="86">
        <v>327.33044999999998</v>
      </c>
      <c r="P19" s="87">
        <f t="shared" si="0"/>
        <v>0.1778557182691923</v>
      </c>
      <c r="Q19" s="87">
        <f>O19/'סכום נכסי הקרן'!$C$42</f>
        <v>3.8010636200028888E-3</v>
      </c>
      <c r="BE19" s="141" t="s">
        <v>178</v>
      </c>
    </row>
    <row r="20" spans="2:57" s="141" customFormat="1">
      <c r="B20" s="146" t="s">
        <v>1094</v>
      </c>
      <c r="C20" s="92" t="s">
        <v>1005</v>
      </c>
      <c r="D20" s="79" t="s">
        <v>1014</v>
      </c>
      <c r="E20" s="79"/>
      <c r="F20" s="79" t="s">
        <v>337</v>
      </c>
      <c r="G20" s="104">
        <v>41416</v>
      </c>
      <c r="H20" s="79" t="s">
        <v>287</v>
      </c>
      <c r="I20" s="86">
        <v>0.97000000000000008</v>
      </c>
      <c r="J20" s="92" t="s">
        <v>166</v>
      </c>
      <c r="K20" s="93">
        <v>4.9443000000000001E-2</v>
      </c>
      <c r="L20" s="93">
        <v>3.5499999999999997E-2</v>
      </c>
      <c r="M20" s="86">
        <v>2769.35</v>
      </c>
      <c r="N20" s="88">
        <v>103.29</v>
      </c>
      <c r="O20" s="86">
        <v>10.05165</v>
      </c>
      <c r="P20" s="87">
        <f t="shared" si="0"/>
        <v>5.461586083850516E-3</v>
      </c>
      <c r="Q20" s="87">
        <f>O20/'סכום נכסי הקרן'!$C$42</f>
        <v>1.1672290535757379E-4</v>
      </c>
      <c r="BE20" s="141" t="s">
        <v>179</v>
      </c>
    </row>
    <row r="21" spans="2:57" s="141" customFormat="1">
      <c r="B21" s="146" t="s">
        <v>1095</v>
      </c>
      <c r="C21" s="92" t="s">
        <v>1015</v>
      </c>
      <c r="D21" s="79" t="s">
        <v>1016</v>
      </c>
      <c r="E21" s="79"/>
      <c r="F21" s="79" t="s">
        <v>1007</v>
      </c>
      <c r="G21" s="104">
        <v>42201</v>
      </c>
      <c r="H21" s="79" t="s">
        <v>1003</v>
      </c>
      <c r="I21" s="86">
        <v>7.67</v>
      </c>
      <c r="J21" s="92" t="s">
        <v>167</v>
      </c>
      <c r="K21" s="93">
        <v>4.2030000000000005E-2</v>
      </c>
      <c r="L21" s="93">
        <v>2.18E-2</v>
      </c>
      <c r="M21" s="86">
        <v>5214</v>
      </c>
      <c r="N21" s="88">
        <v>117.33</v>
      </c>
      <c r="O21" s="86">
        <v>6.1175899999999999</v>
      </c>
      <c r="P21" s="87">
        <f t="shared" si="0"/>
        <v>3.324005950336818E-3</v>
      </c>
      <c r="Q21" s="87">
        <f>O21/'סכום נכסי הקרן'!$C$42</f>
        <v>7.1039369515098501E-5</v>
      </c>
      <c r="BE21" s="141" t="s">
        <v>180</v>
      </c>
    </row>
    <row r="22" spans="2:57" s="141" customFormat="1">
      <c r="B22" s="146" t="s">
        <v>1095</v>
      </c>
      <c r="C22" s="92" t="s">
        <v>1005</v>
      </c>
      <c r="D22" s="79" t="s">
        <v>1017</v>
      </c>
      <c r="E22" s="79"/>
      <c r="F22" s="79" t="s">
        <v>1007</v>
      </c>
      <c r="G22" s="104">
        <v>40742</v>
      </c>
      <c r="H22" s="79" t="s">
        <v>1003</v>
      </c>
      <c r="I22" s="86">
        <v>5.7200000000000006</v>
      </c>
      <c r="J22" s="92" t="s">
        <v>167</v>
      </c>
      <c r="K22" s="93">
        <v>4.4999999999999998E-2</v>
      </c>
      <c r="L22" s="93">
        <v>7.4000000000000012E-3</v>
      </c>
      <c r="M22" s="86">
        <v>67809.509999999995</v>
      </c>
      <c r="N22" s="88">
        <v>126.41</v>
      </c>
      <c r="O22" s="86">
        <v>85.718009999999992</v>
      </c>
      <c r="P22" s="87">
        <f t="shared" si="0"/>
        <v>4.6575068824656576E-2</v>
      </c>
      <c r="Q22" s="87">
        <f>O22/'סכום נכסי הקרן'!$C$42</f>
        <v>9.9538435666478276E-4</v>
      </c>
      <c r="BE22" s="141" t="s">
        <v>28</v>
      </c>
    </row>
    <row r="23" spans="2:57" s="141" customFormat="1">
      <c r="B23" s="146" t="s">
        <v>1096</v>
      </c>
      <c r="C23" s="92" t="s">
        <v>1015</v>
      </c>
      <c r="D23" s="79" t="s">
        <v>1018</v>
      </c>
      <c r="E23" s="79"/>
      <c r="F23" s="79" t="s">
        <v>1019</v>
      </c>
      <c r="G23" s="104">
        <v>42901</v>
      </c>
      <c r="H23" s="79" t="s">
        <v>1003</v>
      </c>
      <c r="I23" s="86">
        <v>3.8100000000000005</v>
      </c>
      <c r="J23" s="92" t="s">
        <v>167</v>
      </c>
      <c r="K23" s="93">
        <v>0.04</v>
      </c>
      <c r="L23" s="93">
        <v>2.4600000000000004E-2</v>
      </c>
      <c r="M23" s="86">
        <v>36461</v>
      </c>
      <c r="N23" s="88">
        <v>107.21</v>
      </c>
      <c r="O23" s="86">
        <v>39.089839999999995</v>
      </c>
      <c r="P23" s="87">
        <f t="shared" si="0"/>
        <v>2.1239550338893933E-2</v>
      </c>
      <c r="Q23" s="87">
        <f>O23/'סכום נכסי הקרן'!$C$42</f>
        <v>4.5392345483206254E-4</v>
      </c>
    </row>
    <row r="24" spans="2:57" s="141" customFormat="1">
      <c r="B24" s="146" t="s">
        <v>1096</v>
      </c>
      <c r="C24" s="92" t="s">
        <v>1015</v>
      </c>
      <c r="D24" s="79" t="s">
        <v>1020</v>
      </c>
      <c r="E24" s="79"/>
      <c r="F24" s="79" t="s">
        <v>1019</v>
      </c>
      <c r="G24" s="104">
        <v>42719</v>
      </c>
      <c r="H24" s="79" t="s">
        <v>1003</v>
      </c>
      <c r="I24" s="86">
        <v>3.79</v>
      </c>
      <c r="J24" s="92" t="s">
        <v>167</v>
      </c>
      <c r="K24" s="93">
        <v>4.1500000000000002E-2</v>
      </c>
      <c r="L24" s="93">
        <v>2.1599999999999998E-2</v>
      </c>
      <c r="M24" s="86">
        <v>107255</v>
      </c>
      <c r="N24" s="88">
        <v>109</v>
      </c>
      <c r="O24" s="86">
        <v>116.90796</v>
      </c>
      <c r="P24" s="87">
        <f t="shared" si="0"/>
        <v>6.3522196597310163E-2</v>
      </c>
      <c r="Q24" s="87">
        <f>O24/'סכום נכסי הקרן'!$C$42</f>
        <v>1.3575718166298093E-3</v>
      </c>
    </row>
    <row r="25" spans="2:57" s="141" customFormat="1">
      <c r="B25" s="146" t="s">
        <v>1097</v>
      </c>
      <c r="C25" s="92" t="s">
        <v>1005</v>
      </c>
      <c r="D25" s="79" t="s">
        <v>1021</v>
      </c>
      <c r="E25" s="79"/>
      <c r="F25" s="79" t="s">
        <v>415</v>
      </c>
      <c r="G25" s="104">
        <v>42122</v>
      </c>
      <c r="H25" s="79" t="s">
        <v>163</v>
      </c>
      <c r="I25" s="86">
        <v>6.4199999999999982</v>
      </c>
      <c r="J25" s="92" t="s">
        <v>167</v>
      </c>
      <c r="K25" s="93">
        <v>2.4799999999999999E-2</v>
      </c>
      <c r="L25" s="93">
        <v>1.7299999999999999E-2</v>
      </c>
      <c r="M25" s="86">
        <v>112584.66</v>
      </c>
      <c r="N25" s="88">
        <v>105.06</v>
      </c>
      <c r="O25" s="86">
        <v>118.28144</v>
      </c>
      <c r="P25" s="87">
        <f t="shared" si="0"/>
        <v>6.4268479969139369E-2</v>
      </c>
      <c r="Q25" s="87">
        <f>O25/'סכום נכסי הקרן'!$C$42</f>
        <v>1.3735210962058512E-3</v>
      </c>
    </row>
    <row r="26" spans="2:57" s="141" customFormat="1">
      <c r="B26" s="146" t="s">
        <v>1098</v>
      </c>
      <c r="C26" s="92" t="s">
        <v>1005</v>
      </c>
      <c r="D26" s="79" t="s">
        <v>1022</v>
      </c>
      <c r="E26" s="79"/>
      <c r="F26" s="79" t="s">
        <v>1019</v>
      </c>
      <c r="G26" s="104">
        <v>42242</v>
      </c>
      <c r="H26" s="79" t="s">
        <v>1003</v>
      </c>
      <c r="I26" s="86">
        <v>5.6400000000000015</v>
      </c>
      <c r="J26" s="92" t="s">
        <v>167</v>
      </c>
      <c r="K26" s="93">
        <v>2.3599999999999999E-2</v>
      </c>
      <c r="L26" s="93">
        <v>1.0299999999999998E-2</v>
      </c>
      <c r="M26" s="86">
        <v>40630.86</v>
      </c>
      <c r="N26" s="88">
        <v>108.28</v>
      </c>
      <c r="O26" s="86">
        <v>43.995089999999998</v>
      </c>
      <c r="P26" s="87">
        <f t="shared" si="0"/>
        <v>2.3904828689991293E-2</v>
      </c>
      <c r="Q26" s="87">
        <f>O26/'סכום נכסי הקרן'!$C$42</f>
        <v>5.1088475287817828E-4</v>
      </c>
    </row>
    <row r="27" spans="2:57" s="141" customFormat="1">
      <c r="B27" s="146" t="s">
        <v>1099</v>
      </c>
      <c r="C27" s="92" t="s">
        <v>1005</v>
      </c>
      <c r="D27" s="79" t="s">
        <v>1023</v>
      </c>
      <c r="E27" s="79"/>
      <c r="F27" s="79" t="s">
        <v>415</v>
      </c>
      <c r="G27" s="104">
        <v>42516</v>
      </c>
      <c r="H27" s="79" t="s">
        <v>287</v>
      </c>
      <c r="I27" s="86">
        <v>5.92</v>
      </c>
      <c r="J27" s="92" t="s">
        <v>167</v>
      </c>
      <c r="K27" s="93">
        <v>2.3269999999999999E-2</v>
      </c>
      <c r="L27" s="93">
        <v>1.46E-2</v>
      </c>
      <c r="M27" s="86">
        <v>30938.47</v>
      </c>
      <c r="N27" s="88">
        <v>105.73</v>
      </c>
      <c r="O27" s="86">
        <v>32.711259999999996</v>
      </c>
      <c r="P27" s="87">
        <f t="shared" si="0"/>
        <v>1.7773734899366372E-2</v>
      </c>
      <c r="Q27" s="87">
        <f>O27/'סכום נכסי הקרן'!$C$42</f>
        <v>3.7985338776290348E-4</v>
      </c>
    </row>
    <row r="28" spans="2:57" s="141" customFormat="1">
      <c r="B28" s="146" t="s">
        <v>1100</v>
      </c>
      <c r="C28" s="92" t="s">
        <v>1005</v>
      </c>
      <c r="D28" s="79" t="s">
        <v>1024</v>
      </c>
      <c r="E28" s="79"/>
      <c r="F28" s="79" t="s">
        <v>415</v>
      </c>
      <c r="G28" s="104">
        <v>41767</v>
      </c>
      <c r="H28" s="79" t="s">
        <v>163</v>
      </c>
      <c r="I28" s="86">
        <v>6.99</v>
      </c>
      <c r="J28" s="92" t="s">
        <v>167</v>
      </c>
      <c r="K28" s="93">
        <v>5.3499999999999999E-2</v>
      </c>
      <c r="L28" s="93">
        <v>1.9099999999999999E-2</v>
      </c>
      <c r="M28" s="86">
        <v>1439.3</v>
      </c>
      <c r="N28" s="88">
        <v>125.65</v>
      </c>
      <c r="O28" s="86">
        <v>1.8084800000000001</v>
      </c>
      <c r="P28" s="87">
        <f t="shared" si="0"/>
        <v>9.8264157635034855E-4</v>
      </c>
      <c r="Q28" s="87">
        <f>O28/'סכום נכסי הקרן'!$C$42</f>
        <v>2.1000635704691774E-5</v>
      </c>
    </row>
    <row r="29" spans="2:57" s="141" customFormat="1">
      <c r="B29" s="146" t="s">
        <v>1100</v>
      </c>
      <c r="C29" s="92" t="s">
        <v>1005</v>
      </c>
      <c r="D29" s="79" t="s">
        <v>1025</v>
      </c>
      <c r="E29" s="79"/>
      <c r="F29" s="79" t="s">
        <v>415</v>
      </c>
      <c r="G29" s="104">
        <v>41269</v>
      </c>
      <c r="H29" s="79" t="s">
        <v>163</v>
      </c>
      <c r="I29" s="86">
        <v>7.1199999999999992</v>
      </c>
      <c r="J29" s="92" t="s">
        <v>167</v>
      </c>
      <c r="K29" s="93">
        <v>5.3499999999999999E-2</v>
      </c>
      <c r="L29" s="93">
        <v>1.1900000000000001E-2</v>
      </c>
      <c r="M29" s="86">
        <v>7148.49</v>
      </c>
      <c r="N29" s="88">
        <v>132.80000000000001</v>
      </c>
      <c r="O29" s="86">
        <v>9.4931900000000002</v>
      </c>
      <c r="P29" s="87">
        <f t="shared" si="0"/>
        <v>5.1581456174209089E-3</v>
      </c>
      <c r="Q29" s="87">
        <f>O29/'סכום נכסי הקרן'!$C$42</f>
        <v>1.1023789307342237E-4</v>
      </c>
    </row>
    <row r="30" spans="2:57" s="141" customFormat="1">
      <c r="B30" s="146" t="s">
        <v>1100</v>
      </c>
      <c r="C30" s="92" t="s">
        <v>1005</v>
      </c>
      <c r="D30" s="79" t="s">
        <v>1026</v>
      </c>
      <c r="E30" s="79"/>
      <c r="F30" s="79" t="s">
        <v>415</v>
      </c>
      <c r="G30" s="104">
        <v>41767</v>
      </c>
      <c r="H30" s="79" t="s">
        <v>163</v>
      </c>
      <c r="I30" s="86">
        <v>6.9900000000000011</v>
      </c>
      <c r="J30" s="92" t="s">
        <v>167</v>
      </c>
      <c r="K30" s="93">
        <v>5.3499999999999999E-2</v>
      </c>
      <c r="L30" s="93">
        <v>1.9100000000000002E-2</v>
      </c>
      <c r="M30" s="86">
        <v>1126.43</v>
      </c>
      <c r="N30" s="88">
        <v>125.65</v>
      </c>
      <c r="O30" s="86">
        <v>1.41536</v>
      </c>
      <c r="P30" s="87">
        <f t="shared" si="0"/>
        <v>7.6903896172654898E-4</v>
      </c>
      <c r="Q30" s="87">
        <f>O30/'סכום נכסי הקרן'!$C$42</f>
        <v>1.6435603241944916E-5</v>
      </c>
    </row>
    <row r="31" spans="2:57" s="141" customFormat="1">
      <c r="B31" s="146" t="s">
        <v>1100</v>
      </c>
      <c r="C31" s="92" t="s">
        <v>1005</v>
      </c>
      <c r="D31" s="79" t="s">
        <v>1027</v>
      </c>
      <c r="E31" s="79"/>
      <c r="F31" s="79" t="s">
        <v>415</v>
      </c>
      <c r="G31" s="104">
        <v>41767</v>
      </c>
      <c r="H31" s="79" t="s">
        <v>163</v>
      </c>
      <c r="I31" s="86">
        <v>6.990000000000002</v>
      </c>
      <c r="J31" s="92" t="s">
        <v>167</v>
      </c>
      <c r="K31" s="93">
        <v>5.3499999999999999E-2</v>
      </c>
      <c r="L31" s="93">
        <v>1.9099999999999995E-2</v>
      </c>
      <c r="M31" s="86">
        <v>1439.38</v>
      </c>
      <c r="N31" s="88">
        <v>125.65</v>
      </c>
      <c r="O31" s="86">
        <v>1.8085799999999999</v>
      </c>
      <c r="P31" s="87">
        <f t="shared" si="0"/>
        <v>9.8269591156977865E-4</v>
      </c>
      <c r="Q31" s="87">
        <f>O31/'סכום נכסי הקרן'!$C$42</f>
        <v>2.1001796935985713E-5</v>
      </c>
    </row>
    <row r="32" spans="2:57" s="141" customFormat="1">
      <c r="B32" s="146" t="s">
        <v>1100</v>
      </c>
      <c r="C32" s="92" t="s">
        <v>1005</v>
      </c>
      <c r="D32" s="79" t="s">
        <v>1028</v>
      </c>
      <c r="E32" s="79"/>
      <c r="F32" s="79" t="s">
        <v>415</v>
      </c>
      <c r="G32" s="104">
        <v>41269</v>
      </c>
      <c r="H32" s="79" t="s">
        <v>163</v>
      </c>
      <c r="I32" s="86">
        <v>7.12</v>
      </c>
      <c r="J32" s="92" t="s">
        <v>167</v>
      </c>
      <c r="K32" s="93">
        <v>5.3499999999999999E-2</v>
      </c>
      <c r="L32" s="93">
        <v>1.1899999999999997E-2</v>
      </c>
      <c r="M32" s="86">
        <v>7595.62</v>
      </c>
      <c r="N32" s="88">
        <v>132.80000000000001</v>
      </c>
      <c r="O32" s="86">
        <v>10.08699</v>
      </c>
      <c r="P32" s="87">
        <f t="shared" si="0"/>
        <v>5.48078815039713E-3</v>
      </c>
      <c r="Q32" s="87">
        <f>O32/'סכום נכסי הקרן'!$C$42</f>
        <v>1.1713328449685308E-4</v>
      </c>
    </row>
    <row r="33" spans="2:17" s="141" customFormat="1">
      <c r="B33" s="146" t="s">
        <v>1100</v>
      </c>
      <c r="C33" s="92" t="s">
        <v>1005</v>
      </c>
      <c r="D33" s="79" t="s">
        <v>1029</v>
      </c>
      <c r="E33" s="79"/>
      <c r="F33" s="79" t="s">
        <v>415</v>
      </c>
      <c r="G33" s="104">
        <v>41281</v>
      </c>
      <c r="H33" s="79" t="s">
        <v>163</v>
      </c>
      <c r="I33" s="86">
        <v>7.1099999999999994</v>
      </c>
      <c r="J33" s="92" t="s">
        <v>167</v>
      </c>
      <c r="K33" s="93">
        <v>5.3499999999999999E-2</v>
      </c>
      <c r="L33" s="93">
        <v>1.21E-2</v>
      </c>
      <c r="M33" s="86">
        <v>9568.9500000000007</v>
      </c>
      <c r="N33" s="88">
        <v>132.66</v>
      </c>
      <c r="O33" s="86">
        <v>12.694180000000001</v>
      </c>
      <c r="P33" s="87">
        <f t="shared" si="0"/>
        <v>6.8974105578580181E-3</v>
      </c>
      <c r="Q33" s="87">
        <f>O33/'סכום נכסי הקרן'!$C$42</f>
        <v>1.4740879066939321E-4</v>
      </c>
    </row>
    <row r="34" spans="2:17" s="141" customFormat="1">
      <c r="B34" s="146" t="s">
        <v>1100</v>
      </c>
      <c r="C34" s="92" t="s">
        <v>1005</v>
      </c>
      <c r="D34" s="79" t="s">
        <v>1030</v>
      </c>
      <c r="E34" s="79"/>
      <c r="F34" s="79" t="s">
        <v>415</v>
      </c>
      <c r="G34" s="104">
        <v>41767</v>
      </c>
      <c r="H34" s="79" t="s">
        <v>163</v>
      </c>
      <c r="I34" s="86">
        <v>6.99</v>
      </c>
      <c r="J34" s="92" t="s">
        <v>167</v>
      </c>
      <c r="K34" s="93">
        <v>5.3499999999999999E-2</v>
      </c>
      <c r="L34" s="93">
        <v>1.9100000000000002E-2</v>
      </c>
      <c r="M34" s="86">
        <v>1689.64</v>
      </c>
      <c r="N34" s="88">
        <v>125.65</v>
      </c>
      <c r="O34" s="86">
        <v>2.12304</v>
      </c>
      <c r="P34" s="87">
        <f t="shared" si="0"/>
        <v>1.1535584425898236E-3</v>
      </c>
      <c r="Q34" s="87">
        <f>O34/'סכום נכסי הקרן'!$C$42</f>
        <v>2.4653404862917378E-5</v>
      </c>
    </row>
    <row r="35" spans="2:17" s="141" customFormat="1">
      <c r="B35" s="146" t="s">
        <v>1100</v>
      </c>
      <c r="C35" s="92" t="s">
        <v>1005</v>
      </c>
      <c r="D35" s="79" t="s">
        <v>1031</v>
      </c>
      <c r="E35" s="79"/>
      <c r="F35" s="79" t="s">
        <v>415</v>
      </c>
      <c r="G35" s="104">
        <v>41281</v>
      </c>
      <c r="H35" s="79" t="s">
        <v>163</v>
      </c>
      <c r="I35" s="86">
        <v>7.1099999999999994</v>
      </c>
      <c r="J35" s="92" t="s">
        <v>167</v>
      </c>
      <c r="K35" s="93">
        <v>5.3499999999999999E-2</v>
      </c>
      <c r="L35" s="93">
        <v>1.21E-2</v>
      </c>
      <c r="M35" s="86">
        <v>6892.87</v>
      </c>
      <c r="N35" s="88">
        <v>132.66</v>
      </c>
      <c r="O35" s="86">
        <v>9.1440800000000007</v>
      </c>
      <c r="P35" s="87">
        <f t="shared" si="0"/>
        <v>4.9684559328683174E-3</v>
      </c>
      <c r="Q35" s="87">
        <f>O35/'סכום נכסי הקרן'!$C$42</f>
        <v>1.0618391850313962E-4</v>
      </c>
    </row>
    <row r="36" spans="2:17" s="141" customFormat="1">
      <c r="B36" s="146" t="s">
        <v>1100</v>
      </c>
      <c r="C36" s="92" t="s">
        <v>1005</v>
      </c>
      <c r="D36" s="79" t="s">
        <v>1032</v>
      </c>
      <c r="E36" s="79"/>
      <c r="F36" s="79" t="s">
        <v>415</v>
      </c>
      <c r="G36" s="104">
        <v>41767</v>
      </c>
      <c r="H36" s="79" t="s">
        <v>163</v>
      </c>
      <c r="I36" s="86">
        <v>6.990000000000002</v>
      </c>
      <c r="J36" s="92" t="s">
        <v>167</v>
      </c>
      <c r="K36" s="93">
        <v>5.3499999999999999E-2</v>
      </c>
      <c r="L36" s="93">
        <v>1.9100000000000002E-2</v>
      </c>
      <c r="M36" s="86">
        <v>1376.73</v>
      </c>
      <c r="N36" s="88">
        <v>125.65</v>
      </c>
      <c r="O36" s="86">
        <v>1.72986</v>
      </c>
      <c r="P36" s="87">
        <f t="shared" si="0"/>
        <v>9.399232268343658E-4</v>
      </c>
      <c r="Q36" s="87">
        <f>O36/'סכום נכסי הקרן'!$C$42</f>
        <v>2.0087675661394156E-5</v>
      </c>
    </row>
    <row r="37" spans="2:17" s="141" customFormat="1">
      <c r="B37" s="146" t="s">
        <v>1100</v>
      </c>
      <c r="C37" s="92" t="s">
        <v>1005</v>
      </c>
      <c r="D37" s="79" t="s">
        <v>1033</v>
      </c>
      <c r="E37" s="79"/>
      <c r="F37" s="79" t="s">
        <v>415</v>
      </c>
      <c r="G37" s="104">
        <v>41281</v>
      </c>
      <c r="H37" s="79" t="s">
        <v>163</v>
      </c>
      <c r="I37" s="86">
        <v>7.1099999999999994</v>
      </c>
      <c r="J37" s="92" t="s">
        <v>167</v>
      </c>
      <c r="K37" s="93">
        <v>5.3499999999999999E-2</v>
      </c>
      <c r="L37" s="93">
        <v>1.2100000000000001E-2</v>
      </c>
      <c r="M37" s="86">
        <v>8278.23</v>
      </c>
      <c r="N37" s="88">
        <v>132.66</v>
      </c>
      <c r="O37" s="86">
        <v>10.98189</v>
      </c>
      <c r="P37" s="87">
        <f t="shared" si="0"/>
        <v>5.9670340290775281E-3</v>
      </c>
      <c r="Q37" s="87">
        <f>O37/'סכום נכסי הקרן'!$C$42</f>
        <v>1.2752514334634472E-4</v>
      </c>
    </row>
    <row r="38" spans="2:17" s="141" customFormat="1">
      <c r="B38" s="146" t="s">
        <v>1101</v>
      </c>
      <c r="C38" s="92" t="s">
        <v>1015</v>
      </c>
      <c r="D38" s="79">
        <v>4069</v>
      </c>
      <c r="E38" s="79"/>
      <c r="F38" s="79" t="s">
        <v>480</v>
      </c>
      <c r="G38" s="104">
        <v>42052</v>
      </c>
      <c r="H38" s="79" t="s">
        <v>163</v>
      </c>
      <c r="I38" s="86">
        <v>6.07</v>
      </c>
      <c r="J38" s="92" t="s">
        <v>167</v>
      </c>
      <c r="K38" s="93">
        <v>2.9779E-2</v>
      </c>
      <c r="L38" s="93">
        <v>1.2700000000000003E-2</v>
      </c>
      <c r="M38" s="86">
        <v>20200.55</v>
      </c>
      <c r="N38" s="88">
        <v>112.24</v>
      </c>
      <c r="O38" s="86">
        <v>22.673099999999998</v>
      </c>
      <c r="P38" s="87">
        <f t="shared" si="0"/>
        <v>1.2319478636616985E-2</v>
      </c>
      <c r="Q38" s="87">
        <f>O38/'סכום נכסי הקרן'!$C$42</f>
        <v>2.6328713250688254E-4</v>
      </c>
    </row>
    <row r="39" spans="2:17" s="141" customFormat="1">
      <c r="B39" s="146" t="s">
        <v>1102</v>
      </c>
      <c r="C39" s="92" t="s">
        <v>1015</v>
      </c>
      <c r="D39" s="79">
        <v>2963</v>
      </c>
      <c r="E39" s="79"/>
      <c r="F39" s="79" t="s">
        <v>480</v>
      </c>
      <c r="G39" s="104">
        <v>41423</v>
      </c>
      <c r="H39" s="79" t="s">
        <v>163</v>
      </c>
      <c r="I39" s="86">
        <v>5.2</v>
      </c>
      <c r="J39" s="92" t="s">
        <v>167</v>
      </c>
      <c r="K39" s="93">
        <v>0.05</v>
      </c>
      <c r="L39" s="93">
        <v>1.2200000000000003E-2</v>
      </c>
      <c r="M39" s="86">
        <v>19824.39</v>
      </c>
      <c r="N39" s="88">
        <v>121.97</v>
      </c>
      <c r="O39" s="86">
        <v>24.17981</v>
      </c>
      <c r="P39" s="87">
        <f t="shared" si="0"/>
        <v>1.3138152821292975E-2</v>
      </c>
      <c r="Q39" s="87">
        <f>O39/'סכום נכסי הקרן'!$C$42</f>
        <v>2.8078352053584397E-4</v>
      </c>
    </row>
    <row r="40" spans="2:17" s="141" customFormat="1">
      <c r="B40" s="146" t="s">
        <v>1102</v>
      </c>
      <c r="C40" s="92" t="s">
        <v>1015</v>
      </c>
      <c r="D40" s="79">
        <v>2968</v>
      </c>
      <c r="E40" s="79"/>
      <c r="F40" s="79" t="s">
        <v>480</v>
      </c>
      <c r="G40" s="104">
        <v>41423</v>
      </c>
      <c r="H40" s="79" t="s">
        <v>163</v>
      </c>
      <c r="I40" s="86">
        <v>5.1999999999999993</v>
      </c>
      <c r="J40" s="92" t="s">
        <v>167</v>
      </c>
      <c r="K40" s="93">
        <v>0.05</v>
      </c>
      <c r="L40" s="93">
        <v>1.2199999999999999E-2</v>
      </c>
      <c r="M40" s="86">
        <v>6375.9</v>
      </c>
      <c r="N40" s="88">
        <v>121.97</v>
      </c>
      <c r="O40" s="86">
        <v>7.7766800000000007</v>
      </c>
      <c r="P40" s="87">
        <f t="shared" si="0"/>
        <v>4.2254761423804682E-3</v>
      </c>
      <c r="Q40" s="87">
        <f>O40/'סכום נכסי הקרן'!$C$42</f>
        <v>9.0305241789769545E-5</v>
      </c>
    </row>
    <row r="41" spans="2:17" s="141" customFormat="1">
      <c r="B41" s="146" t="s">
        <v>1102</v>
      </c>
      <c r="C41" s="92" t="s">
        <v>1015</v>
      </c>
      <c r="D41" s="79">
        <v>4605</v>
      </c>
      <c r="E41" s="79"/>
      <c r="F41" s="79" t="s">
        <v>480</v>
      </c>
      <c r="G41" s="104">
        <v>42352</v>
      </c>
      <c r="H41" s="79" t="s">
        <v>163</v>
      </c>
      <c r="I41" s="86">
        <v>7.19</v>
      </c>
      <c r="J41" s="92" t="s">
        <v>167</v>
      </c>
      <c r="K41" s="93">
        <v>0.05</v>
      </c>
      <c r="L41" s="93">
        <v>2.1000000000000001E-2</v>
      </c>
      <c r="M41" s="86">
        <v>18792.98</v>
      </c>
      <c r="N41" s="88">
        <v>123.19</v>
      </c>
      <c r="O41" s="86">
        <v>23.151070000000001</v>
      </c>
      <c r="P41" s="87">
        <f t="shared" si="0"/>
        <v>1.2579184684927266E-2</v>
      </c>
      <c r="Q41" s="87">
        <f>O41/'סכום נכסי הקרן'!$C$42</f>
        <v>2.6883746972253969E-4</v>
      </c>
    </row>
    <row r="42" spans="2:17" s="141" customFormat="1">
      <c r="B42" s="146" t="s">
        <v>1102</v>
      </c>
      <c r="C42" s="92" t="s">
        <v>1015</v>
      </c>
      <c r="D42" s="79">
        <v>4606</v>
      </c>
      <c r="E42" s="79"/>
      <c r="F42" s="79" t="s">
        <v>480</v>
      </c>
      <c r="G42" s="104">
        <v>42352</v>
      </c>
      <c r="H42" s="79" t="s">
        <v>163</v>
      </c>
      <c r="I42" s="86">
        <v>9.2899999999999991</v>
      </c>
      <c r="J42" s="92" t="s">
        <v>167</v>
      </c>
      <c r="K42" s="93">
        <v>4.0999999999999995E-2</v>
      </c>
      <c r="L42" s="93">
        <v>2.1899999999999996E-2</v>
      </c>
      <c r="M42" s="86">
        <v>48579.39</v>
      </c>
      <c r="N42" s="88">
        <v>119.66</v>
      </c>
      <c r="O42" s="86">
        <v>58.130099999999999</v>
      </c>
      <c r="P42" s="87">
        <f t="shared" si="0"/>
        <v>3.1585117389964716E-2</v>
      </c>
      <c r="Q42" s="87">
        <f>O42/'סכום נכסי הקרן'!$C$42</f>
        <v>6.7502491240008353E-4</v>
      </c>
    </row>
    <row r="43" spans="2:17" s="141" customFormat="1">
      <c r="B43" s="146" t="s">
        <v>1102</v>
      </c>
      <c r="C43" s="92" t="s">
        <v>1015</v>
      </c>
      <c r="D43" s="79">
        <v>5150</v>
      </c>
      <c r="E43" s="79"/>
      <c r="F43" s="79" t="s">
        <v>480</v>
      </c>
      <c r="G43" s="104">
        <v>42631</v>
      </c>
      <c r="H43" s="79" t="s">
        <v>163</v>
      </c>
      <c r="I43" s="86">
        <v>9.11</v>
      </c>
      <c r="J43" s="92" t="s">
        <v>167</v>
      </c>
      <c r="K43" s="93">
        <v>4.0999999999999995E-2</v>
      </c>
      <c r="L43" s="93">
        <v>2.75E-2</v>
      </c>
      <c r="M43" s="86">
        <v>14415.97</v>
      </c>
      <c r="N43" s="88">
        <v>113.81</v>
      </c>
      <c r="O43" s="86">
        <v>16.40681</v>
      </c>
      <c r="P43" s="87">
        <f t="shared" si="0"/>
        <v>8.914676214987538E-3</v>
      </c>
      <c r="Q43" s="87">
        <f>O43/'סכום נכסי הקרן'!$C$42</f>
        <v>1.9052101205769154E-4</v>
      </c>
    </row>
    <row r="44" spans="2:17" s="141" customFormat="1">
      <c r="B44" s="146" t="s">
        <v>1103</v>
      </c>
      <c r="C44" s="92" t="s">
        <v>1005</v>
      </c>
      <c r="D44" s="79" t="s">
        <v>1034</v>
      </c>
      <c r="E44" s="79"/>
      <c r="F44" s="79" t="s">
        <v>1035</v>
      </c>
      <c r="G44" s="104">
        <v>42093</v>
      </c>
      <c r="H44" s="79" t="s">
        <v>1003</v>
      </c>
      <c r="I44" s="86">
        <v>2.0199999999999996</v>
      </c>
      <c r="J44" s="92" t="s">
        <v>167</v>
      </c>
      <c r="K44" s="93">
        <v>4.4000000000000004E-2</v>
      </c>
      <c r="L44" s="93">
        <v>3.1800000000000002E-2</v>
      </c>
      <c r="M44" s="86">
        <v>1915.18</v>
      </c>
      <c r="N44" s="88">
        <v>102.6</v>
      </c>
      <c r="O44" s="86">
        <v>1.9649799999999999</v>
      </c>
      <c r="P44" s="87">
        <f t="shared" si="0"/>
        <v>1.0676761947585307E-3</v>
      </c>
      <c r="Q44" s="87">
        <f>O44/'סכום נכסי הקרן'!$C$42</f>
        <v>2.2817962679711821E-5</v>
      </c>
    </row>
    <row r="45" spans="2:17" s="141" customFormat="1">
      <c r="B45" s="146" t="s">
        <v>1103</v>
      </c>
      <c r="C45" s="92" t="s">
        <v>1005</v>
      </c>
      <c r="D45" s="79" t="s">
        <v>1036</v>
      </c>
      <c r="E45" s="79"/>
      <c r="F45" s="79" t="s">
        <v>1035</v>
      </c>
      <c r="G45" s="104">
        <v>42093</v>
      </c>
      <c r="H45" s="79" t="s">
        <v>1003</v>
      </c>
      <c r="I45" s="86">
        <v>2.14</v>
      </c>
      <c r="J45" s="92" t="s">
        <v>167</v>
      </c>
      <c r="K45" s="93">
        <v>4.4500000000000005E-2</v>
      </c>
      <c r="L45" s="93">
        <v>3.1100000000000003E-2</v>
      </c>
      <c r="M45" s="86">
        <v>1063.99</v>
      </c>
      <c r="N45" s="88">
        <v>102.97</v>
      </c>
      <c r="O45" s="86">
        <v>1.0955899999999998</v>
      </c>
      <c r="P45" s="87">
        <f t="shared" si="0"/>
        <v>5.9529123055476318E-4</v>
      </c>
      <c r="Q45" s="87">
        <f>O45/'סכום נכסי הקרן'!$C$42</f>
        <v>1.2722333933304905E-5</v>
      </c>
    </row>
    <row r="46" spans="2:17" s="141" customFormat="1">
      <c r="B46" s="146" t="s">
        <v>1103</v>
      </c>
      <c r="C46" s="92" t="s">
        <v>1005</v>
      </c>
      <c r="D46" s="79">
        <v>4985</v>
      </c>
      <c r="E46" s="79"/>
      <c r="F46" s="79" t="s">
        <v>1035</v>
      </c>
      <c r="G46" s="104">
        <v>42551</v>
      </c>
      <c r="H46" s="79" t="s">
        <v>1003</v>
      </c>
      <c r="I46" s="86">
        <v>2.14</v>
      </c>
      <c r="J46" s="92" t="s">
        <v>167</v>
      </c>
      <c r="K46" s="93">
        <v>4.4500000000000005E-2</v>
      </c>
      <c r="L46" s="93">
        <v>3.1100000000000003E-2</v>
      </c>
      <c r="M46" s="86">
        <v>1218.18</v>
      </c>
      <c r="N46" s="88">
        <v>102.97</v>
      </c>
      <c r="O46" s="86">
        <v>1.2543599999999999</v>
      </c>
      <c r="P46" s="87">
        <f t="shared" si="0"/>
        <v>6.8155925844400988E-4</v>
      </c>
      <c r="Q46" s="87">
        <f>O46/'סכום נכסי הקרן'!$C$42</f>
        <v>1.4566020858697452E-5</v>
      </c>
    </row>
    <row r="47" spans="2:17" s="141" customFormat="1">
      <c r="B47" s="146" t="s">
        <v>1103</v>
      </c>
      <c r="C47" s="92" t="s">
        <v>1005</v>
      </c>
      <c r="D47" s="79">
        <v>4987</v>
      </c>
      <c r="E47" s="79"/>
      <c r="F47" s="79" t="s">
        <v>1035</v>
      </c>
      <c r="G47" s="104">
        <v>42551</v>
      </c>
      <c r="H47" s="79" t="s">
        <v>1003</v>
      </c>
      <c r="I47" s="86">
        <v>2.76</v>
      </c>
      <c r="J47" s="92" t="s">
        <v>167</v>
      </c>
      <c r="K47" s="93">
        <v>3.4000000000000002E-2</v>
      </c>
      <c r="L47" s="93">
        <v>2.0199999999999999E-2</v>
      </c>
      <c r="M47" s="86">
        <v>4713.08</v>
      </c>
      <c r="N47" s="88">
        <v>104.32</v>
      </c>
      <c r="O47" s="86">
        <v>4.9166800000000004</v>
      </c>
      <c r="P47" s="87">
        <f t="shared" si="0"/>
        <v>2.6714888666782223E-3</v>
      </c>
      <c r="Q47" s="87">
        <f>O47/'סכום נכסי הקרן'!$C$42</f>
        <v>5.7094026783013327E-5</v>
      </c>
    </row>
    <row r="48" spans="2:17" s="141" customFormat="1">
      <c r="B48" s="146" t="s">
        <v>1103</v>
      </c>
      <c r="C48" s="92" t="s">
        <v>1005</v>
      </c>
      <c r="D48" s="79" t="s">
        <v>1037</v>
      </c>
      <c r="E48" s="79"/>
      <c r="F48" s="79" t="s">
        <v>1035</v>
      </c>
      <c r="G48" s="104">
        <v>42093</v>
      </c>
      <c r="H48" s="79" t="s">
        <v>1003</v>
      </c>
      <c r="I48" s="86">
        <v>2.7600000000000002</v>
      </c>
      <c r="J48" s="92" t="s">
        <v>167</v>
      </c>
      <c r="K48" s="93">
        <v>3.4000000000000002E-2</v>
      </c>
      <c r="L48" s="93">
        <v>2.0200000000000006E-2</v>
      </c>
      <c r="M48" s="86">
        <v>4285.41</v>
      </c>
      <c r="N48" s="88">
        <v>104.32</v>
      </c>
      <c r="O48" s="86">
        <v>4.4705300000000001</v>
      </c>
      <c r="P48" s="87">
        <f t="shared" si="0"/>
        <v>2.429072285190615E-3</v>
      </c>
      <c r="Q48" s="87">
        <f>O48/'סכום נכסי הקרן'!$C$42</f>
        <v>5.1913193365088755E-5</v>
      </c>
    </row>
    <row r="49" spans="2:17" s="141" customFormat="1">
      <c r="B49" s="146" t="s">
        <v>1103</v>
      </c>
      <c r="C49" s="92" t="s">
        <v>1005</v>
      </c>
      <c r="D49" s="79" t="s">
        <v>1038</v>
      </c>
      <c r="E49" s="79"/>
      <c r="F49" s="79" t="s">
        <v>1035</v>
      </c>
      <c r="G49" s="104">
        <v>42093</v>
      </c>
      <c r="H49" s="79" t="s">
        <v>1003</v>
      </c>
      <c r="I49" s="86">
        <v>2.0199999999999996</v>
      </c>
      <c r="J49" s="92" t="s">
        <v>167</v>
      </c>
      <c r="K49" s="93">
        <v>4.4000000000000004E-2</v>
      </c>
      <c r="L49" s="93">
        <v>3.1799999999999995E-2</v>
      </c>
      <c r="M49" s="86">
        <v>851.19</v>
      </c>
      <c r="N49" s="88">
        <v>102.6</v>
      </c>
      <c r="O49" s="86">
        <v>0.8733200000000001</v>
      </c>
      <c r="P49" s="87">
        <f t="shared" si="0"/>
        <v>4.7452033832737239E-4</v>
      </c>
      <c r="Q49" s="87">
        <f>O49/'סכום נכסי הקרן'!$C$42</f>
        <v>1.0141265136258858E-5</v>
      </c>
    </row>
    <row r="50" spans="2:17" s="141" customFormat="1">
      <c r="B50" s="146" t="s">
        <v>1103</v>
      </c>
      <c r="C50" s="92" t="s">
        <v>1005</v>
      </c>
      <c r="D50" s="79">
        <v>4983</v>
      </c>
      <c r="E50" s="79"/>
      <c r="F50" s="79" t="s">
        <v>1035</v>
      </c>
      <c r="G50" s="104">
        <v>42551</v>
      </c>
      <c r="H50" s="79" t="s">
        <v>1003</v>
      </c>
      <c r="I50" s="86">
        <v>2.0200000000000005</v>
      </c>
      <c r="J50" s="92" t="s">
        <v>167</v>
      </c>
      <c r="K50" s="93">
        <v>4.4000000000000004E-2</v>
      </c>
      <c r="L50" s="93">
        <v>3.1800000000000002E-2</v>
      </c>
      <c r="M50" s="86">
        <v>1016.89</v>
      </c>
      <c r="N50" s="88">
        <v>102.6</v>
      </c>
      <c r="O50" s="86">
        <v>1.0433299999999999</v>
      </c>
      <c r="P50" s="87">
        <f t="shared" si="0"/>
        <v>5.6689564488056766E-4</v>
      </c>
      <c r="Q50" s="87">
        <f>O50/'סכום נכסי הקרן'!$C$42</f>
        <v>1.2115474459090541E-5</v>
      </c>
    </row>
    <row r="51" spans="2:17" s="141" customFormat="1">
      <c r="B51" s="146" t="s">
        <v>1103</v>
      </c>
      <c r="C51" s="92" t="s">
        <v>1005</v>
      </c>
      <c r="D51" s="79" t="s">
        <v>1039</v>
      </c>
      <c r="E51" s="79"/>
      <c r="F51" s="79" t="s">
        <v>1035</v>
      </c>
      <c r="G51" s="104">
        <v>42093</v>
      </c>
      <c r="H51" s="79" t="s">
        <v>1003</v>
      </c>
      <c r="I51" s="86">
        <v>3.12</v>
      </c>
      <c r="J51" s="92" t="s">
        <v>167</v>
      </c>
      <c r="K51" s="93">
        <v>3.5000000000000003E-2</v>
      </c>
      <c r="L51" s="93">
        <v>2.1700000000000001E-2</v>
      </c>
      <c r="M51" s="86">
        <v>1595.99</v>
      </c>
      <c r="N51" s="88">
        <v>105.34</v>
      </c>
      <c r="O51" s="86">
        <v>1.6812100000000001</v>
      </c>
      <c r="P51" s="87">
        <f t="shared" si="0"/>
        <v>9.1348914258159862E-4</v>
      </c>
      <c r="Q51" s="87">
        <f>O51/'סכום נכסי הקרן'!$C$42</f>
        <v>1.9522736636891121E-5</v>
      </c>
    </row>
    <row r="52" spans="2:17" s="141" customFormat="1">
      <c r="B52" s="146" t="s">
        <v>1103</v>
      </c>
      <c r="C52" s="92" t="s">
        <v>1005</v>
      </c>
      <c r="D52" s="79">
        <v>4989</v>
      </c>
      <c r="E52" s="79"/>
      <c r="F52" s="79" t="s">
        <v>1035</v>
      </c>
      <c r="G52" s="104">
        <v>42551</v>
      </c>
      <c r="H52" s="79" t="s">
        <v>1003</v>
      </c>
      <c r="I52" s="86">
        <v>3.12</v>
      </c>
      <c r="J52" s="92" t="s">
        <v>167</v>
      </c>
      <c r="K52" s="93">
        <v>3.5000000000000003E-2</v>
      </c>
      <c r="L52" s="93">
        <v>2.1700000000000001E-2</v>
      </c>
      <c r="M52" s="86">
        <v>1566.22</v>
      </c>
      <c r="N52" s="88">
        <v>105.34</v>
      </c>
      <c r="O52" s="86">
        <v>1.6498599999999999</v>
      </c>
      <c r="P52" s="87">
        <f t="shared" si="0"/>
        <v>8.96455051290247E-4</v>
      </c>
      <c r="Q52" s="87">
        <f>O52/'סכום נכסי הקרן'!$C$42</f>
        <v>1.9158690626240138E-5</v>
      </c>
    </row>
    <row r="53" spans="2:17" s="141" customFormat="1">
      <c r="B53" s="146" t="s">
        <v>1103</v>
      </c>
      <c r="C53" s="92" t="s">
        <v>1005</v>
      </c>
      <c r="D53" s="79">
        <v>4986</v>
      </c>
      <c r="E53" s="79"/>
      <c r="F53" s="79" t="s">
        <v>1035</v>
      </c>
      <c r="G53" s="104">
        <v>42551</v>
      </c>
      <c r="H53" s="79" t="s">
        <v>1003</v>
      </c>
      <c r="I53" s="86">
        <v>2.02</v>
      </c>
      <c r="J53" s="92" t="s">
        <v>167</v>
      </c>
      <c r="K53" s="93">
        <v>4.4000000000000004E-2</v>
      </c>
      <c r="L53" s="93">
        <v>3.1799999999999995E-2</v>
      </c>
      <c r="M53" s="86">
        <v>2288.06</v>
      </c>
      <c r="N53" s="88">
        <v>102.6</v>
      </c>
      <c r="O53" s="86">
        <v>2.34755</v>
      </c>
      <c r="P53" s="87">
        <f t="shared" si="0"/>
        <v>1.2755464437324497E-3</v>
      </c>
      <c r="Q53" s="87">
        <f>O53/'סכום נכסי הקרן'!$C$42</f>
        <v>2.7260485240947741E-5</v>
      </c>
    </row>
    <row r="54" spans="2:17" s="141" customFormat="1">
      <c r="B54" s="146" t="s">
        <v>1103</v>
      </c>
      <c r="C54" s="92" t="s">
        <v>1015</v>
      </c>
      <c r="D54" s="79" t="s">
        <v>1040</v>
      </c>
      <c r="E54" s="79"/>
      <c r="F54" s="79" t="s">
        <v>1035</v>
      </c>
      <c r="G54" s="104">
        <v>43184</v>
      </c>
      <c r="H54" s="79" t="s">
        <v>1003</v>
      </c>
      <c r="I54" s="86">
        <v>0.97000000000000008</v>
      </c>
      <c r="J54" s="92" t="s">
        <v>167</v>
      </c>
      <c r="K54" s="93">
        <v>0.03</v>
      </c>
      <c r="L54" s="93">
        <v>3.1899999999999998E-2</v>
      </c>
      <c r="M54" s="86">
        <v>9223.1200000000008</v>
      </c>
      <c r="N54" s="88">
        <v>99.91</v>
      </c>
      <c r="O54" s="86">
        <v>9.2148199999999996</v>
      </c>
      <c r="P54" s="87">
        <f t="shared" si="0"/>
        <v>5.0068926670932042E-3</v>
      </c>
      <c r="Q54" s="87">
        <f>O54/'סכום נכסי הקרן'!$C$42</f>
        <v>1.0700537352047456E-4</v>
      </c>
    </row>
    <row r="55" spans="2:17" s="141" customFormat="1">
      <c r="B55" s="146" t="s">
        <v>1103</v>
      </c>
      <c r="C55" s="92" t="s">
        <v>1015</v>
      </c>
      <c r="D55" s="79" t="s">
        <v>1041</v>
      </c>
      <c r="E55" s="79"/>
      <c r="F55" s="79" t="s">
        <v>1035</v>
      </c>
      <c r="G55" s="104">
        <v>42871</v>
      </c>
      <c r="H55" s="79" t="s">
        <v>1003</v>
      </c>
      <c r="I55" s="86">
        <v>3.11</v>
      </c>
      <c r="J55" s="92" t="s">
        <v>167</v>
      </c>
      <c r="K55" s="93">
        <v>4.7E-2</v>
      </c>
      <c r="L55" s="93">
        <v>4.1100000000000005E-2</v>
      </c>
      <c r="M55" s="86">
        <v>11068.8</v>
      </c>
      <c r="N55" s="88">
        <v>102.01</v>
      </c>
      <c r="O55" s="86">
        <v>11.29129</v>
      </c>
      <c r="P55" s="87">
        <f t="shared" si="0"/>
        <v>6.1351471979944078E-3</v>
      </c>
      <c r="Q55" s="87">
        <f>O55/'סכום נכסי הקרן'!$C$42</f>
        <v>1.3111799296980291E-4</v>
      </c>
    </row>
    <row r="56" spans="2:17" s="141" customFormat="1">
      <c r="B56" s="146" t="s">
        <v>1104</v>
      </c>
      <c r="C56" s="92" t="s">
        <v>1015</v>
      </c>
      <c r="D56" s="79">
        <v>4099</v>
      </c>
      <c r="E56" s="79"/>
      <c r="F56" s="79" t="s">
        <v>480</v>
      </c>
      <c r="G56" s="104">
        <v>42052</v>
      </c>
      <c r="H56" s="79" t="s">
        <v>163</v>
      </c>
      <c r="I56" s="86">
        <v>6.07</v>
      </c>
      <c r="J56" s="92" t="s">
        <v>167</v>
      </c>
      <c r="K56" s="93">
        <v>2.9779E-2</v>
      </c>
      <c r="L56" s="93">
        <v>1.2699999999999998E-2</v>
      </c>
      <c r="M56" s="86">
        <v>14778.36</v>
      </c>
      <c r="N56" s="88">
        <v>112.2</v>
      </c>
      <c r="O56" s="86">
        <v>16.581319999999998</v>
      </c>
      <c r="P56" s="87">
        <f t="shared" si="0"/>
        <v>9.0094966064150888E-3</v>
      </c>
      <c r="Q56" s="87">
        <f>O56/'סכום נכסי הקרן'!$C$42</f>
        <v>1.9254747678875062E-4</v>
      </c>
    </row>
    <row r="57" spans="2:17" s="141" customFormat="1">
      <c r="B57" s="146" t="s">
        <v>1104</v>
      </c>
      <c r="C57" s="92" t="s">
        <v>1015</v>
      </c>
      <c r="D57" s="79" t="s">
        <v>1042</v>
      </c>
      <c r="E57" s="79"/>
      <c r="F57" s="79" t="s">
        <v>480</v>
      </c>
      <c r="G57" s="104">
        <v>42054</v>
      </c>
      <c r="H57" s="79" t="s">
        <v>163</v>
      </c>
      <c r="I57" s="86">
        <v>6.07</v>
      </c>
      <c r="J57" s="92" t="s">
        <v>167</v>
      </c>
      <c r="K57" s="93">
        <v>2.9779E-2</v>
      </c>
      <c r="L57" s="93">
        <v>1.2800000000000002E-2</v>
      </c>
      <c r="M57" s="86">
        <v>417.94</v>
      </c>
      <c r="N57" s="88">
        <v>112.16</v>
      </c>
      <c r="O57" s="86">
        <v>0.46876999999999996</v>
      </c>
      <c r="P57" s="87">
        <f t="shared" si="0"/>
        <v>2.547072081227068E-4</v>
      </c>
      <c r="Q57" s="87">
        <f>O57/'סכום נכסי הקרן'!$C$42</f>
        <v>5.4435039366143728E-6</v>
      </c>
    </row>
    <row r="58" spans="2:17" s="141" customFormat="1">
      <c r="B58" s="146" t="s">
        <v>1095</v>
      </c>
      <c r="C58" s="92" t="s">
        <v>1015</v>
      </c>
      <c r="D58" s="79" t="s">
        <v>1043</v>
      </c>
      <c r="E58" s="79"/>
      <c r="F58" s="79" t="s">
        <v>1035</v>
      </c>
      <c r="G58" s="104">
        <v>40742</v>
      </c>
      <c r="H58" s="79" t="s">
        <v>1003</v>
      </c>
      <c r="I58" s="86">
        <v>8.5900000000000016</v>
      </c>
      <c r="J58" s="92" t="s">
        <v>167</v>
      </c>
      <c r="K58" s="93">
        <v>0.06</v>
      </c>
      <c r="L58" s="93">
        <v>1.26E-2</v>
      </c>
      <c r="M58" s="86">
        <v>63656.79</v>
      </c>
      <c r="N58" s="88">
        <v>151.82</v>
      </c>
      <c r="O58" s="86">
        <v>96.643740000000008</v>
      </c>
      <c r="P58" s="87">
        <f t="shared" si="0"/>
        <v>5.2511588194502141E-2</v>
      </c>
      <c r="Q58" s="87">
        <f>O58/'סכום נכסי הקרן'!$C$42</f>
        <v>1.1222573525164494E-3</v>
      </c>
    </row>
    <row r="59" spans="2:17" s="141" customFormat="1">
      <c r="B59" s="146" t="s">
        <v>1105</v>
      </c>
      <c r="C59" s="92" t="s">
        <v>1015</v>
      </c>
      <c r="D59" s="79">
        <v>4100</v>
      </c>
      <c r="E59" s="79"/>
      <c r="F59" s="79" t="s">
        <v>480</v>
      </c>
      <c r="G59" s="104">
        <v>42052</v>
      </c>
      <c r="H59" s="79" t="s">
        <v>163</v>
      </c>
      <c r="I59" s="86">
        <v>6.05</v>
      </c>
      <c r="J59" s="92" t="s">
        <v>167</v>
      </c>
      <c r="K59" s="93">
        <v>2.9779E-2</v>
      </c>
      <c r="L59" s="93">
        <v>1.2699999999999999E-2</v>
      </c>
      <c r="M59" s="86">
        <v>16834.580000000002</v>
      </c>
      <c r="N59" s="88">
        <v>112.19</v>
      </c>
      <c r="O59" s="86">
        <v>18.886710000000001</v>
      </c>
      <c r="P59" s="87">
        <f t="shared" si="0"/>
        <v>1.026213532163579E-2</v>
      </c>
      <c r="Q59" s="87">
        <f>O59/'סכום נכסי הקרן'!$C$42</f>
        <v>2.1931838691617223E-4</v>
      </c>
    </row>
    <row r="60" spans="2:17" s="141" customFormat="1">
      <c r="B60" s="146" t="s">
        <v>1106</v>
      </c>
      <c r="C60" s="92" t="s">
        <v>1005</v>
      </c>
      <c r="D60" s="79" t="s">
        <v>1044</v>
      </c>
      <c r="E60" s="79"/>
      <c r="F60" s="79" t="s">
        <v>480</v>
      </c>
      <c r="G60" s="104">
        <v>41816</v>
      </c>
      <c r="H60" s="79" t="s">
        <v>163</v>
      </c>
      <c r="I60" s="86">
        <v>8.5</v>
      </c>
      <c r="J60" s="92" t="s">
        <v>167</v>
      </c>
      <c r="K60" s="93">
        <v>4.4999999999999998E-2</v>
      </c>
      <c r="L60" s="93">
        <v>1.84E-2</v>
      </c>
      <c r="M60" s="86">
        <v>5023.8900000000003</v>
      </c>
      <c r="N60" s="88">
        <v>122.99</v>
      </c>
      <c r="O60" s="86">
        <v>6.17889</v>
      </c>
      <c r="P60" s="87">
        <f t="shared" si="0"/>
        <v>3.3573134398474989E-3</v>
      </c>
      <c r="Q60" s="87">
        <f>O60/'סכום נכסי הקרן'!$C$42</f>
        <v>7.1751204298285264E-5</v>
      </c>
    </row>
    <row r="61" spans="2:17" s="141" customFormat="1">
      <c r="B61" s="146" t="s">
        <v>1106</v>
      </c>
      <c r="C61" s="92" t="s">
        <v>1005</v>
      </c>
      <c r="D61" s="79" t="s">
        <v>1045</v>
      </c>
      <c r="E61" s="79"/>
      <c r="F61" s="79" t="s">
        <v>480</v>
      </c>
      <c r="G61" s="104">
        <v>42625</v>
      </c>
      <c r="H61" s="79" t="s">
        <v>163</v>
      </c>
      <c r="I61" s="86">
        <v>8.24</v>
      </c>
      <c r="J61" s="92" t="s">
        <v>167</v>
      </c>
      <c r="K61" s="93">
        <v>4.4999999999999998E-2</v>
      </c>
      <c r="L61" s="93">
        <v>3.04E-2</v>
      </c>
      <c r="M61" s="86">
        <v>1398.95</v>
      </c>
      <c r="N61" s="88">
        <v>112.8</v>
      </c>
      <c r="O61" s="86">
        <v>1.57802</v>
      </c>
      <c r="P61" s="87">
        <f t="shared" si="0"/>
        <v>8.5742062965162838E-4</v>
      </c>
      <c r="Q61" s="87">
        <f>O61/'סכום נכסי הקרן'!$C$42</f>
        <v>1.8324462064671829E-5</v>
      </c>
    </row>
    <row r="62" spans="2:17" s="141" customFormat="1">
      <c r="B62" s="146" t="s">
        <v>1106</v>
      </c>
      <c r="C62" s="92" t="s">
        <v>1005</v>
      </c>
      <c r="D62" s="79" t="s">
        <v>1046</v>
      </c>
      <c r="E62" s="79"/>
      <c r="F62" s="79" t="s">
        <v>480</v>
      </c>
      <c r="G62" s="104">
        <v>42716</v>
      </c>
      <c r="H62" s="79" t="s">
        <v>163</v>
      </c>
      <c r="I62" s="86">
        <v>8.2999999999999989</v>
      </c>
      <c r="J62" s="92" t="s">
        <v>167</v>
      </c>
      <c r="K62" s="93">
        <v>4.4999999999999998E-2</v>
      </c>
      <c r="L62" s="93">
        <v>2.7800000000000002E-2</v>
      </c>
      <c r="M62" s="86">
        <v>1058.3699999999999</v>
      </c>
      <c r="N62" s="88">
        <v>115.15</v>
      </c>
      <c r="O62" s="86">
        <v>1.21871</v>
      </c>
      <c r="P62" s="87">
        <f t="shared" si="0"/>
        <v>6.6218875271716201E-4</v>
      </c>
      <c r="Q62" s="87">
        <f>O62/'סכום נכסי הקרן'!$C$42</f>
        <v>1.4152041902406943E-5</v>
      </c>
    </row>
    <row r="63" spans="2:17" s="141" customFormat="1">
      <c r="B63" s="146" t="s">
        <v>1106</v>
      </c>
      <c r="C63" s="92" t="s">
        <v>1005</v>
      </c>
      <c r="D63" s="79" t="s">
        <v>1047</v>
      </c>
      <c r="E63" s="79"/>
      <c r="F63" s="79" t="s">
        <v>480</v>
      </c>
      <c r="G63" s="104">
        <v>42803</v>
      </c>
      <c r="H63" s="79" t="s">
        <v>163</v>
      </c>
      <c r="I63" s="86">
        <v>8.18</v>
      </c>
      <c r="J63" s="92" t="s">
        <v>167</v>
      </c>
      <c r="K63" s="93">
        <v>4.4999999999999998E-2</v>
      </c>
      <c r="L63" s="93">
        <v>3.3300000000000003E-2</v>
      </c>
      <c r="M63" s="86">
        <v>6782.91</v>
      </c>
      <c r="N63" s="88">
        <v>110.41</v>
      </c>
      <c r="O63" s="86">
        <v>7.4890100000000004</v>
      </c>
      <c r="P63" s="87">
        <f t="shared" si="0"/>
        <v>4.0691700166457598E-3</v>
      </c>
      <c r="Q63" s="87">
        <f>O63/'סכום נכסי הקרן'!$C$42</f>
        <v>8.6964727726485073E-5</v>
      </c>
    </row>
    <row r="64" spans="2:17" s="141" customFormat="1">
      <c r="B64" s="146" t="s">
        <v>1106</v>
      </c>
      <c r="C64" s="92" t="s">
        <v>1005</v>
      </c>
      <c r="D64" s="79" t="s">
        <v>1048</v>
      </c>
      <c r="E64" s="79"/>
      <c r="F64" s="79" t="s">
        <v>480</v>
      </c>
      <c r="G64" s="104">
        <v>42898</v>
      </c>
      <c r="H64" s="79" t="s">
        <v>163</v>
      </c>
      <c r="I64" s="86">
        <v>8.07</v>
      </c>
      <c r="J64" s="92" t="s">
        <v>167</v>
      </c>
      <c r="K64" s="93">
        <v>4.4999999999999998E-2</v>
      </c>
      <c r="L64" s="93">
        <v>3.85E-2</v>
      </c>
      <c r="M64" s="86">
        <v>1275.69</v>
      </c>
      <c r="N64" s="88">
        <v>105.75</v>
      </c>
      <c r="O64" s="86">
        <v>1.34904</v>
      </c>
      <c r="P64" s="87">
        <f t="shared" si="0"/>
        <v>7.3300384420047447E-4</v>
      </c>
      <c r="Q64" s="87">
        <f>O64/'סכום נכסי הקרן'!$C$42</f>
        <v>1.5665474647802236E-5</v>
      </c>
    </row>
    <row r="65" spans="2:17" s="141" customFormat="1">
      <c r="B65" s="146" t="s">
        <v>1106</v>
      </c>
      <c r="C65" s="92" t="s">
        <v>1005</v>
      </c>
      <c r="D65" s="79" t="s">
        <v>1049</v>
      </c>
      <c r="E65" s="79"/>
      <c r="F65" s="79" t="s">
        <v>480</v>
      </c>
      <c r="G65" s="104">
        <v>42989</v>
      </c>
      <c r="H65" s="79" t="s">
        <v>163</v>
      </c>
      <c r="I65" s="86">
        <v>8.0299999999999994</v>
      </c>
      <c r="J65" s="92" t="s">
        <v>167</v>
      </c>
      <c r="K65" s="93">
        <v>4.4999999999999998E-2</v>
      </c>
      <c r="L65" s="93">
        <v>4.0500000000000001E-2</v>
      </c>
      <c r="M65" s="86">
        <v>1607.53</v>
      </c>
      <c r="N65" s="88">
        <v>104.26</v>
      </c>
      <c r="O65" s="86">
        <v>1.6760200000000001</v>
      </c>
      <c r="P65" s="87">
        <f t="shared" si="0"/>
        <v>9.1066914469317391E-4</v>
      </c>
      <c r="Q65" s="87">
        <f>O65/'סכום נכסי הקרן'!$C$42</f>
        <v>1.9462468732735505E-5</v>
      </c>
    </row>
    <row r="66" spans="2:17" s="141" customFormat="1">
      <c r="B66" s="146" t="s">
        <v>1106</v>
      </c>
      <c r="C66" s="92" t="s">
        <v>1005</v>
      </c>
      <c r="D66" s="79" t="s">
        <v>1050</v>
      </c>
      <c r="E66" s="79"/>
      <c r="F66" s="79" t="s">
        <v>480</v>
      </c>
      <c r="G66" s="104">
        <v>43080</v>
      </c>
      <c r="H66" s="79" t="s">
        <v>163</v>
      </c>
      <c r="I66" s="86">
        <v>7.91</v>
      </c>
      <c r="J66" s="92" t="s">
        <v>167</v>
      </c>
      <c r="K66" s="93">
        <v>4.4999999999999998E-2</v>
      </c>
      <c r="L66" s="93">
        <v>4.5600000000000002E-2</v>
      </c>
      <c r="M66" s="86">
        <v>498.07</v>
      </c>
      <c r="N66" s="88">
        <v>100.15</v>
      </c>
      <c r="O66" s="86">
        <v>0.49881999999999999</v>
      </c>
      <c r="P66" s="87">
        <f t="shared" si="0"/>
        <v>2.7103494156146646E-4</v>
      </c>
      <c r="Q66" s="87">
        <f>O66/'סכום נכסי הקרן'!$C$42</f>
        <v>5.7924539404441021E-6</v>
      </c>
    </row>
    <row r="67" spans="2:17" s="141" customFormat="1">
      <c r="B67" s="146" t="s">
        <v>1106</v>
      </c>
      <c r="C67" s="92" t="s">
        <v>1005</v>
      </c>
      <c r="D67" s="79" t="s">
        <v>1051</v>
      </c>
      <c r="E67" s="79"/>
      <c r="F67" s="79" t="s">
        <v>480</v>
      </c>
      <c r="G67" s="104">
        <v>43171</v>
      </c>
      <c r="H67" s="79" t="s">
        <v>163</v>
      </c>
      <c r="I67" s="86">
        <v>7.910000000000001</v>
      </c>
      <c r="J67" s="92" t="s">
        <v>167</v>
      </c>
      <c r="K67" s="93">
        <v>4.4999999999999998E-2</v>
      </c>
      <c r="L67" s="93">
        <v>4.6199999999999998E-2</v>
      </c>
      <c r="M67" s="86">
        <v>529.14</v>
      </c>
      <c r="N67" s="88">
        <v>99.81</v>
      </c>
      <c r="O67" s="86">
        <v>0.52813999999999994</v>
      </c>
      <c r="P67" s="87">
        <f t="shared" si="0"/>
        <v>2.8696602789838596E-4</v>
      </c>
      <c r="Q67" s="87">
        <f>O67/'סכום נכסי הקרן'!$C$42</f>
        <v>6.1329269558280499E-6</v>
      </c>
    </row>
    <row r="68" spans="2:17" s="141" customFormat="1">
      <c r="B68" s="146" t="s">
        <v>1106</v>
      </c>
      <c r="C68" s="92" t="s">
        <v>1005</v>
      </c>
      <c r="D68" s="79" t="s">
        <v>1052</v>
      </c>
      <c r="E68" s="79"/>
      <c r="F68" s="79" t="s">
        <v>480</v>
      </c>
      <c r="G68" s="104">
        <v>41893</v>
      </c>
      <c r="H68" s="79" t="s">
        <v>163</v>
      </c>
      <c r="I68" s="86">
        <v>8.49</v>
      </c>
      <c r="J68" s="92" t="s">
        <v>167</v>
      </c>
      <c r="K68" s="93">
        <v>4.4999999999999998E-2</v>
      </c>
      <c r="L68" s="93">
        <v>1.9099999999999999E-2</v>
      </c>
      <c r="M68" s="86">
        <v>985.65</v>
      </c>
      <c r="N68" s="88">
        <v>123.67</v>
      </c>
      <c r="O68" s="86">
        <v>1.21895</v>
      </c>
      <c r="P68" s="87">
        <f t="shared" si="0"/>
        <v>6.6231915724379435E-4</v>
      </c>
      <c r="Q68" s="87">
        <f>O68/'סכום נכסי הקרן'!$C$42</f>
        <v>1.4154828857512405E-5</v>
      </c>
    </row>
    <row r="69" spans="2:17" s="141" customFormat="1">
      <c r="B69" s="146" t="s">
        <v>1106</v>
      </c>
      <c r="C69" s="92" t="s">
        <v>1005</v>
      </c>
      <c r="D69" s="79" t="s">
        <v>1053</v>
      </c>
      <c r="E69" s="79"/>
      <c r="F69" s="79" t="s">
        <v>480</v>
      </c>
      <c r="G69" s="104">
        <v>42151</v>
      </c>
      <c r="H69" s="79" t="s">
        <v>163</v>
      </c>
      <c r="I69" s="86">
        <v>8.4600000000000009</v>
      </c>
      <c r="J69" s="92" t="s">
        <v>167</v>
      </c>
      <c r="K69" s="93">
        <v>4.4999999999999998E-2</v>
      </c>
      <c r="L69" s="93">
        <v>2.06E-2</v>
      </c>
      <c r="M69" s="86">
        <v>3609.56</v>
      </c>
      <c r="N69" s="88">
        <v>122.15</v>
      </c>
      <c r="O69" s="86">
        <v>4.4090699999999998</v>
      </c>
      <c r="P69" s="87">
        <f t="shared" si="0"/>
        <v>2.3956778593288456E-3</v>
      </c>
      <c r="Q69" s="87">
        <f>O69/'סכום נכסי הקרן'!$C$42</f>
        <v>5.1199500611831674E-5</v>
      </c>
    </row>
    <row r="70" spans="2:17" s="141" customFormat="1">
      <c r="B70" s="146" t="s">
        <v>1106</v>
      </c>
      <c r="C70" s="92" t="s">
        <v>1005</v>
      </c>
      <c r="D70" s="79" t="s">
        <v>1054</v>
      </c>
      <c r="E70" s="79"/>
      <c r="F70" s="79" t="s">
        <v>480</v>
      </c>
      <c r="G70" s="104">
        <v>42166</v>
      </c>
      <c r="H70" s="79" t="s">
        <v>163</v>
      </c>
      <c r="I70" s="86">
        <v>8.4700000000000006</v>
      </c>
      <c r="J70" s="92" t="s">
        <v>167</v>
      </c>
      <c r="K70" s="93">
        <v>4.4999999999999998E-2</v>
      </c>
      <c r="L70" s="93">
        <v>1.9900000000000001E-2</v>
      </c>
      <c r="M70" s="86">
        <v>3396.2</v>
      </c>
      <c r="N70" s="88">
        <v>122.8</v>
      </c>
      <c r="O70" s="86">
        <v>4.1705299999999994</v>
      </c>
      <c r="P70" s="87">
        <f t="shared" si="0"/>
        <v>2.2660666269001695E-3</v>
      </c>
      <c r="Q70" s="87">
        <f>O70/'סכום נכסי הקרן'!$C$42</f>
        <v>4.8429499483261168E-5</v>
      </c>
    </row>
    <row r="71" spans="2:17" s="141" customFormat="1">
      <c r="B71" s="146" t="s">
        <v>1106</v>
      </c>
      <c r="C71" s="92" t="s">
        <v>1005</v>
      </c>
      <c r="D71" s="79" t="s">
        <v>1055</v>
      </c>
      <c r="E71" s="79"/>
      <c r="F71" s="79" t="s">
        <v>480</v>
      </c>
      <c r="G71" s="104">
        <v>42257</v>
      </c>
      <c r="H71" s="79" t="s">
        <v>163</v>
      </c>
      <c r="I71" s="86">
        <v>8.4700000000000006</v>
      </c>
      <c r="J71" s="92" t="s">
        <v>167</v>
      </c>
      <c r="K71" s="93">
        <v>4.4999999999999998E-2</v>
      </c>
      <c r="L71" s="93">
        <v>2.0099999999999996E-2</v>
      </c>
      <c r="M71" s="86">
        <v>1804.78</v>
      </c>
      <c r="N71" s="88">
        <v>122.59</v>
      </c>
      <c r="O71" s="86">
        <v>2.2124800000000002</v>
      </c>
      <c r="P71" s="87">
        <f t="shared" si="0"/>
        <v>1.2021558628481483E-3</v>
      </c>
      <c r="Q71" s="87">
        <f>O71/'סכום נכסי הקרן'!$C$42</f>
        <v>2.5692010132219574E-5</v>
      </c>
    </row>
    <row r="72" spans="2:17" s="141" customFormat="1">
      <c r="B72" s="146" t="s">
        <v>1106</v>
      </c>
      <c r="C72" s="92" t="s">
        <v>1005</v>
      </c>
      <c r="D72" s="79" t="s">
        <v>1056</v>
      </c>
      <c r="E72" s="79"/>
      <c r="F72" s="79" t="s">
        <v>480</v>
      </c>
      <c r="G72" s="104">
        <v>42348</v>
      </c>
      <c r="H72" s="79" t="s">
        <v>163</v>
      </c>
      <c r="I72" s="86">
        <v>8.4600000000000009</v>
      </c>
      <c r="J72" s="92" t="s">
        <v>167</v>
      </c>
      <c r="K72" s="93">
        <v>4.4999999999999998E-2</v>
      </c>
      <c r="L72" s="93">
        <v>2.1000000000000001E-2</v>
      </c>
      <c r="M72" s="86">
        <v>3125.27</v>
      </c>
      <c r="N72" s="88">
        <v>121.72</v>
      </c>
      <c r="O72" s="86">
        <v>3.8040799999999999</v>
      </c>
      <c r="P72" s="87">
        <f t="shared" si="0"/>
        <v>2.0669552152983908E-3</v>
      </c>
      <c r="Q72" s="87">
        <f>O72/'סכום נכסי הקרן'!$C$42</f>
        <v>4.4174167406608792E-5</v>
      </c>
    </row>
    <row r="73" spans="2:17" s="141" customFormat="1">
      <c r="B73" s="146" t="s">
        <v>1106</v>
      </c>
      <c r="C73" s="92" t="s">
        <v>1005</v>
      </c>
      <c r="D73" s="79" t="s">
        <v>1057</v>
      </c>
      <c r="E73" s="79"/>
      <c r="F73" s="79" t="s">
        <v>480</v>
      </c>
      <c r="G73" s="104">
        <v>42439</v>
      </c>
      <c r="H73" s="79" t="s">
        <v>163</v>
      </c>
      <c r="I73" s="86">
        <v>8.43</v>
      </c>
      <c r="J73" s="92" t="s">
        <v>167</v>
      </c>
      <c r="K73" s="93">
        <v>4.4999999999999998E-2</v>
      </c>
      <c r="L73" s="93">
        <v>2.1899999999999999E-2</v>
      </c>
      <c r="M73" s="86">
        <v>3711.84</v>
      </c>
      <c r="N73" s="88">
        <v>121.16</v>
      </c>
      <c r="O73" s="86">
        <v>4.4972599999999998</v>
      </c>
      <c r="P73" s="87">
        <f t="shared" si="0"/>
        <v>2.4435960893442938E-3</v>
      </c>
      <c r="Q73" s="87">
        <f>O73/'סכום נכסי הקרן'!$C$42</f>
        <v>5.2223590489959586E-5</v>
      </c>
    </row>
    <row r="74" spans="2:17" s="141" customFormat="1">
      <c r="B74" s="146" t="s">
        <v>1106</v>
      </c>
      <c r="C74" s="92" t="s">
        <v>1005</v>
      </c>
      <c r="D74" s="79" t="s">
        <v>1058</v>
      </c>
      <c r="E74" s="79"/>
      <c r="F74" s="79" t="s">
        <v>480</v>
      </c>
      <c r="G74" s="104">
        <v>42549</v>
      </c>
      <c r="H74" s="79" t="s">
        <v>163</v>
      </c>
      <c r="I74" s="86">
        <v>8.34</v>
      </c>
      <c r="J74" s="92" t="s">
        <v>167</v>
      </c>
      <c r="K74" s="93">
        <v>4.4999999999999998E-2</v>
      </c>
      <c r="L74" s="93">
        <v>2.63E-2</v>
      </c>
      <c r="M74" s="86">
        <v>2610.86</v>
      </c>
      <c r="N74" s="88">
        <v>116.7</v>
      </c>
      <c r="O74" s="86">
        <v>3.0468600000000001</v>
      </c>
      <c r="P74" s="87">
        <f t="shared" si="0"/>
        <v>1.6555180667294207E-3</v>
      </c>
      <c r="Q74" s="87">
        <f>O74/'סכום נכסי הקרן'!$C$42</f>
        <v>3.5381091802617211E-5</v>
      </c>
    </row>
    <row r="75" spans="2:17" s="141" customFormat="1">
      <c r="B75" s="146" t="s">
        <v>1106</v>
      </c>
      <c r="C75" s="92" t="s">
        <v>1005</v>
      </c>
      <c r="D75" s="79" t="s">
        <v>1059</v>
      </c>
      <c r="E75" s="79"/>
      <c r="F75" s="79" t="s">
        <v>480</v>
      </c>
      <c r="G75" s="104">
        <v>42604</v>
      </c>
      <c r="H75" s="79" t="s">
        <v>163</v>
      </c>
      <c r="I75" s="86">
        <v>8.25</v>
      </c>
      <c r="J75" s="92" t="s">
        <v>167</v>
      </c>
      <c r="K75" s="93">
        <v>4.4999999999999998E-2</v>
      </c>
      <c r="L75" s="93">
        <v>3.0299999999999997E-2</v>
      </c>
      <c r="M75" s="86">
        <v>3414.16</v>
      </c>
      <c r="N75" s="88">
        <v>112.83</v>
      </c>
      <c r="O75" s="86">
        <v>3.8521999999999998</v>
      </c>
      <c r="P75" s="87">
        <f t="shared" ref="P75:P99" si="1">O75/$O$10</f>
        <v>2.093101322888178E-3</v>
      </c>
      <c r="Q75" s="87">
        <f>O75/'סכום נכסי הקרן'!$C$42</f>
        <v>4.4732951905253939E-5</v>
      </c>
    </row>
    <row r="76" spans="2:17" s="141" customFormat="1">
      <c r="B76" s="146" t="s">
        <v>1107</v>
      </c>
      <c r="C76" s="92" t="s">
        <v>1015</v>
      </c>
      <c r="D76" s="79">
        <v>22333</v>
      </c>
      <c r="E76" s="79"/>
      <c r="F76" s="79" t="s">
        <v>480</v>
      </c>
      <c r="G76" s="104">
        <v>41639</v>
      </c>
      <c r="H76" s="79" t="s">
        <v>287</v>
      </c>
      <c r="I76" s="86">
        <v>2.89</v>
      </c>
      <c r="J76" s="92" t="s">
        <v>167</v>
      </c>
      <c r="K76" s="93">
        <v>3.7000000000000005E-2</v>
      </c>
      <c r="L76" s="93">
        <v>6.6E-3</v>
      </c>
      <c r="M76" s="86">
        <v>57129.78</v>
      </c>
      <c r="N76" s="88">
        <v>109.91</v>
      </c>
      <c r="O76" s="86">
        <v>62.791339999999998</v>
      </c>
      <c r="P76" s="87">
        <f t="shared" si="1"/>
        <v>3.4117812372130567E-2</v>
      </c>
      <c r="Q76" s="87">
        <f>O76/'סכום נכסי הקרן'!$C$42</f>
        <v>7.2915268996585013E-4</v>
      </c>
    </row>
    <row r="77" spans="2:17" s="141" customFormat="1">
      <c r="B77" s="146" t="s">
        <v>1107</v>
      </c>
      <c r="C77" s="92" t="s">
        <v>1015</v>
      </c>
      <c r="D77" s="79">
        <v>22334</v>
      </c>
      <c r="E77" s="79"/>
      <c r="F77" s="79" t="s">
        <v>480</v>
      </c>
      <c r="G77" s="104">
        <v>42004</v>
      </c>
      <c r="H77" s="79" t="s">
        <v>287</v>
      </c>
      <c r="I77" s="86">
        <v>3.3400000000000003</v>
      </c>
      <c r="J77" s="92" t="s">
        <v>167</v>
      </c>
      <c r="K77" s="93">
        <v>3.7000000000000005E-2</v>
      </c>
      <c r="L77" s="93">
        <v>8.7000000000000029E-3</v>
      </c>
      <c r="M77" s="86">
        <v>22217.14</v>
      </c>
      <c r="N77" s="88">
        <v>110.62</v>
      </c>
      <c r="O77" s="86">
        <v>24.576599999999999</v>
      </c>
      <c r="P77" s="87">
        <f t="shared" si="1"/>
        <v>1.3353749538469861E-2</v>
      </c>
      <c r="Q77" s="87">
        <f>O77/'סכום נכסי הקרן'!$C$42</f>
        <v>2.8539117018707853E-4</v>
      </c>
    </row>
    <row r="78" spans="2:17" s="141" customFormat="1">
      <c r="B78" s="85" t="s">
        <v>1108</v>
      </c>
      <c r="C78" s="92" t="s">
        <v>1005</v>
      </c>
      <c r="D78" s="79" t="s">
        <v>1060</v>
      </c>
      <c r="E78" s="79"/>
      <c r="F78" s="79" t="s">
        <v>1061</v>
      </c>
      <c r="G78" s="104">
        <v>41339</v>
      </c>
      <c r="H78" s="79" t="s">
        <v>1003</v>
      </c>
      <c r="I78" s="86">
        <v>3.1300000000000003</v>
      </c>
      <c r="J78" s="92" t="s">
        <v>167</v>
      </c>
      <c r="K78" s="93">
        <v>4.7500000000000001E-2</v>
      </c>
      <c r="L78" s="93">
        <v>2.5000000000000001E-3</v>
      </c>
      <c r="M78" s="86">
        <v>78359.75</v>
      </c>
      <c r="N78" s="88">
        <v>116.53</v>
      </c>
      <c r="O78" s="86">
        <v>91.312619999999995</v>
      </c>
      <c r="P78" s="87">
        <f t="shared" si="1"/>
        <v>4.9614912444417611E-2</v>
      </c>
      <c r="Q78" s="87">
        <f>O78/'סכום נכסי הקרן'!$C$42</f>
        <v>1.0603507187588205E-3</v>
      </c>
    </row>
    <row r="79" spans="2:17" s="141" customFormat="1">
      <c r="B79" s="85" t="s">
        <v>1108</v>
      </c>
      <c r="C79" s="92" t="s">
        <v>1005</v>
      </c>
      <c r="D79" s="79" t="s">
        <v>1062</v>
      </c>
      <c r="E79" s="79"/>
      <c r="F79" s="79" t="s">
        <v>1061</v>
      </c>
      <c r="G79" s="104">
        <v>41338</v>
      </c>
      <c r="H79" s="79" t="s">
        <v>1003</v>
      </c>
      <c r="I79" s="86">
        <v>3.13</v>
      </c>
      <c r="J79" s="92" t="s">
        <v>167</v>
      </c>
      <c r="K79" s="93">
        <v>4.4999999999999998E-2</v>
      </c>
      <c r="L79" s="93">
        <v>2.5999999999999994E-3</v>
      </c>
      <c r="M79" s="86">
        <v>133280.35999999999</v>
      </c>
      <c r="N79" s="88">
        <v>115.61</v>
      </c>
      <c r="O79" s="86">
        <v>154.08544000000001</v>
      </c>
      <c r="P79" s="87">
        <f t="shared" si="1"/>
        <v>8.3722661933909717E-2</v>
      </c>
      <c r="Q79" s="87">
        <f>O79/'סכום נכסי הקרן'!$C$42</f>
        <v>1.7892883486890327E-3</v>
      </c>
    </row>
    <row r="80" spans="2:17" s="141" customFormat="1">
      <c r="B80" s="146" t="s">
        <v>1109</v>
      </c>
      <c r="C80" s="92" t="s">
        <v>1015</v>
      </c>
      <c r="D80" s="79" t="s">
        <v>1063</v>
      </c>
      <c r="E80" s="79"/>
      <c r="F80" s="79" t="s">
        <v>528</v>
      </c>
      <c r="G80" s="104">
        <v>42432</v>
      </c>
      <c r="H80" s="79" t="s">
        <v>163</v>
      </c>
      <c r="I80" s="86">
        <v>6.54</v>
      </c>
      <c r="J80" s="92" t="s">
        <v>167</v>
      </c>
      <c r="K80" s="93">
        <v>2.5399999999999999E-2</v>
      </c>
      <c r="L80" s="93">
        <v>1.4000000000000002E-2</v>
      </c>
      <c r="M80" s="86">
        <v>21146.17</v>
      </c>
      <c r="N80" s="88">
        <v>109.23</v>
      </c>
      <c r="O80" s="86">
        <v>23.09796</v>
      </c>
      <c r="P80" s="87">
        <f t="shared" si="1"/>
        <v>1.2550327249887914E-2</v>
      </c>
      <c r="Q80" s="87">
        <f>O80/'סכום נכסי הקרן'!$C$42</f>
        <v>2.6822073978232682E-4</v>
      </c>
    </row>
    <row r="81" spans="2:17" s="141" customFormat="1">
      <c r="B81" s="85" t="s">
        <v>1110</v>
      </c>
      <c r="C81" s="92" t="s">
        <v>1015</v>
      </c>
      <c r="D81" s="79" t="s">
        <v>1064</v>
      </c>
      <c r="E81" s="79"/>
      <c r="F81" s="79" t="s">
        <v>528</v>
      </c>
      <c r="G81" s="104">
        <v>43072</v>
      </c>
      <c r="H81" s="79" t="s">
        <v>163</v>
      </c>
      <c r="I81" s="86">
        <v>7.4300000000000006</v>
      </c>
      <c r="J81" s="92" t="s">
        <v>167</v>
      </c>
      <c r="K81" s="93">
        <v>3.5000000000000003E-2</v>
      </c>
      <c r="L81" s="93">
        <v>3.95E-2</v>
      </c>
      <c r="M81" s="86">
        <v>29005.91</v>
      </c>
      <c r="N81" s="88">
        <v>101.42</v>
      </c>
      <c r="O81" s="86">
        <v>29.41779</v>
      </c>
      <c r="P81" s="87">
        <f t="shared" si="1"/>
        <v>1.5984220748000266E-2</v>
      </c>
      <c r="Q81" s="87">
        <f>O81/'סכום נכסי הקרן'!$C$42</f>
        <v>3.4160858346629467E-4</v>
      </c>
    </row>
    <row r="82" spans="2:17" s="141" customFormat="1">
      <c r="B82" s="146" t="s">
        <v>1111</v>
      </c>
      <c r="C82" s="92" t="s">
        <v>1005</v>
      </c>
      <c r="D82" s="79" t="s">
        <v>1065</v>
      </c>
      <c r="E82" s="79"/>
      <c r="F82" s="79" t="s">
        <v>528</v>
      </c>
      <c r="G82" s="104">
        <v>42326</v>
      </c>
      <c r="H82" s="79" t="s">
        <v>163</v>
      </c>
      <c r="I82" s="86">
        <v>10.99</v>
      </c>
      <c r="J82" s="92" t="s">
        <v>167</v>
      </c>
      <c r="K82" s="93">
        <v>3.4000000000000002E-2</v>
      </c>
      <c r="L82" s="93">
        <v>2.1299999999999999E-2</v>
      </c>
      <c r="M82" s="86">
        <v>597.22</v>
      </c>
      <c r="N82" s="88">
        <v>115.51</v>
      </c>
      <c r="O82" s="86">
        <v>0.68985000000000007</v>
      </c>
      <c r="P82" s="87">
        <f t="shared" si="1"/>
        <v>3.7483151123887903E-4</v>
      </c>
      <c r="Q82" s="87">
        <f>O82/'סכום נכסי הקרן'!$C$42</f>
        <v>8.0107540812625084E-6</v>
      </c>
    </row>
    <row r="83" spans="2:17" s="141" customFormat="1">
      <c r="B83" s="146" t="s">
        <v>1111</v>
      </c>
      <c r="C83" s="92" t="s">
        <v>1005</v>
      </c>
      <c r="D83" s="79" t="s">
        <v>1066</v>
      </c>
      <c r="E83" s="79"/>
      <c r="F83" s="79" t="s">
        <v>528</v>
      </c>
      <c r="G83" s="104">
        <v>42606</v>
      </c>
      <c r="H83" s="79" t="s">
        <v>163</v>
      </c>
      <c r="I83" s="86">
        <v>10.889999999999999</v>
      </c>
      <c r="J83" s="92" t="s">
        <v>167</v>
      </c>
      <c r="K83" s="93">
        <v>3.4000000000000002E-2</v>
      </c>
      <c r="L83" s="93">
        <v>2.3899999999999998E-2</v>
      </c>
      <c r="M83" s="86">
        <v>2512.08</v>
      </c>
      <c r="N83" s="88">
        <v>112.34</v>
      </c>
      <c r="O83" s="86">
        <v>2.8220700000000001</v>
      </c>
      <c r="P83" s="87">
        <f t="shared" si="1"/>
        <v>1.5333779269723902E-3</v>
      </c>
      <c r="Q83" s="87">
        <f>O83/'סכום נכסי הקרן'!$C$42</f>
        <v>3.2770759976963806E-5</v>
      </c>
    </row>
    <row r="84" spans="2:17" s="141" customFormat="1">
      <c r="B84" s="146" t="s">
        <v>1111</v>
      </c>
      <c r="C84" s="92" t="s">
        <v>1005</v>
      </c>
      <c r="D84" s="79" t="s">
        <v>1067</v>
      </c>
      <c r="E84" s="79"/>
      <c r="F84" s="79" t="s">
        <v>528</v>
      </c>
      <c r="G84" s="104">
        <v>42648</v>
      </c>
      <c r="H84" s="79" t="s">
        <v>163</v>
      </c>
      <c r="I84" s="86">
        <v>10.91</v>
      </c>
      <c r="J84" s="92" t="s">
        <v>167</v>
      </c>
      <c r="K84" s="93">
        <v>3.4000000000000002E-2</v>
      </c>
      <c r="L84" s="93">
        <v>2.3499999999999997E-2</v>
      </c>
      <c r="M84" s="86">
        <v>2304.34</v>
      </c>
      <c r="N84" s="88">
        <v>112.85</v>
      </c>
      <c r="O84" s="86">
        <v>2.6004399999999999</v>
      </c>
      <c r="P84" s="87">
        <f t="shared" si="1"/>
        <v>1.4129547801493519E-3</v>
      </c>
      <c r="Q84" s="87">
        <f>O84/'סכום נכסי הקרן'!$C$42</f>
        <v>3.019712306019899E-5</v>
      </c>
    </row>
    <row r="85" spans="2:17" s="141" customFormat="1">
      <c r="B85" s="146" t="s">
        <v>1111</v>
      </c>
      <c r="C85" s="92" t="s">
        <v>1005</v>
      </c>
      <c r="D85" s="79" t="s">
        <v>1068</v>
      </c>
      <c r="E85" s="79"/>
      <c r="F85" s="79" t="s">
        <v>528</v>
      </c>
      <c r="G85" s="104">
        <v>42718</v>
      </c>
      <c r="H85" s="79" t="s">
        <v>163</v>
      </c>
      <c r="I85" s="86">
        <v>10.86</v>
      </c>
      <c r="J85" s="92" t="s">
        <v>167</v>
      </c>
      <c r="K85" s="93">
        <v>3.4000000000000002E-2</v>
      </c>
      <c r="L85" s="93">
        <v>2.46E-2</v>
      </c>
      <c r="M85" s="86">
        <v>1609.99</v>
      </c>
      <c r="N85" s="88">
        <v>111.51</v>
      </c>
      <c r="O85" s="86">
        <v>1.7952999999999999</v>
      </c>
      <c r="P85" s="87">
        <f t="shared" si="1"/>
        <v>9.7548019442945488E-4</v>
      </c>
      <c r="Q85" s="87">
        <f>O85/'סכום נכסי הקרן'!$C$42</f>
        <v>2.0847585420150147E-5</v>
      </c>
    </row>
    <row r="86" spans="2:17" s="141" customFormat="1">
      <c r="B86" s="146" t="s">
        <v>1111</v>
      </c>
      <c r="C86" s="92" t="s">
        <v>1005</v>
      </c>
      <c r="D86" s="79" t="s">
        <v>1069</v>
      </c>
      <c r="E86" s="79"/>
      <c r="F86" s="79" t="s">
        <v>528</v>
      </c>
      <c r="G86" s="104">
        <v>42900</v>
      </c>
      <c r="H86" s="79" t="s">
        <v>163</v>
      </c>
      <c r="I86" s="86">
        <v>10.54</v>
      </c>
      <c r="J86" s="92" t="s">
        <v>167</v>
      </c>
      <c r="K86" s="93">
        <v>3.4000000000000002E-2</v>
      </c>
      <c r="L86" s="93">
        <v>3.2899999999999999E-2</v>
      </c>
      <c r="M86" s="86">
        <v>1907.09</v>
      </c>
      <c r="N86" s="88">
        <v>102.35</v>
      </c>
      <c r="O86" s="86">
        <v>1.95191</v>
      </c>
      <c r="P86" s="87">
        <f t="shared" si="1"/>
        <v>1.0605745815790105E-3</v>
      </c>
      <c r="Q86" s="87">
        <f>O86/'סכום נכסי הקרן'!$C$42</f>
        <v>2.2666189749593536E-5</v>
      </c>
    </row>
    <row r="87" spans="2:17" s="141" customFormat="1">
      <c r="B87" s="146" t="s">
        <v>1111</v>
      </c>
      <c r="C87" s="92" t="s">
        <v>1005</v>
      </c>
      <c r="D87" s="79" t="s">
        <v>1070</v>
      </c>
      <c r="E87" s="79"/>
      <c r="F87" s="79" t="s">
        <v>528</v>
      </c>
      <c r="G87" s="104">
        <v>43075</v>
      </c>
      <c r="H87" s="79" t="s">
        <v>163</v>
      </c>
      <c r="I87" s="86">
        <v>10.389999999999997</v>
      </c>
      <c r="J87" s="92" t="s">
        <v>167</v>
      </c>
      <c r="K87" s="93">
        <v>3.4000000000000002E-2</v>
      </c>
      <c r="L87" s="93">
        <v>3.6600000000000001E-2</v>
      </c>
      <c r="M87" s="86">
        <v>1183.3599999999999</v>
      </c>
      <c r="N87" s="88">
        <v>98.55</v>
      </c>
      <c r="O87" s="86">
        <v>1.1662000000000001</v>
      </c>
      <c r="P87" s="87">
        <f t="shared" si="1"/>
        <v>6.3365732899439123E-4</v>
      </c>
      <c r="Q87" s="87">
        <f>O87/'סכום נכסי הקרן'!$C$42</f>
        <v>1.3542279349957725E-5</v>
      </c>
    </row>
    <row r="88" spans="2:17" s="141" customFormat="1">
      <c r="B88" s="146" t="s">
        <v>1111</v>
      </c>
      <c r="C88" s="92" t="s">
        <v>1005</v>
      </c>
      <c r="D88" s="79" t="s">
        <v>1071</v>
      </c>
      <c r="E88" s="79"/>
      <c r="F88" s="79" t="s">
        <v>528</v>
      </c>
      <c r="G88" s="104">
        <v>42326</v>
      </c>
      <c r="H88" s="79" t="s">
        <v>163</v>
      </c>
      <c r="I88" s="86">
        <v>10.98</v>
      </c>
      <c r="J88" s="92" t="s">
        <v>167</v>
      </c>
      <c r="K88" s="93">
        <v>3.4000000000000002E-2</v>
      </c>
      <c r="L88" s="93">
        <v>2.1599999999999998E-2</v>
      </c>
      <c r="M88" s="86">
        <v>1329.3</v>
      </c>
      <c r="N88" s="88">
        <v>115.14</v>
      </c>
      <c r="O88" s="86">
        <v>1.5305599999999999</v>
      </c>
      <c r="P88" s="87">
        <f t="shared" si="1"/>
        <v>8.3163313451007997E-4</v>
      </c>
      <c r="Q88" s="87">
        <f>O88/'סכום נכסי הקרן'!$C$42</f>
        <v>1.7773341692566705E-5</v>
      </c>
    </row>
    <row r="89" spans="2:17" s="141" customFormat="1">
      <c r="B89" s="146" t="s">
        <v>1111</v>
      </c>
      <c r="C89" s="92" t="s">
        <v>1005</v>
      </c>
      <c r="D89" s="79" t="s">
        <v>1072</v>
      </c>
      <c r="E89" s="79"/>
      <c r="F89" s="79" t="s">
        <v>528</v>
      </c>
      <c r="G89" s="104">
        <v>42606</v>
      </c>
      <c r="H89" s="79" t="s">
        <v>163</v>
      </c>
      <c r="I89" s="86">
        <v>10.9</v>
      </c>
      <c r="J89" s="92" t="s">
        <v>167</v>
      </c>
      <c r="K89" s="93">
        <v>3.4000000000000002E-2</v>
      </c>
      <c r="L89" s="93">
        <v>2.3700000000000002E-2</v>
      </c>
      <c r="M89" s="86">
        <v>5591.42</v>
      </c>
      <c r="N89" s="88">
        <v>112.61</v>
      </c>
      <c r="O89" s="86">
        <v>6.2965</v>
      </c>
      <c r="P89" s="87">
        <f t="shared" si="1"/>
        <v>3.4212170914192964E-3</v>
      </c>
      <c r="Q89" s="87">
        <f>O89/'סכום נכסי הקרן'!$C$42</f>
        <v>7.3116928423091075E-5</v>
      </c>
    </row>
    <row r="90" spans="2:17" s="141" customFormat="1">
      <c r="B90" s="146" t="s">
        <v>1111</v>
      </c>
      <c r="C90" s="92" t="s">
        <v>1005</v>
      </c>
      <c r="D90" s="79" t="s">
        <v>1073</v>
      </c>
      <c r="E90" s="79"/>
      <c r="F90" s="79" t="s">
        <v>528</v>
      </c>
      <c r="G90" s="104">
        <v>42648</v>
      </c>
      <c r="H90" s="79" t="s">
        <v>163</v>
      </c>
      <c r="I90" s="86">
        <v>10.91</v>
      </c>
      <c r="J90" s="92" t="s">
        <v>167</v>
      </c>
      <c r="K90" s="93">
        <v>3.4000000000000002E-2</v>
      </c>
      <c r="L90" s="93">
        <v>2.3499999999999997E-2</v>
      </c>
      <c r="M90" s="86">
        <v>5129.05</v>
      </c>
      <c r="N90" s="88">
        <v>112.89</v>
      </c>
      <c r="O90" s="86">
        <v>5.7901899999999999</v>
      </c>
      <c r="P90" s="87">
        <f t="shared" si="1"/>
        <v>3.146112441922512E-3</v>
      </c>
      <c r="Q90" s="87">
        <f>O90/'סכום נכסי הקרן'!$C$42</f>
        <v>6.7237498258730668E-5</v>
      </c>
    </row>
    <row r="91" spans="2:17" s="141" customFormat="1">
      <c r="B91" s="146" t="s">
        <v>1111</v>
      </c>
      <c r="C91" s="92" t="s">
        <v>1005</v>
      </c>
      <c r="D91" s="79" t="s">
        <v>1074</v>
      </c>
      <c r="E91" s="79"/>
      <c r="F91" s="79" t="s">
        <v>528</v>
      </c>
      <c r="G91" s="104">
        <v>42718</v>
      </c>
      <c r="H91" s="79" t="s">
        <v>163</v>
      </c>
      <c r="I91" s="86">
        <v>10.879999999999999</v>
      </c>
      <c r="J91" s="92" t="s">
        <v>167</v>
      </c>
      <c r="K91" s="93">
        <v>3.4000000000000002E-2</v>
      </c>
      <c r="L91" s="93">
        <v>2.4199999999999999E-2</v>
      </c>
      <c r="M91" s="86">
        <v>3583.54</v>
      </c>
      <c r="N91" s="88">
        <v>111.98</v>
      </c>
      <c r="O91" s="86">
        <v>4.0128500000000003</v>
      </c>
      <c r="P91" s="87">
        <f t="shared" si="1"/>
        <v>2.1803908529027119E-3</v>
      </c>
      <c r="Q91" s="87">
        <f>O91/'סכום נכסי הקרן'!$C$42</f>
        <v>4.6598469978972606E-5</v>
      </c>
    </row>
    <row r="92" spans="2:17" s="141" customFormat="1">
      <c r="B92" s="146" t="s">
        <v>1111</v>
      </c>
      <c r="C92" s="92" t="s">
        <v>1005</v>
      </c>
      <c r="D92" s="79" t="s">
        <v>1075</v>
      </c>
      <c r="E92" s="79"/>
      <c r="F92" s="79" t="s">
        <v>528</v>
      </c>
      <c r="G92" s="104">
        <v>42900</v>
      </c>
      <c r="H92" s="79" t="s">
        <v>163</v>
      </c>
      <c r="I92" s="86">
        <v>10.549999999999999</v>
      </c>
      <c r="J92" s="92" t="s">
        <v>167</v>
      </c>
      <c r="K92" s="93">
        <v>3.4000000000000002E-2</v>
      </c>
      <c r="L92" s="93">
        <v>3.2199999999999999E-2</v>
      </c>
      <c r="M92" s="86">
        <v>4244.83</v>
      </c>
      <c r="N92" s="88">
        <v>103.01</v>
      </c>
      <c r="O92" s="86">
        <v>4.3726000000000003</v>
      </c>
      <c r="P92" s="87">
        <f t="shared" si="1"/>
        <v>2.3758618048026706E-3</v>
      </c>
      <c r="Q92" s="87">
        <f>O92/'סכום נכסי הקרן'!$C$42</f>
        <v>5.0775999558930838E-5</v>
      </c>
    </row>
    <row r="93" spans="2:17" s="141" customFormat="1">
      <c r="B93" s="146" t="s">
        <v>1111</v>
      </c>
      <c r="C93" s="92" t="s">
        <v>1005</v>
      </c>
      <c r="D93" s="79" t="s">
        <v>1076</v>
      </c>
      <c r="E93" s="79"/>
      <c r="F93" s="79" t="s">
        <v>528</v>
      </c>
      <c r="G93" s="104">
        <v>43075</v>
      </c>
      <c r="H93" s="79" t="s">
        <v>163</v>
      </c>
      <c r="I93" s="86">
        <v>10.409999999999998</v>
      </c>
      <c r="J93" s="92" t="s">
        <v>167</v>
      </c>
      <c r="K93" s="93">
        <v>3.4000000000000002E-2</v>
      </c>
      <c r="L93" s="93">
        <v>3.61E-2</v>
      </c>
      <c r="M93" s="86">
        <v>2633.94</v>
      </c>
      <c r="N93" s="88">
        <v>99.05</v>
      </c>
      <c r="O93" s="86">
        <v>2.6089199999999999</v>
      </c>
      <c r="P93" s="87">
        <f t="shared" si="1"/>
        <v>1.4175624067570287E-3</v>
      </c>
      <c r="Q93" s="87">
        <f>O93/'סכום נכסי הקרן'!$C$42</f>
        <v>3.0295595473925317E-5</v>
      </c>
    </row>
    <row r="94" spans="2:17" s="141" customFormat="1">
      <c r="B94" s="146" t="s">
        <v>1112</v>
      </c>
      <c r="C94" s="92" t="s">
        <v>1005</v>
      </c>
      <c r="D94" s="79">
        <v>4180</v>
      </c>
      <c r="E94" s="79"/>
      <c r="F94" s="79" t="s">
        <v>1061</v>
      </c>
      <c r="G94" s="104">
        <v>42082</v>
      </c>
      <c r="H94" s="79" t="s">
        <v>1003</v>
      </c>
      <c r="I94" s="86">
        <v>1.6900000000000002</v>
      </c>
      <c r="J94" s="92" t="s">
        <v>166</v>
      </c>
      <c r="K94" s="93">
        <v>6.2100000000000002E-2</v>
      </c>
      <c r="L94" s="93">
        <v>5.7900000000000007E-2</v>
      </c>
      <c r="M94" s="86">
        <v>2122.37</v>
      </c>
      <c r="N94" s="88">
        <v>101.46</v>
      </c>
      <c r="O94" s="86">
        <v>7.56691</v>
      </c>
      <c r="P94" s="87">
        <f t="shared" si="1"/>
        <v>4.1114971525818451E-3</v>
      </c>
      <c r="Q94" s="87">
        <f>O94/'סכום נכסי הקרן'!$C$42</f>
        <v>8.7869326904466301E-5</v>
      </c>
    </row>
    <row r="95" spans="2:17" s="141" customFormat="1">
      <c r="B95" s="146" t="s">
        <v>1112</v>
      </c>
      <c r="C95" s="92" t="s">
        <v>1005</v>
      </c>
      <c r="D95" s="79" t="s">
        <v>1077</v>
      </c>
      <c r="E95" s="79"/>
      <c r="F95" s="79" t="s">
        <v>1061</v>
      </c>
      <c r="G95" s="104">
        <v>43166</v>
      </c>
      <c r="H95" s="79" t="s">
        <v>1003</v>
      </c>
      <c r="I95" s="86">
        <v>0.03</v>
      </c>
      <c r="J95" s="92" t="s">
        <v>166</v>
      </c>
      <c r="K95" s="93">
        <v>3.9100000000000003E-2</v>
      </c>
      <c r="L95" s="93">
        <v>4.4699999999999997E-2</v>
      </c>
      <c r="M95" s="86">
        <v>2741.82</v>
      </c>
      <c r="N95" s="88">
        <v>100.25</v>
      </c>
      <c r="O95" s="86">
        <v>9.6588600000000007</v>
      </c>
      <c r="P95" s="87">
        <f t="shared" si="1"/>
        <v>5.2481627754508361E-3</v>
      </c>
      <c r="Q95" s="87">
        <f>O95/'סכום נכסי הקרן'!$C$42</f>
        <v>1.1216170495809696E-4</v>
      </c>
    </row>
    <row r="96" spans="2:17" s="141" customFormat="1">
      <c r="B96" s="146" t="s">
        <v>1112</v>
      </c>
      <c r="C96" s="92" t="s">
        <v>1005</v>
      </c>
      <c r="D96" s="79" t="s">
        <v>1078</v>
      </c>
      <c r="E96" s="79"/>
      <c r="F96" s="79" t="s">
        <v>1061</v>
      </c>
      <c r="G96" s="104">
        <v>43178</v>
      </c>
      <c r="H96" s="79" t="s">
        <v>1003</v>
      </c>
      <c r="I96" s="86">
        <v>4.9999999999999996E-2</v>
      </c>
      <c r="J96" s="92" t="s">
        <v>166</v>
      </c>
      <c r="K96" s="93">
        <v>3.9100000000000003E-2</v>
      </c>
      <c r="L96" s="93">
        <v>4.2299999999999997E-2</v>
      </c>
      <c r="M96" s="86">
        <v>822.55</v>
      </c>
      <c r="N96" s="88">
        <v>100.12</v>
      </c>
      <c r="O96" s="86">
        <v>2.89392</v>
      </c>
      <c r="P96" s="87">
        <f t="shared" si="1"/>
        <v>1.5724177821329517E-3</v>
      </c>
      <c r="Q96" s="87">
        <f>O96/'סכום נכסי הקרן'!$C$42</f>
        <v>3.3605104661661513E-5</v>
      </c>
    </row>
    <row r="97" spans="2:17" s="141" customFormat="1">
      <c r="B97" s="146" t="s">
        <v>1112</v>
      </c>
      <c r="C97" s="92" t="s">
        <v>1005</v>
      </c>
      <c r="D97" s="79">
        <v>4179</v>
      </c>
      <c r="E97" s="79"/>
      <c r="F97" s="79" t="s">
        <v>1061</v>
      </c>
      <c r="G97" s="104">
        <v>42082</v>
      </c>
      <c r="H97" s="79" t="s">
        <v>1003</v>
      </c>
      <c r="I97" s="86">
        <v>1.73</v>
      </c>
      <c r="J97" s="92" t="s">
        <v>168</v>
      </c>
      <c r="K97" s="93">
        <v>0</v>
      </c>
      <c r="L97" s="93">
        <v>3.1800000000000009E-2</v>
      </c>
      <c r="M97" s="86">
        <v>2009.84</v>
      </c>
      <c r="N97" s="88">
        <v>101.42</v>
      </c>
      <c r="O97" s="86">
        <v>8.823739999999999</v>
      </c>
      <c r="P97" s="87">
        <f t="shared" si="1"/>
        <v>4.7943984909457798E-3</v>
      </c>
      <c r="Q97" s="87">
        <f>O97/'סכום נכסי הקרן'!$C$42</f>
        <v>1.0246403017612412E-4</v>
      </c>
    </row>
    <row r="98" spans="2:17" s="141" customFormat="1">
      <c r="B98" s="146" t="s">
        <v>1113</v>
      </c>
      <c r="C98" s="92" t="s">
        <v>1015</v>
      </c>
      <c r="D98" s="79" t="s">
        <v>1079</v>
      </c>
      <c r="E98" s="79"/>
      <c r="F98" s="79" t="s">
        <v>690</v>
      </c>
      <c r="G98" s="104">
        <v>42372</v>
      </c>
      <c r="H98" s="79" t="s">
        <v>163</v>
      </c>
      <c r="I98" s="86">
        <v>10.679999999999998</v>
      </c>
      <c r="J98" s="92" t="s">
        <v>167</v>
      </c>
      <c r="K98" s="93">
        <v>6.7000000000000004E-2</v>
      </c>
      <c r="L98" s="93">
        <v>3.2499999999999994E-2</v>
      </c>
      <c r="M98" s="86">
        <v>19514.89</v>
      </c>
      <c r="N98" s="88">
        <v>139.85</v>
      </c>
      <c r="O98" s="86">
        <v>27.291580000000003</v>
      </c>
      <c r="P98" s="87">
        <f t="shared" si="1"/>
        <v>1.4828939878954507E-2</v>
      </c>
      <c r="Q98" s="87">
        <f>O98/'סכום נכסי הקרן'!$C$42</f>
        <v>3.1691836757135933E-4</v>
      </c>
    </row>
    <row r="99" spans="2:17" s="141" customFormat="1">
      <c r="B99" s="146" t="s">
        <v>1114</v>
      </c>
      <c r="C99" s="92" t="s">
        <v>1005</v>
      </c>
      <c r="D99" s="79" t="s">
        <v>1080</v>
      </c>
      <c r="E99" s="79"/>
      <c r="F99" s="79" t="s">
        <v>1081</v>
      </c>
      <c r="G99" s="104">
        <v>41529</v>
      </c>
      <c r="H99" s="79" t="s">
        <v>1003</v>
      </c>
      <c r="I99" s="86">
        <v>0</v>
      </c>
      <c r="J99" s="92" t="s">
        <v>167</v>
      </c>
      <c r="K99" s="93">
        <v>0</v>
      </c>
      <c r="L99" s="93">
        <v>0</v>
      </c>
      <c r="M99" s="86">
        <v>32718.52</v>
      </c>
      <c r="N99" s="88">
        <v>0</v>
      </c>
      <c r="O99" s="86">
        <f>4206.38659-4206.39</f>
        <v>-3.410000000258151E-3</v>
      </c>
      <c r="P99" s="87">
        <f t="shared" si="1"/>
        <v>-1.8528309827083288E-6</v>
      </c>
      <c r="Q99" s="87">
        <f>O99/'סכום נכסי הקרן'!$C$42</f>
        <v>-3.9597987126437826E-8</v>
      </c>
    </row>
    <row r="100" spans="2:17" s="141" customFormat="1">
      <c r="B100" s="82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86"/>
      <c r="N100" s="88"/>
      <c r="O100" s="79"/>
      <c r="P100" s="87"/>
      <c r="Q100" s="79"/>
    </row>
    <row r="101" spans="2:17" s="141" customFormat="1">
      <c r="B101" s="98" t="s">
        <v>36</v>
      </c>
      <c r="C101" s="81"/>
      <c r="D101" s="81"/>
      <c r="E101" s="81"/>
      <c r="F101" s="81"/>
      <c r="G101" s="81"/>
      <c r="H101" s="81"/>
      <c r="I101" s="89">
        <v>0.84120937195026813</v>
      </c>
      <c r="J101" s="81"/>
      <c r="K101" s="81"/>
      <c r="L101" s="103">
        <v>1.6107778856249689E-2</v>
      </c>
      <c r="M101" s="89"/>
      <c r="N101" s="91"/>
      <c r="O101" s="89">
        <f>SUM(O102:O104)</f>
        <v>18.905349999999999</v>
      </c>
      <c r="P101" s="90">
        <f t="shared" ref="P101:P104" si="2">O101/$O$10</f>
        <v>1.0272263406537568E-2</v>
      </c>
      <c r="Q101" s="90">
        <f>O101/'סכום נכסי הקרן'!$C$42</f>
        <v>2.1953484042936308E-4</v>
      </c>
    </row>
    <row r="102" spans="2:17" s="141" customFormat="1">
      <c r="B102" s="146" t="s">
        <v>1115</v>
      </c>
      <c r="C102" s="92" t="s">
        <v>1015</v>
      </c>
      <c r="D102" s="79">
        <v>4351</v>
      </c>
      <c r="E102" s="79"/>
      <c r="F102" s="79" t="s">
        <v>1061</v>
      </c>
      <c r="G102" s="104">
        <v>42183</v>
      </c>
      <c r="H102" s="79" t="s">
        <v>1003</v>
      </c>
      <c r="I102" s="86">
        <v>1.01</v>
      </c>
      <c r="J102" s="92" t="s">
        <v>167</v>
      </c>
      <c r="K102" s="93">
        <v>3.61E-2</v>
      </c>
      <c r="L102" s="93">
        <v>1.55E-2</v>
      </c>
      <c r="M102" s="86">
        <v>12082.97</v>
      </c>
      <c r="N102" s="88">
        <v>102.12</v>
      </c>
      <c r="O102" s="86">
        <v>12.339129999999999</v>
      </c>
      <c r="P102" s="87">
        <f t="shared" si="2"/>
        <v>6.7044933612712748E-3</v>
      </c>
      <c r="Q102" s="87">
        <f>O102/'סכום נכסי הקרן'!$C$42</f>
        <v>1.4328583896025025E-4</v>
      </c>
    </row>
    <row r="103" spans="2:17" s="141" customFormat="1">
      <c r="B103" s="146" t="s">
        <v>1116</v>
      </c>
      <c r="C103" s="92" t="s">
        <v>1015</v>
      </c>
      <c r="D103" s="79">
        <v>10510</v>
      </c>
      <c r="E103" s="79"/>
      <c r="F103" s="79" t="s">
        <v>1061</v>
      </c>
      <c r="G103" s="104">
        <v>37713</v>
      </c>
      <c r="H103" s="79" t="s">
        <v>1003</v>
      </c>
      <c r="I103" s="86">
        <v>0.1</v>
      </c>
      <c r="J103" s="92" t="s">
        <v>167</v>
      </c>
      <c r="K103" s="93">
        <v>4.2500000000000003E-2</v>
      </c>
      <c r="L103" s="93">
        <v>1.4999999999999999E-2</v>
      </c>
      <c r="M103" s="86">
        <v>880.8</v>
      </c>
      <c r="N103" s="88">
        <v>100.38</v>
      </c>
      <c r="O103" s="86">
        <v>0.88414999999999999</v>
      </c>
      <c r="P103" s="87">
        <f t="shared" si="2"/>
        <v>4.8040484259165745E-4</v>
      </c>
      <c r="Q103" s="87">
        <f>O103/'סכום נכסי הקרן'!$C$42</f>
        <v>1.0267026485392833E-5</v>
      </c>
    </row>
    <row r="104" spans="2:17" s="141" customFormat="1">
      <c r="B104" s="146" t="s">
        <v>1116</v>
      </c>
      <c r="C104" s="92" t="s">
        <v>1015</v>
      </c>
      <c r="D104" s="79">
        <v>3880</v>
      </c>
      <c r="E104" s="79"/>
      <c r="F104" s="79" t="s">
        <v>1082</v>
      </c>
      <c r="G104" s="104">
        <v>41959</v>
      </c>
      <c r="H104" s="79" t="s">
        <v>1003</v>
      </c>
      <c r="I104" s="86">
        <v>0.59000000000000008</v>
      </c>
      <c r="J104" s="92" t="s">
        <v>167</v>
      </c>
      <c r="K104" s="93">
        <v>4.4999999999999998E-2</v>
      </c>
      <c r="L104" s="93">
        <v>1.7600000000000001E-2</v>
      </c>
      <c r="M104" s="86">
        <v>5582.15</v>
      </c>
      <c r="N104" s="88">
        <v>101.79</v>
      </c>
      <c r="O104" s="86">
        <v>5.6820699999999995</v>
      </c>
      <c r="P104" s="87">
        <f t="shared" si="2"/>
        <v>3.0873652026746352E-3</v>
      </c>
      <c r="Q104" s="87">
        <f>O104/'סכום נכסי הקרן'!$C$42</f>
        <v>6.5981974983720011E-5</v>
      </c>
    </row>
    <row r="105" spans="2:17" s="141" customFormat="1">
      <c r="B105" s="82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86"/>
      <c r="N105" s="88"/>
      <c r="O105" s="79"/>
      <c r="P105" s="87"/>
      <c r="Q105" s="79"/>
    </row>
    <row r="106" spans="2:17" s="141" customFormat="1">
      <c r="B106" s="80" t="s">
        <v>39</v>
      </c>
      <c r="C106" s="81"/>
      <c r="D106" s="81"/>
      <c r="E106" s="81"/>
      <c r="F106" s="81"/>
      <c r="G106" s="81"/>
      <c r="H106" s="81"/>
      <c r="I106" s="89">
        <v>3.9865289165487772</v>
      </c>
      <c r="J106" s="81"/>
      <c r="K106" s="81"/>
      <c r="L106" s="103">
        <v>5.8622654569663604E-2</v>
      </c>
      <c r="M106" s="89"/>
      <c r="N106" s="91"/>
      <c r="O106" s="89">
        <f>O107</f>
        <v>73.706410000000005</v>
      </c>
      <c r="P106" s="90">
        <f t="shared" ref="P106:P112" si="3">O106/$O$10</f>
        <v>4.0048539607584872E-2</v>
      </c>
      <c r="Q106" s="90">
        <f>O106/'סכום נכסי הקרן'!$C$42</f>
        <v>8.5590189856158251E-4</v>
      </c>
    </row>
    <row r="107" spans="2:17" s="141" customFormat="1">
      <c r="B107" s="98" t="s">
        <v>37</v>
      </c>
      <c r="C107" s="81"/>
      <c r="D107" s="81"/>
      <c r="E107" s="81"/>
      <c r="F107" s="81"/>
      <c r="G107" s="81"/>
      <c r="H107" s="81"/>
      <c r="I107" s="89">
        <v>3.9865289165487772</v>
      </c>
      <c r="J107" s="81"/>
      <c r="K107" s="81"/>
      <c r="L107" s="103">
        <v>5.8622654569663604E-2</v>
      </c>
      <c r="M107" s="89"/>
      <c r="N107" s="91"/>
      <c r="O107" s="89">
        <f>SUM(O108:O112)</f>
        <v>73.706410000000005</v>
      </c>
      <c r="P107" s="90">
        <f t="shared" si="3"/>
        <v>4.0048539607584872E-2</v>
      </c>
      <c r="Q107" s="90">
        <f>O107/'סכום נכסי הקרן'!$C$42</f>
        <v>8.5590189856158251E-4</v>
      </c>
    </row>
    <row r="108" spans="2:17" s="141" customFormat="1">
      <c r="B108" s="146" t="s">
        <v>1118</v>
      </c>
      <c r="C108" s="92" t="s">
        <v>1005</v>
      </c>
      <c r="D108" s="79">
        <v>4623</v>
      </c>
      <c r="E108" s="79"/>
      <c r="F108" s="79" t="s">
        <v>956</v>
      </c>
      <c r="G108" s="104">
        <v>42354</v>
      </c>
      <c r="H108" s="79" t="s">
        <v>1083</v>
      </c>
      <c r="I108" s="86">
        <v>6.04</v>
      </c>
      <c r="J108" s="92" t="s">
        <v>166</v>
      </c>
      <c r="K108" s="93">
        <v>5.0199999999999995E-2</v>
      </c>
      <c r="L108" s="93">
        <v>5.0200000000000002E-2</v>
      </c>
      <c r="M108" s="86">
        <v>4375</v>
      </c>
      <c r="N108" s="88">
        <v>101.55</v>
      </c>
      <c r="O108" s="86">
        <v>15.612069999999999</v>
      </c>
      <c r="P108" s="87">
        <f t="shared" si="3"/>
        <v>8.4828524920883743E-3</v>
      </c>
      <c r="Q108" s="87">
        <f>O108/'סכום נכסי הקרן'!$C$42</f>
        <v>1.8129224247221272E-4</v>
      </c>
    </row>
    <row r="109" spans="2:17" s="141" customFormat="1">
      <c r="B109" s="85" t="s">
        <v>1117</v>
      </c>
      <c r="C109" s="92" t="s">
        <v>1005</v>
      </c>
      <c r="D109" s="79" t="s">
        <v>1084</v>
      </c>
      <c r="E109" s="79"/>
      <c r="F109" s="79" t="s">
        <v>940</v>
      </c>
      <c r="G109" s="104">
        <v>43053</v>
      </c>
      <c r="H109" s="79"/>
      <c r="I109" s="86">
        <v>3.41</v>
      </c>
      <c r="J109" s="92" t="s">
        <v>166</v>
      </c>
      <c r="K109" s="93">
        <v>5.398E-2</v>
      </c>
      <c r="L109" s="93">
        <v>5.8400000000000007E-2</v>
      </c>
      <c r="M109" s="86">
        <v>5466.18</v>
      </c>
      <c r="N109" s="88">
        <v>100.07</v>
      </c>
      <c r="O109" s="86">
        <v>19.221610000000002</v>
      </c>
      <c r="P109" s="87">
        <f t="shared" si="3"/>
        <v>1.0444103971507357E-2</v>
      </c>
      <c r="Q109" s="87">
        <f>O109/'סכום נכסי הקרן'!$C$42</f>
        <v>2.2320735051958575E-4</v>
      </c>
    </row>
    <row r="110" spans="2:17" s="141" customFormat="1">
      <c r="B110" s="85" t="s">
        <v>1117</v>
      </c>
      <c r="C110" s="92" t="s">
        <v>1005</v>
      </c>
      <c r="D110" s="79" t="s">
        <v>1085</v>
      </c>
      <c r="E110" s="79"/>
      <c r="F110" s="79" t="s">
        <v>940</v>
      </c>
      <c r="G110" s="104">
        <v>43051</v>
      </c>
      <c r="H110" s="79"/>
      <c r="I110" s="86">
        <v>3.79</v>
      </c>
      <c r="J110" s="92" t="s">
        <v>166</v>
      </c>
      <c r="K110" s="93">
        <v>7.6479999999999992E-2</v>
      </c>
      <c r="L110" s="93">
        <v>7.8300000000000008E-2</v>
      </c>
      <c r="M110" s="86">
        <v>1822.07</v>
      </c>
      <c r="N110" s="88">
        <v>101.66</v>
      </c>
      <c r="O110" s="86">
        <v>6.5090500000000002</v>
      </c>
      <c r="P110" s="87">
        <f t="shared" si="3"/>
        <v>3.5367066003180771E-3</v>
      </c>
      <c r="Q110" s="87">
        <f>O110/'סכום נכסי הקרן'!$C$42</f>
        <v>7.5585125538365906E-5</v>
      </c>
    </row>
    <row r="111" spans="2:17" s="141" customFormat="1">
      <c r="B111" s="85" t="s">
        <v>1119</v>
      </c>
      <c r="C111" s="92" t="s">
        <v>1005</v>
      </c>
      <c r="D111" s="79" t="s">
        <v>1086</v>
      </c>
      <c r="E111" s="79"/>
      <c r="F111" s="79" t="s">
        <v>940</v>
      </c>
      <c r="G111" s="104">
        <v>42887</v>
      </c>
      <c r="H111" s="79"/>
      <c r="I111" s="86">
        <v>3.36</v>
      </c>
      <c r="J111" s="92" t="s">
        <v>166</v>
      </c>
      <c r="K111" s="93">
        <v>5.2400000000000002E-2</v>
      </c>
      <c r="L111" s="93">
        <v>6.0499999999999998E-2</v>
      </c>
      <c r="M111" s="86">
        <v>6498.79</v>
      </c>
      <c r="N111" s="88">
        <v>99.47</v>
      </c>
      <c r="O111" s="86">
        <v>22.715720000000001</v>
      </c>
      <c r="P111" s="87">
        <f t="shared" si="3"/>
        <v>1.2342636307138116E-2</v>
      </c>
      <c r="Q111" s="87">
        <f>O111/'סכום נכסי הקרן'!$C$42</f>
        <v>2.6378204928436088E-4</v>
      </c>
    </row>
    <row r="112" spans="2:17" s="141" customFormat="1">
      <c r="B112" s="85" t="s">
        <v>1119</v>
      </c>
      <c r="C112" s="92" t="s">
        <v>1005</v>
      </c>
      <c r="D112" s="79" t="s">
        <v>1087</v>
      </c>
      <c r="E112" s="79"/>
      <c r="F112" s="79" t="s">
        <v>940</v>
      </c>
      <c r="G112" s="104">
        <v>42887</v>
      </c>
      <c r="H112" s="79"/>
      <c r="I112" s="86">
        <v>3.4200000000000008</v>
      </c>
      <c r="J112" s="92" t="s">
        <v>166</v>
      </c>
      <c r="K112" s="93">
        <v>4.9141999999999998E-2</v>
      </c>
      <c r="L112" s="93">
        <v>5.5E-2</v>
      </c>
      <c r="M112" s="86">
        <v>2760.21</v>
      </c>
      <c r="N112" s="88">
        <v>99.47</v>
      </c>
      <c r="O112" s="86">
        <v>9.6479599999999994</v>
      </c>
      <c r="P112" s="87">
        <f t="shared" si="3"/>
        <v>5.2422402365329491E-3</v>
      </c>
      <c r="Q112" s="87">
        <f>O112/'סכום נכסי הקרן'!$C$42</f>
        <v>1.120351307470572E-4</v>
      </c>
    </row>
    <row r="113" spans="2:5" s="141" customFormat="1">
      <c r="B113" s="144"/>
      <c r="C113" s="144"/>
      <c r="D113" s="144"/>
      <c r="E113" s="144"/>
    </row>
    <row r="114" spans="2:5" s="141" customFormat="1">
      <c r="B114" s="144"/>
      <c r="C114" s="144"/>
      <c r="D114" s="144"/>
      <c r="E114" s="144"/>
    </row>
    <row r="115" spans="2:5" s="141" customFormat="1">
      <c r="B115" s="144"/>
      <c r="C115" s="144"/>
      <c r="D115" s="144"/>
      <c r="E115" s="144"/>
    </row>
    <row r="116" spans="2:5" s="141" customFormat="1">
      <c r="B116" s="142" t="s">
        <v>250</v>
      </c>
      <c r="C116" s="144"/>
      <c r="D116" s="144"/>
      <c r="E116" s="144"/>
    </row>
    <row r="117" spans="2:5" s="141" customFormat="1">
      <c r="B117" s="142" t="s">
        <v>115</v>
      </c>
      <c r="C117" s="144"/>
      <c r="D117" s="144"/>
      <c r="E117" s="144"/>
    </row>
    <row r="118" spans="2:5" s="141" customFormat="1">
      <c r="B118" s="142" t="s">
        <v>233</v>
      </c>
      <c r="C118" s="144"/>
      <c r="D118" s="144"/>
      <c r="E118" s="144"/>
    </row>
    <row r="119" spans="2:5">
      <c r="B119" s="94" t="s">
        <v>241</v>
      </c>
    </row>
  </sheetData>
  <sheetProtection sheet="1" objects="1" scenarios="1"/>
  <mergeCells count="1">
    <mergeCell ref="B6:Q6"/>
  </mergeCells>
  <phoneticPr fontId="5" type="noConversion"/>
  <conditionalFormatting sqref="B100:B101 B105:B107">
    <cfRule type="cellIs" dxfId="99" priority="99" operator="equal">
      <formula>2958465</formula>
    </cfRule>
    <cfRule type="cellIs" dxfId="98" priority="100" operator="equal">
      <formula>"NR3"</formula>
    </cfRule>
    <cfRule type="cellIs" dxfId="97" priority="101" operator="equal">
      <formula>"דירוג פנימי"</formula>
    </cfRule>
  </conditionalFormatting>
  <conditionalFormatting sqref="B100:B101 B105:B107">
    <cfRule type="cellIs" dxfId="96" priority="98" operator="equal">
      <formula>2958465</formula>
    </cfRule>
  </conditionalFormatting>
  <conditionalFormatting sqref="B11:B12">
    <cfRule type="cellIs" dxfId="95" priority="97" operator="equal">
      <formula>"NR3"</formula>
    </cfRule>
  </conditionalFormatting>
  <conditionalFormatting sqref="B13:B17">
    <cfRule type="cellIs" dxfId="94" priority="91" operator="equal">
      <formula>"NR3"</formula>
    </cfRule>
  </conditionalFormatting>
  <conditionalFormatting sqref="B18:B19">
    <cfRule type="cellIs" dxfId="93" priority="90" operator="equal">
      <formula>"NR3"</formula>
    </cfRule>
  </conditionalFormatting>
  <conditionalFormatting sqref="B20">
    <cfRule type="cellIs" dxfId="92" priority="89" operator="equal">
      <formula>"NR3"</formula>
    </cfRule>
  </conditionalFormatting>
  <conditionalFormatting sqref="B21:B22">
    <cfRule type="cellIs" dxfId="91" priority="88" operator="equal">
      <formula>"NR3"</formula>
    </cfRule>
  </conditionalFormatting>
  <conditionalFormatting sqref="B23:B24">
    <cfRule type="cellIs" dxfId="90" priority="87" operator="equal">
      <formula>"NR3"</formula>
    </cfRule>
  </conditionalFormatting>
  <conditionalFormatting sqref="B25">
    <cfRule type="cellIs" dxfId="89" priority="86" operator="equal">
      <formula>"NR3"</formula>
    </cfRule>
  </conditionalFormatting>
  <conditionalFormatting sqref="B26">
    <cfRule type="cellIs" dxfId="88" priority="85" operator="equal">
      <formula>"NR3"</formula>
    </cfRule>
  </conditionalFormatting>
  <conditionalFormatting sqref="B44:B55">
    <cfRule type="cellIs" dxfId="87" priority="82" operator="equal">
      <formula>2958465</formula>
    </cfRule>
    <cfRule type="cellIs" dxfId="86" priority="83" operator="equal">
      <formula>"NR3"</formula>
    </cfRule>
    <cfRule type="cellIs" dxfId="85" priority="84" operator="equal">
      <formula>"דירוג פנימי"</formula>
    </cfRule>
  </conditionalFormatting>
  <conditionalFormatting sqref="B44:B55">
    <cfRule type="cellIs" dxfId="84" priority="81" operator="equal">
      <formula>2958465</formula>
    </cfRule>
  </conditionalFormatting>
  <conditionalFormatting sqref="B56:B57">
    <cfRule type="cellIs" dxfId="83" priority="78" operator="equal">
      <formula>2958465</formula>
    </cfRule>
    <cfRule type="cellIs" dxfId="82" priority="79" operator="equal">
      <formula>"NR3"</formula>
    </cfRule>
    <cfRule type="cellIs" dxfId="81" priority="80" operator="equal">
      <formula>"דירוג פנימי"</formula>
    </cfRule>
  </conditionalFormatting>
  <conditionalFormatting sqref="B56:B57">
    <cfRule type="cellIs" dxfId="80" priority="77" operator="equal">
      <formula>2958465</formula>
    </cfRule>
  </conditionalFormatting>
  <conditionalFormatting sqref="B58">
    <cfRule type="cellIs" dxfId="79" priority="74" operator="equal">
      <formula>2958465</formula>
    </cfRule>
    <cfRule type="cellIs" dxfId="78" priority="75" operator="equal">
      <formula>"NR3"</formula>
    </cfRule>
    <cfRule type="cellIs" dxfId="77" priority="76" operator="equal">
      <formula>"דירוג פנימי"</formula>
    </cfRule>
  </conditionalFormatting>
  <conditionalFormatting sqref="B58">
    <cfRule type="cellIs" dxfId="76" priority="73" operator="equal">
      <formula>2958465</formula>
    </cfRule>
  </conditionalFormatting>
  <conditionalFormatting sqref="B59">
    <cfRule type="cellIs" dxfId="75" priority="70" operator="equal">
      <formula>2958465</formula>
    </cfRule>
    <cfRule type="cellIs" dxfId="74" priority="71" operator="equal">
      <formula>"NR3"</formula>
    </cfRule>
    <cfRule type="cellIs" dxfId="73" priority="72" operator="equal">
      <formula>"דירוג פנימי"</formula>
    </cfRule>
  </conditionalFormatting>
  <conditionalFormatting sqref="B59">
    <cfRule type="cellIs" dxfId="72" priority="69" operator="equal">
      <formula>2958465</formula>
    </cfRule>
  </conditionalFormatting>
  <conditionalFormatting sqref="B60:B75">
    <cfRule type="cellIs" dxfId="71" priority="66" operator="equal">
      <formula>2958465</formula>
    </cfRule>
    <cfRule type="cellIs" dxfId="70" priority="67" operator="equal">
      <formula>"NR3"</formula>
    </cfRule>
    <cfRule type="cellIs" dxfId="69" priority="68" operator="equal">
      <formula>"דירוג פנימי"</formula>
    </cfRule>
  </conditionalFormatting>
  <conditionalFormatting sqref="B60:B75">
    <cfRule type="cellIs" dxfId="68" priority="65" operator="equal">
      <formula>2958465</formula>
    </cfRule>
  </conditionalFormatting>
  <conditionalFormatting sqref="B76:B77">
    <cfRule type="cellIs" dxfId="67" priority="62" operator="equal">
      <formula>2958465</formula>
    </cfRule>
    <cfRule type="cellIs" dxfId="66" priority="63" operator="equal">
      <formula>"NR3"</formula>
    </cfRule>
    <cfRule type="cellIs" dxfId="65" priority="64" operator="equal">
      <formula>"דירוג פנימי"</formula>
    </cfRule>
  </conditionalFormatting>
  <conditionalFormatting sqref="B76:B77">
    <cfRule type="cellIs" dxfId="64" priority="61" operator="equal">
      <formula>2958465</formula>
    </cfRule>
  </conditionalFormatting>
  <conditionalFormatting sqref="B78:B79">
    <cfRule type="cellIs" dxfId="63" priority="58" operator="equal">
      <formula>2958465</formula>
    </cfRule>
    <cfRule type="cellIs" dxfId="62" priority="59" operator="equal">
      <formula>"NR3"</formula>
    </cfRule>
    <cfRule type="cellIs" dxfId="61" priority="60" operator="equal">
      <formula>"דירוג פנימי"</formula>
    </cfRule>
  </conditionalFormatting>
  <conditionalFormatting sqref="B78:B79">
    <cfRule type="cellIs" dxfId="60" priority="57" operator="equal">
      <formula>2958465</formula>
    </cfRule>
  </conditionalFormatting>
  <conditionalFormatting sqref="B81">
    <cfRule type="cellIs" dxfId="59" priority="49" operator="equal">
      <formula>2958465</formula>
    </cfRule>
  </conditionalFormatting>
  <conditionalFormatting sqref="B80">
    <cfRule type="cellIs" dxfId="58" priority="54" operator="equal">
      <formula>2958465</formula>
    </cfRule>
    <cfRule type="cellIs" dxfId="57" priority="55" operator="equal">
      <formula>"NR3"</formula>
    </cfRule>
    <cfRule type="cellIs" dxfId="56" priority="56" operator="equal">
      <formula>"דירוג פנימי"</formula>
    </cfRule>
  </conditionalFormatting>
  <conditionalFormatting sqref="B80">
    <cfRule type="cellIs" dxfId="55" priority="53" operator="equal">
      <formula>2958465</formula>
    </cfRule>
  </conditionalFormatting>
  <conditionalFormatting sqref="B81">
    <cfRule type="cellIs" dxfId="54" priority="50" operator="equal">
      <formula>2958465</formula>
    </cfRule>
    <cfRule type="cellIs" dxfId="53" priority="51" operator="equal">
      <formula>"NR3"</formula>
    </cfRule>
    <cfRule type="cellIs" dxfId="52" priority="52" operator="equal">
      <formula>"דירוג פנימי"</formula>
    </cfRule>
  </conditionalFormatting>
  <conditionalFormatting sqref="B93">
    <cfRule type="cellIs" dxfId="51" priority="46" operator="equal">
      <formula>2958465</formula>
    </cfRule>
    <cfRule type="cellIs" dxfId="50" priority="47" operator="equal">
      <formula>"NR3"</formula>
    </cfRule>
    <cfRule type="cellIs" dxfId="49" priority="48" operator="equal">
      <formula>"דירוג פנימי"</formula>
    </cfRule>
  </conditionalFormatting>
  <conditionalFormatting sqref="B93">
    <cfRule type="cellIs" dxfId="48" priority="45" operator="equal">
      <formula>2958465</formula>
    </cfRule>
  </conditionalFormatting>
  <conditionalFormatting sqref="B94">
    <cfRule type="cellIs" dxfId="47" priority="42" operator="equal">
      <formula>2958465</formula>
    </cfRule>
    <cfRule type="cellIs" dxfId="46" priority="43" operator="equal">
      <formula>"NR3"</formula>
    </cfRule>
    <cfRule type="cellIs" dxfId="45" priority="44" operator="equal">
      <formula>"דירוג פנימי"</formula>
    </cfRule>
  </conditionalFormatting>
  <conditionalFormatting sqref="B94">
    <cfRule type="cellIs" dxfId="44" priority="41" operator="equal">
      <formula>2958465</formula>
    </cfRule>
  </conditionalFormatting>
  <conditionalFormatting sqref="B82:B92">
    <cfRule type="cellIs" dxfId="43" priority="38" operator="equal">
      <formula>2958465</formula>
    </cfRule>
    <cfRule type="cellIs" dxfId="42" priority="39" operator="equal">
      <formula>"NR3"</formula>
    </cfRule>
    <cfRule type="cellIs" dxfId="41" priority="40" operator="equal">
      <formula>"דירוג פנימי"</formula>
    </cfRule>
  </conditionalFormatting>
  <conditionalFormatting sqref="B82:B92">
    <cfRule type="cellIs" dxfId="40" priority="37" operator="equal">
      <formula>2958465</formula>
    </cfRule>
  </conditionalFormatting>
  <conditionalFormatting sqref="B95:B96">
    <cfRule type="cellIs" dxfId="39" priority="34" operator="equal">
      <formula>2958465</formula>
    </cfRule>
    <cfRule type="cellIs" dxfId="38" priority="35" operator="equal">
      <formula>"NR3"</formula>
    </cfRule>
    <cfRule type="cellIs" dxfId="37" priority="36" operator="equal">
      <formula>"דירוג פנימי"</formula>
    </cfRule>
  </conditionalFormatting>
  <conditionalFormatting sqref="B95:B96">
    <cfRule type="cellIs" dxfId="36" priority="33" operator="equal">
      <formula>2958465</formula>
    </cfRule>
  </conditionalFormatting>
  <conditionalFormatting sqref="B97">
    <cfRule type="cellIs" dxfId="35" priority="30" operator="equal">
      <formula>2958465</formula>
    </cfRule>
    <cfRule type="cellIs" dxfId="34" priority="31" operator="equal">
      <formula>"NR3"</formula>
    </cfRule>
    <cfRule type="cellIs" dxfId="33" priority="32" operator="equal">
      <formula>"דירוג פנימי"</formula>
    </cfRule>
  </conditionalFormatting>
  <conditionalFormatting sqref="B97">
    <cfRule type="cellIs" dxfId="32" priority="29" operator="equal">
      <formula>2958465</formula>
    </cfRule>
  </conditionalFormatting>
  <conditionalFormatting sqref="B98">
    <cfRule type="cellIs" dxfId="31" priority="26" operator="equal">
      <formula>2958465</formula>
    </cfRule>
    <cfRule type="cellIs" dxfId="30" priority="27" operator="equal">
      <formula>"NR3"</formula>
    </cfRule>
    <cfRule type="cellIs" dxfId="29" priority="28" operator="equal">
      <formula>"דירוג פנימי"</formula>
    </cfRule>
  </conditionalFormatting>
  <conditionalFormatting sqref="B98">
    <cfRule type="cellIs" dxfId="28" priority="25" operator="equal">
      <formula>2958465</formula>
    </cfRule>
  </conditionalFormatting>
  <conditionalFormatting sqref="B99">
    <cfRule type="cellIs" dxfId="27" priority="22" operator="equal">
      <formula>2958465</formula>
    </cfRule>
    <cfRule type="cellIs" dxfId="26" priority="23" operator="equal">
      <formula>"NR3"</formula>
    </cfRule>
    <cfRule type="cellIs" dxfId="25" priority="24" operator="equal">
      <formula>"דירוג פנימי"</formula>
    </cfRule>
  </conditionalFormatting>
  <conditionalFormatting sqref="B99">
    <cfRule type="cellIs" dxfId="24" priority="21" operator="equal">
      <formula>2958465</formula>
    </cfRule>
  </conditionalFormatting>
  <conditionalFormatting sqref="B102:B104">
    <cfRule type="cellIs" dxfId="23" priority="18" operator="equal">
      <formula>2958465</formula>
    </cfRule>
    <cfRule type="cellIs" dxfId="22" priority="19" operator="equal">
      <formula>"NR3"</formula>
    </cfRule>
    <cfRule type="cellIs" dxfId="21" priority="20" operator="equal">
      <formula>"דירוג פנימי"</formula>
    </cfRule>
  </conditionalFormatting>
  <conditionalFormatting sqref="B102:B104">
    <cfRule type="cellIs" dxfId="20" priority="17" operator="equal">
      <formula>2958465</formula>
    </cfRule>
  </conditionalFormatting>
  <conditionalFormatting sqref="B109:B110">
    <cfRule type="cellIs" dxfId="19" priority="14" operator="equal">
      <formula>2958465</formula>
    </cfRule>
    <cfRule type="cellIs" dxfId="18" priority="15" operator="equal">
      <formula>"NR3"</formula>
    </cfRule>
    <cfRule type="cellIs" dxfId="17" priority="16" operator="equal">
      <formula>"דירוג פנימי"</formula>
    </cfRule>
  </conditionalFormatting>
  <conditionalFormatting sqref="B109:B110">
    <cfRule type="cellIs" dxfId="16" priority="13" operator="equal">
      <formula>2958465</formula>
    </cfRule>
  </conditionalFormatting>
  <conditionalFormatting sqref="B108">
    <cfRule type="cellIs" dxfId="15" priority="10" operator="equal">
      <formula>2958465</formula>
    </cfRule>
    <cfRule type="cellIs" dxfId="14" priority="11" operator="equal">
      <formula>"NR3"</formula>
    </cfRule>
    <cfRule type="cellIs" dxfId="13" priority="12" operator="equal">
      <formula>"דירוג פנימי"</formula>
    </cfRule>
  </conditionalFormatting>
  <conditionalFormatting sqref="B108">
    <cfRule type="cellIs" dxfId="12" priority="9" operator="equal">
      <formula>2958465</formula>
    </cfRule>
  </conditionalFormatting>
  <conditionalFormatting sqref="B111">
    <cfRule type="cellIs" dxfId="11" priority="6" operator="equal">
      <formula>2958465</formula>
    </cfRule>
    <cfRule type="cellIs" dxfId="10" priority="7" operator="equal">
      <formula>"NR3"</formula>
    </cfRule>
    <cfRule type="cellIs" dxfId="9" priority="8" operator="equal">
      <formula>"דירוג פנימי"</formula>
    </cfRule>
  </conditionalFormatting>
  <conditionalFormatting sqref="B111">
    <cfRule type="cellIs" dxfId="8" priority="5" operator="equal">
      <formula>2958465</formula>
    </cfRule>
  </conditionalFormatting>
  <conditionalFormatting sqref="B112">
    <cfRule type="cellIs" dxfId="7" priority="2" operator="equal">
      <formula>2958465</formula>
    </cfRule>
    <cfRule type="cellIs" dxfId="6" priority="3" operator="equal">
      <formula>"NR3"</formula>
    </cfRule>
    <cfRule type="cellIs" dxfId="5" priority="4" operator="equal">
      <formula>"דירוג פנימי"</formula>
    </cfRule>
  </conditionalFormatting>
  <conditionalFormatting sqref="B112">
    <cfRule type="cellIs" dxfId="4" priority="1" operator="equal">
      <formula>2958465</formula>
    </cfRule>
  </conditionalFormatting>
  <dataValidations count="1">
    <dataValidation allowBlank="1" showInputMessage="1" showErrorMessage="1" sqref="D1:Q9 C5:C9 B1:B9 B113:Q1048576 AD53:XFD56 A1:A1048576 R1:XFD52 R57:XFD1048576 R53:AB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6" t="s">
        <v>182</v>
      </c>
      <c r="C1" s="77" t="s" vm="1">
        <v>251</v>
      </c>
    </row>
    <row r="2" spans="2:64">
      <c r="B2" s="56" t="s">
        <v>181</v>
      </c>
      <c r="C2" s="77" t="s">
        <v>252</v>
      </c>
    </row>
    <row r="3" spans="2:64">
      <c r="B3" s="56" t="s">
        <v>183</v>
      </c>
      <c r="C3" s="77" t="s">
        <v>253</v>
      </c>
    </row>
    <row r="4" spans="2:64">
      <c r="B4" s="56" t="s">
        <v>184</v>
      </c>
      <c r="C4" s="77">
        <v>8602</v>
      </c>
    </row>
    <row r="6" spans="2:64" ht="26.25" customHeight="1">
      <c r="B6" s="207" t="s">
        <v>215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9"/>
    </row>
    <row r="7" spans="2:64" s="3" customFormat="1" ht="78.75">
      <c r="B7" s="59" t="s">
        <v>119</v>
      </c>
      <c r="C7" s="60" t="s">
        <v>45</v>
      </c>
      <c r="D7" s="60" t="s">
        <v>120</v>
      </c>
      <c r="E7" s="60" t="s">
        <v>15</v>
      </c>
      <c r="F7" s="60" t="s">
        <v>65</v>
      </c>
      <c r="G7" s="60" t="s">
        <v>18</v>
      </c>
      <c r="H7" s="60" t="s">
        <v>104</v>
      </c>
      <c r="I7" s="60" t="s">
        <v>52</v>
      </c>
      <c r="J7" s="60" t="s">
        <v>19</v>
      </c>
      <c r="K7" s="60" t="s">
        <v>235</v>
      </c>
      <c r="L7" s="60" t="s">
        <v>234</v>
      </c>
      <c r="M7" s="60" t="s">
        <v>113</v>
      </c>
      <c r="N7" s="60" t="s">
        <v>185</v>
      </c>
      <c r="O7" s="62" t="s">
        <v>187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242</v>
      </c>
      <c r="L8" s="32"/>
      <c r="M8" s="32" t="s">
        <v>238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1"/>
      <c r="Q10" s="1"/>
      <c r="R10" s="1"/>
      <c r="S10" s="1"/>
      <c r="T10" s="1"/>
      <c r="U10" s="1"/>
      <c r="BL10" s="1"/>
    </row>
    <row r="11" spans="2:64" ht="20.25" customHeight="1">
      <c r="B11" s="94" t="s">
        <v>250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</row>
    <row r="12" spans="2:64">
      <c r="B12" s="94" t="s">
        <v>115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</row>
    <row r="13" spans="2:64">
      <c r="B13" s="94" t="s">
        <v>233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</row>
    <row r="14" spans="2:64">
      <c r="B14" s="94" t="s">
        <v>241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</row>
    <row r="15" spans="2:64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</row>
    <row r="16" spans="2:64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</row>
    <row r="17" spans="2:15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</row>
    <row r="18" spans="2:15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</row>
    <row r="19" spans="2:15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</row>
    <row r="20" spans="2:15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</row>
    <row r="21" spans="2:15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</row>
    <row r="22" spans="2:15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</row>
    <row r="23" spans="2:15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</row>
    <row r="24" spans="2:15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</row>
    <row r="25" spans="2:15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</row>
    <row r="26" spans="2:15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</row>
    <row r="27" spans="2:15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</row>
    <row r="28" spans="2:15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</row>
    <row r="29" spans="2:15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</row>
    <row r="30" spans="2:15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</row>
    <row r="31" spans="2:15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</row>
    <row r="32" spans="2:15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</row>
    <row r="33" spans="2:15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</row>
    <row r="34" spans="2:15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</row>
    <row r="35" spans="2:15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</row>
    <row r="36" spans="2:15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</row>
    <row r="37" spans="2:15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</row>
    <row r="38" spans="2:15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</row>
    <row r="39" spans="2:15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</row>
    <row r="40" spans="2:15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</row>
    <row r="41" spans="2:15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</row>
    <row r="42" spans="2:15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</row>
    <row r="43" spans="2:15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</row>
    <row r="44" spans="2:15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</row>
    <row r="45" spans="2:15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</row>
    <row r="46" spans="2:15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</row>
    <row r="47" spans="2:15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</row>
    <row r="48" spans="2:15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</row>
    <row r="49" spans="2:15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</row>
    <row r="50" spans="2:15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</row>
    <row r="51" spans="2:15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</row>
    <row r="52" spans="2:15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</row>
    <row r="53" spans="2:15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</row>
    <row r="54" spans="2:15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</row>
    <row r="55" spans="2:15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</row>
    <row r="56" spans="2:15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</row>
    <row r="57" spans="2:15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</row>
    <row r="58" spans="2:15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</row>
    <row r="59" spans="2:15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</row>
    <row r="60" spans="2:15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</row>
    <row r="61" spans="2:15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</row>
    <row r="62" spans="2:15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</row>
    <row r="63" spans="2:15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</row>
    <row r="64" spans="2:15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</row>
    <row r="65" spans="2:15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</row>
    <row r="66" spans="2:15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</row>
    <row r="67" spans="2:15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</row>
    <row r="68" spans="2:15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</row>
    <row r="69" spans="2:15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</row>
    <row r="70" spans="2:15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</row>
    <row r="71" spans="2:15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</row>
    <row r="72" spans="2:15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</row>
    <row r="73" spans="2:15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</row>
    <row r="74" spans="2:15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</row>
    <row r="75" spans="2:15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</row>
    <row r="76" spans="2:15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</row>
    <row r="77" spans="2:15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</row>
    <row r="78" spans="2:15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</row>
    <row r="79" spans="2:15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</row>
    <row r="80" spans="2:15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</row>
    <row r="81" spans="2:15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</row>
    <row r="82" spans="2:15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</row>
    <row r="83" spans="2:15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</row>
    <row r="84" spans="2:15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</row>
    <row r="85" spans="2:15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</row>
    <row r="86" spans="2:15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</row>
    <row r="87" spans="2:15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</row>
    <row r="88" spans="2:15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</row>
    <row r="89" spans="2:15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</row>
    <row r="90" spans="2:15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</row>
    <row r="91" spans="2:15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</row>
    <row r="92" spans="2:15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</row>
    <row r="93" spans="2:15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</row>
    <row r="94" spans="2:15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</row>
    <row r="95" spans="2:15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</row>
    <row r="96" spans="2:15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</row>
    <row r="97" spans="2:15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</row>
    <row r="98" spans="2:15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</row>
    <row r="99" spans="2:15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</row>
    <row r="100" spans="2:15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</row>
    <row r="101" spans="2:15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</row>
    <row r="102" spans="2:15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</row>
    <row r="103" spans="2:15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</row>
    <row r="104" spans="2:15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</row>
    <row r="105" spans="2:15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</row>
    <row r="106" spans="2:15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</row>
    <row r="107" spans="2:15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</row>
    <row r="108" spans="2:15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</row>
    <row r="109" spans="2:15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</row>
  </sheetData>
  <sheetProtection sheet="1" objects="1" scenarios="1"/>
  <mergeCells count="1">
    <mergeCell ref="B6:O6"/>
  </mergeCells>
  <phoneticPr fontId="5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6" t="s">
        <v>182</v>
      </c>
      <c r="C1" s="77" t="s" vm="1">
        <v>251</v>
      </c>
    </row>
    <row r="2" spans="2:56">
      <c r="B2" s="56" t="s">
        <v>181</v>
      </c>
      <c r="C2" s="77" t="s">
        <v>252</v>
      </c>
    </row>
    <row r="3" spans="2:56">
      <c r="B3" s="56" t="s">
        <v>183</v>
      </c>
      <c r="C3" s="77" t="s">
        <v>253</v>
      </c>
    </row>
    <row r="4" spans="2:56">
      <c r="B4" s="56" t="s">
        <v>184</v>
      </c>
      <c r="C4" s="77">
        <v>8602</v>
      </c>
    </row>
    <row r="6" spans="2:56" ht="26.25" customHeight="1">
      <c r="B6" s="207" t="s">
        <v>216</v>
      </c>
      <c r="C6" s="208"/>
      <c r="D6" s="208"/>
      <c r="E6" s="208"/>
      <c r="F6" s="208"/>
      <c r="G6" s="208"/>
      <c r="H6" s="208"/>
      <c r="I6" s="208"/>
      <c r="J6" s="209"/>
    </row>
    <row r="7" spans="2:56" s="3" customFormat="1" ht="78.75">
      <c r="B7" s="59" t="s">
        <v>119</v>
      </c>
      <c r="C7" s="61" t="s">
        <v>54</v>
      </c>
      <c r="D7" s="61" t="s">
        <v>88</v>
      </c>
      <c r="E7" s="61" t="s">
        <v>55</v>
      </c>
      <c r="F7" s="61" t="s">
        <v>104</v>
      </c>
      <c r="G7" s="61" t="s">
        <v>227</v>
      </c>
      <c r="H7" s="61" t="s">
        <v>185</v>
      </c>
      <c r="I7" s="63" t="s">
        <v>186</v>
      </c>
      <c r="J7" s="76" t="s">
        <v>245</v>
      </c>
    </row>
    <row r="8" spans="2:56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239</v>
      </c>
      <c r="H8" s="32" t="s">
        <v>20</v>
      </c>
      <c r="I8" s="17" t="s">
        <v>20</v>
      </c>
      <c r="J8" s="17"/>
    </row>
    <row r="9" spans="2:5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4"/>
      <c r="C11" s="78"/>
      <c r="D11" s="78"/>
      <c r="E11" s="78"/>
      <c r="F11" s="78"/>
      <c r="G11" s="78"/>
      <c r="H11" s="78"/>
      <c r="I11" s="78"/>
      <c r="J11" s="78"/>
    </row>
    <row r="12" spans="2:56">
      <c r="B12" s="114"/>
      <c r="C12" s="78"/>
      <c r="D12" s="78"/>
      <c r="E12" s="78"/>
      <c r="F12" s="78"/>
      <c r="G12" s="78"/>
      <c r="H12" s="78"/>
      <c r="I12" s="78"/>
      <c r="J12" s="78"/>
    </row>
    <row r="13" spans="2:56">
      <c r="B13" s="78"/>
      <c r="C13" s="78"/>
      <c r="D13" s="78"/>
      <c r="E13" s="78"/>
      <c r="F13" s="78"/>
      <c r="G13" s="78"/>
      <c r="H13" s="78"/>
      <c r="I13" s="78"/>
      <c r="J13" s="78"/>
    </row>
    <row r="14" spans="2:56">
      <c r="B14" s="78"/>
      <c r="C14" s="78"/>
      <c r="D14" s="78"/>
      <c r="E14" s="78"/>
      <c r="F14" s="78"/>
      <c r="G14" s="78"/>
      <c r="H14" s="78"/>
      <c r="I14" s="78"/>
      <c r="J14" s="78"/>
    </row>
    <row r="15" spans="2:56">
      <c r="B15" s="78"/>
      <c r="C15" s="78"/>
      <c r="D15" s="78"/>
      <c r="E15" s="78"/>
      <c r="F15" s="78"/>
      <c r="G15" s="78"/>
      <c r="H15" s="78"/>
      <c r="I15" s="78"/>
      <c r="J15" s="78"/>
    </row>
    <row r="16" spans="2:56">
      <c r="B16" s="78"/>
      <c r="C16" s="78"/>
      <c r="D16" s="78"/>
      <c r="E16" s="78"/>
      <c r="F16" s="78"/>
      <c r="G16" s="78"/>
      <c r="H16" s="78"/>
      <c r="I16" s="78"/>
      <c r="J16" s="78"/>
    </row>
    <row r="17" spans="2:10">
      <c r="B17" s="78"/>
      <c r="C17" s="78"/>
      <c r="D17" s="78"/>
      <c r="E17" s="78"/>
      <c r="F17" s="78"/>
      <c r="G17" s="78"/>
      <c r="H17" s="78"/>
      <c r="I17" s="78"/>
      <c r="J17" s="78"/>
    </row>
    <row r="18" spans="2:10">
      <c r="B18" s="78"/>
      <c r="C18" s="78"/>
      <c r="D18" s="78"/>
      <c r="E18" s="78"/>
      <c r="F18" s="78"/>
      <c r="G18" s="78"/>
      <c r="H18" s="78"/>
      <c r="I18" s="78"/>
      <c r="J18" s="78"/>
    </row>
    <row r="19" spans="2:10">
      <c r="B19" s="78"/>
      <c r="C19" s="78"/>
      <c r="D19" s="78"/>
      <c r="E19" s="78"/>
      <c r="F19" s="78"/>
      <c r="G19" s="78"/>
      <c r="H19" s="78"/>
      <c r="I19" s="78"/>
      <c r="J19" s="78"/>
    </row>
    <row r="20" spans="2:10">
      <c r="B20" s="78"/>
      <c r="C20" s="78"/>
      <c r="D20" s="78"/>
      <c r="E20" s="78"/>
      <c r="F20" s="78"/>
      <c r="G20" s="78"/>
      <c r="H20" s="78"/>
      <c r="I20" s="78"/>
      <c r="J20" s="78"/>
    </row>
    <row r="21" spans="2:10">
      <c r="B21" s="78"/>
      <c r="C21" s="78"/>
      <c r="D21" s="78"/>
      <c r="E21" s="78"/>
      <c r="F21" s="78"/>
      <c r="G21" s="78"/>
      <c r="H21" s="78"/>
      <c r="I21" s="78"/>
      <c r="J21" s="78"/>
    </row>
    <row r="22" spans="2:10">
      <c r="B22" s="78"/>
      <c r="C22" s="78"/>
      <c r="D22" s="78"/>
      <c r="E22" s="78"/>
      <c r="F22" s="78"/>
      <c r="G22" s="78"/>
      <c r="H22" s="78"/>
      <c r="I22" s="78"/>
      <c r="J22" s="78"/>
    </row>
    <row r="23" spans="2:10">
      <c r="B23" s="78"/>
      <c r="C23" s="78"/>
      <c r="D23" s="78"/>
      <c r="E23" s="78"/>
      <c r="F23" s="78"/>
      <c r="G23" s="78"/>
      <c r="H23" s="78"/>
      <c r="I23" s="78"/>
      <c r="J23" s="78"/>
    </row>
    <row r="24" spans="2:10">
      <c r="B24" s="78"/>
      <c r="C24" s="78"/>
      <c r="D24" s="78"/>
      <c r="E24" s="78"/>
      <c r="F24" s="78"/>
      <c r="G24" s="78"/>
      <c r="H24" s="78"/>
      <c r="I24" s="78"/>
      <c r="J24" s="78"/>
    </row>
    <row r="25" spans="2:10">
      <c r="B25" s="78"/>
      <c r="C25" s="78"/>
      <c r="D25" s="78"/>
      <c r="E25" s="78"/>
      <c r="F25" s="78"/>
      <c r="G25" s="78"/>
      <c r="H25" s="78"/>
      <c r="I25" s="78"/>
      <c r="J25" s="78"/>
    </row>
    <row r="26" spans="2:10">
      <c r="B26" s="78"/>
      <c r="C26" s="78"/>
      <c r="D26" s="78"/>
      <c r="E26" s="78"/>
      <c r="F26" s="78"/>
      <c r="G26" s="78"/>
      <c r="H26" s="78"/>
      <c r="I26" s="78"/>
      <c r="J26" s="78"/>
    </row>
    <row r="27" spans="2:10">
      <c r="B27" s="78"/>
      <c r="C27" s="78"/>
      <c r="D27" s="78"/>
      <c r="E27" s="78"/>
      <c r="F27" s="78"/>
      <c r="G27" s="78"/>
      <c r="H27" s="78"/>
      <c r="I27" s="78"/>
      <c r="J27" s="78"/>
    </row>
    <row r="28" spans="2:10">
      <c r="B28" s="78"/>
      <c r="C28" s="78"/>
      <c r="D28" s="78"/>
      <c r="E28" s="78"/>
      <c r="F28" s="78"/>
      <c r="G28" s="78"/>
      <c r="H28" s="78"/>
      <c r="I28" s="78"/>
      <c r="J28" s="78"/>
    </row>
    <row r="29" spans="2:10">
      <c r="B29" s="78"/>
      <c r="C29" s="78"/>
      <c r="D29" s="78"/>
      <c r="E29" s="78"/>
      <c r="F29" s="78"/>
      <c r="G29" s="78"/>
      <c r="H29" s="78"/>
      <c r="I29" s="78"/>
      <c r="J29" s="78"/>
    </row>
    <row r="30" spans="2:10">
      <c r="B30" s="78"/>
      <c r="C30" s="78"/>
      <c r="D30" s="78"/>
      <c r="E30" s="78"/>
      <c r="F30" s="78"/>
      <c r="G30" s="78"/>
      <c r="H30" s="78"/>
      <c r="I30" s="78"/>
      <c r="J30" s="78"/>
    </row>
    <row r="31" spans="2:10">
      <c r="B31" s="78"/>
      <c r="C31" s="78"/>
      <c r="D31" s="78"/>
      <c r="E31" s="78"/>
      <c r="F31" s="78"/>
      <c r="G31" s="78"/>
      <c r="H31" s="78"/>
      <c r="I31" s="78"/>
      <c r="J31" s="78"/>
    </row>
    <row r="32" spans="2:10">
      <c r="B32" s="78"/>
      <c r="C32" s="78"/>
      <c r="D32" s="78"/>
      <c r="E32" s="78"/>
      <c r="F32" s="78"/>
      <c r="G32" s="78"/>
      <c r="H32" s="78"/>
      <c r="I32" s="78"/>
      <c r="J32" s="78"/>
    </row>
    <row r="33" spans="2:10">
      <c r="B33" s="78"/>
      <c r="C33" s="78"/>
      <c r="D33" s="78"/>
      <c r="E33" s="78"/>
      <c r="F33" s="78"/>
      <c r="G33" s="78"/>
      <c r="H33" s="78"/>
      <c r="I33" s="78"/>
      <c r="J33" s="78"/>
    </row>
    <row r="34" spans="2:10">
      <c r="B34" s="78"/>
      <c r="C34" s="78"/>
      <c r="D34" s="78"/>
      <c r="E34" s="78"/>
      <c r="F34" s="78"/>
      <c r="G34" s="78"/>
      <c r="H34" s="78"/>
      <c r="I34" s="78"/>
      <c r="J34" s="78"/>
    </row>
    <row r="35" spans="2:10">
      <c r="B35" s="78"/>
      <c r="C35" s="78"/>
      <c r="D35" s="78"/>
      <c r="E35" s="78"/>
      <c r="F35" s="78"/>
      <c r="G35" s="78"/>
      <c r="H35" s="78"/>
      <c r="I35" s="78"/>
      <c r="J35" s="78"/>
    </row>
    <row r="36" spans="2:10">
      <c r="B36" s="78"/>
      <c r="C36" s="78"/>
      <c r="D36" s="78"/>
      <c r="E36" s="78"/>
      <c r="F36" s="78"/>
      <c r="G36" s="78"/>
      <c r="H36" s="78"/>
      <c r="I36" s="78"/>
      <c r="J36" s="78"/>
    </row>
    <row r="37" spans="2:10">
      <c r="B37" s="78"/>
      <c r="C37" s="78"/>
      <c r="D37" s="78"/>
      <c r="E37" s="78"/>
      <c r="F37" s="78"/>
      <c r="G37" s="78"/>
      <c r="H37" s="78"/>
      <c r="I37" s="78"/>
      <c r="J37" s="78"/>
    </row>
    <row r="38" spans="2:10">
      <c r="B38" s="78"/>
      <c r="C38" s="78"/>
      <c r="D38" s="78"/>
      <c r="E38" s="78"/>
      <c r="F38" s="78"/>
      <c r="G38" s="78"/>
      <c r="H38" s="78"/>
      <c r="I38" s="78"/>
      <c r="J38" s="78"/>
    </row>
    <row r="39" spans="2:10">
      <c r="B39" s="78"/>
      <c r="C39" s="78"/>
      <c r="D39" s="78"/>
      <c r="E39" s="78"/>
      <c r="F39" s="78"/>
      <c r="G39" s="78"/>
      <c r="H39" s="78"/>
      <c r="I39" s="78"/>
      <c r="J39" s="78"/>
    </row>
    <row r="40" spans="2:10">
      <c r="B40" s="78"/>
      <c r="C40" s="78"/>
      <c r="D40" s="78"/>
      <c r="E40" s="78"/>
      <c r="F40" s="78"/>
      <c r="G40" s="78"/>
      <c r="H40" s="78"/>
      <c r="I40" s="78"/>
      <c r="J40" s="78"/>
    </row>
    <row r="41" spans="2:10">
      <c r="B41" s="78"/>
      <c r="C41" s="78"/>
      <c r="D41" s="78"/>
      <c r="E41" s="78"/>
      <c r="F41" s="78"/>
      <c r="G41" s="78"/>
      <c r="H41" s="78"/>
      <c r="I41" s="78"/>
      <c r="J41" s="78"/>
    </row>
    <row r="42" spans="2:10">
      <c r="B42" s="78"/>
      <c r="C42" s="78"/>
      <c r="D42" s="78"/>
      <c r="E42" s="78"/>
      <c r="F42" s="78"/>
      <c r="G42" s="78"/>
      <c r="H42" s="78"/>
      <c r="I42" s="78"/>
      <c r="J42" s="78"/>
    </row>
    <row r="43" spans="2:10">
      <c r="B43" s="78"/>
      <c r="C43" s="78"/>
      <c r="D43" s="78"/>
      <c r="E43" s="78"/>
      <c r="F43" s="78"/>
      <c r="G43" s="78"/>
      <c r="H43" s="78"/>
      <c r="I43" s="78"/>
      <c r="J43" s="78"/>
    </row>
    <row r="44" spans="2:10">
      <c r="B44" s="78"/>
      <c r="C44" s="78"/>
      <c r="D44" s="78"/>
      <c r="E44" s="78"/>
      <c r="F44" s="78"/>
      <c r="G44" s="78"/>
      <c r="H44" s="78"/>
      <c r="I44" s="78"/>
      <c r="J44" s="78"/>
    </row>
    <row r="45" spans="2:10">
      <c r="B45" s="78"/>
      <c r="C45" s="78"/>
      <c r="D45" s="78"/>
      <c r="E45" s="78"/>
      <c r="F45" s="78"/>
      <c r="G45" s="78"/>
      <c r="H45" s="78"/>
      <c r="I45" s="78"/>
      <c r="J45" s="78"/>
    </row>
    <row r="46" spans="2:10">
      <c r="B46" s="78"/>
      <c r="C46" s="78"/>
      <c r="D46" s="78"/>
      <c r="E46" s="78"/>
      <c r="F46" s="78"/>
      <c r="G46" s="78"/>
      <c r="H46" s="78"/>
      <c r="I46" s="78"/>
      <c r="J46" s="78"/>
    </row>
    <row r="47" spans="2:10">
      <c r="B47" s="78"/>
      <c r="C47" s="78"/>
      <c r="D47" s="78"/>
      <c r="E47" s="78"/>
      <c r="F47" s="78"/>
      <c r="G47" s="78"/>
      <c r="H47" s="78"/>
      <c r="I47" s="78"/>
      <c r="J47" s="78"/>
    </row>
    <row r="48" spans="2:10">
      <c r="B48" s="78"/>
      <c r="C48" s="78"/>
      <c r="D48" s="78"/>
      <c r="E48" s="78"/>
      <c r="F48" s="78"/>
      <c r="G48" s="78"/>
      <c r="H48" s="78"/>
      <c r="I48" s="78"/>
      <c r="J48" s="78"/>
    </row>
    <row r="49" spans="2:10">
      <c r="B49" s="78"/>
      <c r="C49" s="78"/>
      <c r="D49" s="78"/>
      <c r="E49" s="78"/>
      <c r="F49" s="78"/>
      <c r="G49" s="78"/>
      <c r="H49" s="78"/>
      <c r="I49" s="78"/>
      <c r="J49" s="78"/>
    </row>
    <row r="50" spans="2:10">
      <c r="B50" s="78"/>
      <c r="C50" s="78"/>
      <c r="D50" s="78"/>
      <c r="E50" s="78"/>
      <c r="F50" s="78"/>
      <c r="G50" s="78"/>
      <c r="H50" s="78"/>
      <c r="I50" s="78"/>
      <c r="J50" s="78"/>
    </row>
    <row r="51" spans="2:10">
      <c r="B51" s="78"/>
      <c r="C51" s="78"/>
      <c r="D51" s="78"/>
      <c r="E51" s="78"/>
      <c r="F51" s="78"/>
      <c r="G51" s="78"/>
      <c r="H51" s="78"/>
      <c r="I51" s="78"/>
      <c r="J51" s="78"/>
    </row>
    <row r="52" spans="2:10">
      <c r="B52" s="78"/>
      <c r="C52" s="78"/>
      <c r="D52" s="78"/>
      <c r="E52" s="78"/>
      <c r="F52" s="78"/>
      <c r="G52" s="78"/>
      <c r="H52" s="78"/>
      <c r="I52" s="78"/>
      <c r="J52" s="78"/>
    </row>
    <row r="53" spans="2:10">
      <c r="B53" s="78"/>
      <c r="C53" s="78"/>
      <c r="D53" s="78"/>
      <c r="E53" s="78"/>
      <c r="F53" s="78"/>
      <c r="G53" s="78"/>
      <c r="H53" s="78"/>
      <c r="I53" s="78"/>
      <c r="J53" s="78"/>
    </row>
    <row r="54" spans="2:10">
      <c r="B54" s="78"/>
      <c r="C54" s="78"/>
      <c r="D54" s="78"/>
      <c r="E54" s="78"/>
      <c r="F54" s="78"/>
      <c r="G54" s="78"/>
      <c r="H54" s="78"/>
      <c r="I54" s="78"/>
      <c r="J54" s="78"/>
    </row>
    <row r="55" spans="2:10">
      <c r="B55" s="78"/>
      <c r="C55" s="78"/>
      <c r="D55" s="78"/>
      <c r="E55" s="78"/>
      <c r="F55" s="78"/>
      <c r="G55" s="78"/>
      <c r="H55" s="78"/>
      <c r="I55" s="78"/>
      <c r="J55" s="78"/>
    </row>
    <row r="56" spans="2:10">
      <c r="B56" s="78"/>
      <c r="C56" s="78"/>
      <c r="D56" s="78"/>
      <c r="E56" s="78"/>
      <c r="F56" s="78"/>
      <c r="G56" s="78"/>
      <c r="H56" s="78"/>
      <c r="I56" s="78"/>
      <c r="J56" s="78"/>
    </row>
    <row r="57" spans="2:10">
      <c r="B57" s="78"/>
      <c r="C57" s="78"/>
      <c r="D57" s="78"/>
      <c r="E57" s="78"/>
      <c r="F57" s="78"/>
      <c r="G57" s="78"/>
      <c r="H57" s="78"/>
      <c r="I57" s="78"/>
      <c r="J57" s="78"/>
    </row>
    <row r="58" spans="2:10">
      <c r="B58" s="78"/>
      <c r="C58" s="78"/>
      <c r="D58" s="78"/>
      <c r="E58" s="78"/>
      <c r="F58" s="78"/>
      <c r="G58" s="78"/>
      <c r="H58" s="78"/>
      <c r="I58" s="78"/>
      <c r="J58" s="78"/>
    </row>
    <row r="59" spans="2:10">
      <c r="B59" s="78"/>
      <c r="C59" s="78"/>
      <c r="D59" s="78"/>
      <c r="E59" s="78"/>
      <c r="F59" s="78"/>
      <c r="G59" s="78"/>
      <c r="H59" s="78"/>
      <c r="I59" s="78"/>
      <c r="J59" s="78"/>
    </row>
    <row r="60" spans="2:10">
      <c r="B60" s="78"/>
      <c r="C60" s="78"/>
      <c r="D60" s="78"/>
      <c r="E60" s="78"/>
      <c r="F60" s="78"/>
      <c r="G60" s="78"/>
      <c r="H60" s="78"/>
      <c r="I60" s="78"/>
      <c r="J60" s="78"/>
    </row>
    <row r="61" spans="2:10">
      <c r="B61" s="78"/>
      <c r="C61" s="78"/>
      <c r="D61" s="78"/>
      <c r="E61" s="78"/>
      <c r="F61" s="78"/>
      <c r="G61" s="78"/>
      <c r="H61" s="78"/>
      <c r="I61" s="78"/>
      <c r="J61" s="78"/>
    </row>
    <row r="62" spans="2:10">
      <c r="B62" s="78"/>
      <c r="C62" s="78"/>
      <c r="D62" s="78"/>
      <c r="E62" s="78"/>
      <c r="F62" s="78"/>
      <c r="G62" s="78"/>
      <c r="H62" s="78"/>
      <c r="I62" s="78"/>
      <c r="J62" s="78"/>
    </row>
    <row r="63" spans="2:10">
      <c r="B63" s="78"/>
      <c r="C63" s="78"/>
      <c r="D63" s="78"/>
      <c r="E63" s="78"/>
      <c r="F63" s="78"/>
      <c r="G63" s="78"/>
      <c r="H63" s="78"/>
      <c r="I63" s="78"/>
      <c r="J63" s="78"/>
    </row>
    <row r="64" spans="2:10">
      <c r="B64" s="78"/>
      <c r="C64" s="78"/>
      <c r="D64" s="78"/>
      <c r="E64" s="78"/>
      <c r="F64" s="78"/>
      <c r="G64" s="78"/>
      <c r="H64" s="78"/>
      <c r="I64" s="78"/>
      <c r="J64" s="78"/>
    </row>
    <row r="65" spans="2:10">
      <c r="B65" s="78"/>
      <c r="C65" s="78"/>
      <c r="D65" s="78"/>
      <c r="E65" s="78"/>
      <c r="F65" s="78"/>
      <c r="G65" s="78"/>
      <c r="H65" s="78"/>
      <c r="I65" s="78"/>
      <c r="J65" s="78"/>
    </row>
    <row r="66" spans="2:10">
      <c r="B66" s="78"/>
      <c r="C66" s="78"/>
      <c r="D66" s="78"/>
      <c r="E66" s="78"/>
      <c r="F66" s="78"/>
      <c r="G66" s="78"/>
      <c r="H66" s="78"/>
      <c r="I66" s="78"/>
      <c r="J66" s="78"/>
    </row>
    <row r="67" spans="2:10">
      <c r="B67" s="78"/>
      <c r="C67" s="78"/>
      <c r="D67" s="78"/>
      <c r="E67" s="78"/>
      <c r="F67" s="78"/>
      <c r="G67" s="78"/>
      <c r="H67" s="78"/>
      <c r="I67" s="78"/>
      <c r="J67" s="78"/>
    </row>
    <row r="68" spans="2:10">
      <c r="B68" s="78"/>
      <c r="C68" s="78"/>
      <c r="D68" s="78"/>
      <c r="E68" s="78"/>
      <c r="F68" s="78"/>
      <c r="G68" s="78"/>
      <c r="H68" s="78"/>
      <c r="I68" s="78"/>
      <c r="J68" s="78"/>
    </row>
    <row r="69" spans="2:10">
      <c r="B69" s="78"/>
      <c r="C69" s="78"/>
      <c r="D69" s="78"/>
      <c r="E69" s="78"/>
      <c r="F69" s="78"/>
      <c r="G69" s="78"/>
      <c r="H69" s="78"/>
      <c r="I69" s="78"/>
      <c r="J69" s="78"/>
    </row>
    <row r="70" spans="2:10">
      <c r="B70" s="78"/>
      <c r="C70" s="78"/>
      <c r="D70" s="78"/>
      <c r="E70" s="78"/>
      <c r="F70" s="78"/>
      <c r="G70" s="78"/>
      <c r="H70" s="78"/>
      <c r="I70" s="78"/>
      <c r="J70" s="78"/>
    </row>
    <row r="71" spans="2:10">
      <c r="B71" s="78"/>
      <c r="C71" s="78"/>
      <c r="D71" s="78"/>
      <c r="E71" s="78"/>
      <c r="F71" s="78"/>
      <c r="G71" s="78"/>
      <c r="H71" s="78"/>
      <c r="I71" s="78"/>
      <c r="J71" s="78"/>
    </row>
    <row r="72" spans="2:10">
      <c r="B72" s="78"/>
      <c r="C72" s="78"/>
      <c r="D72" s="78"/>
      <c r="E72" s="78"/>
      <c r="F72" s="78"/>
      <c r="G72" s="78"/>
      <c r="H72" s="78"/>
      <c r="I72" s="78"/>
      <c r="J72" s="78"/>
    </row>
    <row r="73" spans="2:10">
      <c r="B73" s="78"/>
      <c r="C73" s="78"/>
      <c r="D73" s="78"/>
      <c r="E73" s="78"/>
      <c r="F73" s="78"/>
      <c r="G73" s="78"/>
      <c r="H73" s="78"/>
      <c r="I73" s="78"/>
      <c r="J73" s="78"/>
    </row>
    <row r="74" spans="2:10">
      <c r="B74" s="78"/>
      <c r="C74" s="78"/>
      <c r="D74" s="78"/>
      <c r="E74" s="78"/>
      <c r="F74" s="78"/>
      <c r="G74" s="78"/>
      <c r="H74" s="78"/>
      <c r="I74" s="78"/>
      <c r="J74" s="78"/>
    </row>
    <row r="75" spans="2:10">
      <c r="B75" s="78"/>
      <c r="C75" s="78"/>
      <c r="D75" s="78"/>
      <c r="E75" s="78"/>
      <c r="F75" s="78"/>
      <c r="G75" s="78"/>
      <c r="H75" s="78"/>
      <c r="I75" s="78"/>
      <c r="J75" s="78"/>
    </row>
    <row r="76" spans="2:10">
      <c r="B76" s="78"/>
      <c r="C76" s="78"/>
      <c r="D76" s="78"/>
      <c r="E76" s="78"/>
      <c r="F76" s="78"/>
      <c r="G76" s="78"/>
      <c r="H76" s="78"/>
      <c r="I76" s="78"/>
      <c r="J76" s="78"/>
    </row>
    <row r="77" spans="2:10">
      <c r="B77" s="78"/>
      <c r="C77" s="78"/>
      <c r="D77" s="78"/>
      <c r="E77" s="78"/>
      <c r="F77" s="78"/>
      <c r="G77" s="78"/>
      <c r="H77" s="78"/>
      <c r="I77" s="78"/>
      <c r="J77" s="78"/>
    </row>
    <row r="78" spans="2:10">
      <c r="B78" s="78"/>
      <c r="C78" s="78"/>
      <c r="D78" s="78"/>
      <c r="E78" s="78"/>
      <c r="F78" s="78"/>
      <c r="G78" s="78"/>
      <c r="H78" s="78"/>
      <c r="I78" s="78"/>
      <c r="J78" s="78"/>
    </row>
    <row r="79" spans="2:10">
      <c r="B79" s="78"/>
      <c r="C79" s="78"/>
      <c r="D79" s="78"/>
      <c r="E79" s="78"/>
      <c r="F79" s="78"/>
      <c r="G79" s="78"/>
      <c r="H79" s="78"/>
      <c r="I79" s="78"/>
      <c r="J79" s="78"/>
    </row>
    <row r="80" spans="2:10">
      <c r="B80" s="78"/>
      <c r="C80" s="78"/>
      <c r="D80" s="78"/>
      <c r="E80" s="78"/>
      <c r="F80" s="78"/>
      <c r="G80" s="78"/>
      <c r="H80" s="78"/>
      <c r="I80" s="78"/>
      <c r="J80" s="78"/>
    </row>
    <row r="81" spans="2:10">
      <c r="B81" s="78"/>
      <c r="C81" s="78"/>
      <c r="D81" s="78"/>
      <c r="E81" s="78"/>
      <c r="F81" s="78"/>
      <c r="G81" s="78"/>
      <c r="H81" s="78"/>
      <c r="I81" s="78"/>
      <c r="J81" s="78"/>
    </row>
    <row r="82" spans="2:10">
      <c r="B82" s="78"/>
      <c r="C82" s="78"/>
      <c r="D82" s="78"/>
      <c r="E82" s="78"/>
      <c r="F82" s="78"/>
      <c r="G82" s="78"/>
      <c r="H82" s="78"/>
      <c r="I82" s="78"/>
      <c r="J82" s="78"/>
    </row>
    <row r="83" spans="2:10">
      <c r="B83" s="78"/>
      <c r="C83" s="78"/>
      <c r="D83" s="78"/>
      <c r="E83" s="78"/>
      <c r="F83" s="78"/>
      <c r="G83" s="78"/>
      <c r="H83" s="78"/>
      <c r="I83" s="78"/>
      <c r="J83" s="78"/>
    </row>
    <row r="84" spans="2:10">
      <c r="B84" s="78"/>
      <c r="C84" s="78"/>
      <c r="D84" s="78"/>
      <c r="E84" s="78"/>
      <c r="F84" s="78"/>
      <c r="G84" s="78"/>
      <c r="H84" s="78"/>
      <c r="I84" s="78"/>
      <c r="J84" s="78"/>
    </row>
    <row r="85" spans="2:10">
      <c r="B85" s="78"/>
      <c r="C85" s="78"/>
      <c r="D85" s="78"/>
      <c r="E85" s="78"/>
      <c r="F85" s="78"/>
      <c r="G85" s="78"/>
      <c r="H85" s="78"/>
      <c r="I85" s="78"/>
      <c r="J85" s="78"/>
    </row>
    <row r="86" spans="2:10">
      <c r="B86" s="78"/>
      <c r="C86" s="78"/>
      <c r="D86" s="78"/>
      <c r="E86" s="78"/>
      <c r="F86" s="78"/>
      <c r="G86" s="78"/>
      <c r="H86" s="78"/>
      <c r="I86" s="78"/>
      <c r="J86" s="78"/>
    </row>
    <row r="87" spans="2:10">
      <c r="B87" s="78"/>
      <c r="C87" s="78"/>
      <c r="D87" s="78"/>
      <c r="E87" s="78"/>
      <c r="F87" s="78"/>
      <c r="G87" s="78"/>
      <c r="H87" s="78"/>
      <c r="I87" s="78"/>
      <c r="J87" s="78"/>
    </row>
    <row r="88" spans="2:10">
      <c r="B88" s="78"/>
      <c r="C88" s="78"/>
      <c r="D88" s="78"/>
      <c r="E88" s="78"/>
      <c r="F88" s="78"/>
      <c r="G88" s="78"/>
      <c r="H88" s="78"/>
      <c r="I88" s="78"/>
      <c r="J88" s="78"/>
    </row>
    <row r="89" spans="2:10">
      <c r="B89" s="78"/>
      <c r="C89" s="78"/>
      <c r="D89" s="78"/>
      <c r="E89" s="78"/>
      <c r="F89" s="78"/>
      <c r="G89" s="78"/>
      <c r="H89" s="78"/>
      <c r="I89" s="78"/>
      <c r="J89" s="78"/>
    </row>
    <row r="90" spans="2:10">
      <c r="B90" s="78"/>
      <c r="C90" s="78"/>
      <c r="D90" s="78"/>
      <c r="E90" s="78"/>
      <c r="F90" s="78"/>
      <c r="G90" s="78"/>
      <c r="H90" s="78"/>
      <c r="I90" s="78"/>
      <c r="J90" s="78"/>
    </row>
    <row r="91" spans="2:10">
      <c r="B91" s="78"/>
      <c r="C91" s="78"/>
      <c r="D91" s="78"/>
      <c r="E91" s="78"/>
      <c r="F91" s="78"/>
      <c r="G91" s="78"/>
      <c r="H91" s="78"/>
      <c r="I91" s="78"/>
      <c r="J91" s="78"/>
    </row>
    <row r="92" spans="2:10">
      <c r="B92" s="78"/>
      <c r="C92" s="78"/>
      <c r="D92" s="78"/>
      <c r="E92" s="78"/>
      <c r="F92" s="78"/>
      <c r="G92" s="78"/>
      <c r="H92" s="78"/>
      <c r="I92" s="78"/>
      <c r="J92" s="78"/>
    </row>
    <row r="93" spans="2:10">
      <c r="B93" s="78"/>
      <c r="C93" s="78"/>
      <c r="D93" s="78"/>
      <c r="E93" s="78"/>
      <c r="F93" s="78"/>
      <c r="G93" s="78"/>
      <c r="H93" s="78"/>
      <c r="I93" s="78"/>
      <c r="J93" s="78"/>
    </row>
    <row r="94" spans="2:10">
      <c r="B94" s="78"/>
      <c r="C94" s="78"/>
      <c r="D94" s="78"/>
      <c r="E94" s="78"/>
      <c r="F94" s="78"/>
      <c r="G94" s="78"/>
      <c r="H94" s="78"/>
      <c r="I94" s="78"/>
      <c r="J94" s="78"/>
    </row>
    <row r="95" spans="2:10">
      <c r="B95" s="78"/>
      <c r="C95" s="78"/>
      <c r="D95" s="78"/>
      <c r="E95" s="78"/>
      <c r="F95" s="78"/>
      <c r="G95" s="78"/>
      <c r="H95" s="78"/>
      <c r="I95" s="78"/>
      <c r="J95" s="78"/>
    </row>
    <row r="96" spans="2:10">
      <c r="B96" s="78"/>
      <c r="C96" s="78"/>
      <c r="D96" s="78"/>
      <c r="E96" s="78"/>
      <c r="F96" s="78"/>
      <c r="G96" s="78"/>
      <c r="H96" s="78"/>
      <c r="I96" s="78"/>
      <c r="J96" s="78"/>
    </row>
    <row r="97" spans="2:10">
      <c r="B97" s="78"/>
      <c r="C97" s="78"/>
      <c r="D97" s="78"/>
      <c r="E97" s="78"/>
      <c r="F97" s="78"/>
      <c r="G97" s="78"/>
      <c r="H97" s="78"/>
      <c r="I97" s="78"/>
      <c r="J97" s="78"/>
    </row>
    <row r="98" spans="2:10">
      <c r="B98" s="78"/>
      <c r="C98" s="78"/>
      <c r="D98" s="78"/>
      <c r="E98" s="78"/>
      <c r="F98" s="78"/>
      <c r="G98" s="78"/>
      <c r="H98" s="78"/>
      <c r="I98" s="78"/>
      <c r="J98" s="78"/>
    </row>
    <row r="99" spans="2:10">
      <c r="B99" s="78"/>
      <c r="C99" s="78"/>
      <c r="D99" s="78"/>
      <c r="E99" s="78"/>
      <c r="F99" s="78"/>
      <c r="G99" s="78"/>
      <c r="H99" s="78"/>
      <c r="I99" s="78"/>
      <c r="J99" s="78"/>
    </row>
    <row r="100" spans="2:10">
      <c r="B100" s="78"/>
      <c r="C100" s="78"/>
      <c r="D100" s="78"/>
      <c r="E100" s="78"/>
      <c r="F100" s="78"/>
      <c r="G100" s="78"/>
      <c r="H100" s="78"/>
      <c r="I100" s="78"/>
      <c r="J100" s="78"/>
    </row>
    <row r="101" spans="2:10">
      <c r="B101" s="78"/>
      <c r="C101" s="78"/>
      <c r="D101" s="78"/>
      <c r="E101" s="78"/>
      <c r="F101" s="78"/>
      <c r="G101" s="78"/>
      <c r="H101" s="78"/>
      <c r="I101" s="78"/>
      <c r="J101" s="78"/>
    </row>
    <row r="102" spans="2:10">
      <c r="B102" s="78"/>
      <c r="C102" s="78"/>
      <c r="D102" s="78"/>
      <c r="E102" s="78"/>
      <c r="F102" s="78"/>
      <c r="G102" s="78"/>
      <c r="H102" s="78"/>
      <c r="I102" s="78"/>
      <c r="J102" s="78"/>
    </row>
    <row r="103" spans="2:10">
      <c r="B103" s="78"/>
      <c r="C103" s="78"/>
      <c r="D103" s="78"/>
      <c r="E103" s="78"/>
      <c r="F103" s="78"/>
      <c r="G103" s="78"/>
      <c r="H103" s="78"/>
      <c r="I103" s="78"/>
      <c r="J103" s="78"/>
    </row>
    <row r="104" spans="2:10">
      <c r="B104" s="78"/>
      <c r="C104" s="78"/>
      <c r="D104" s="78"/>
      <c r="E104" s="78"/>
      <c r="F104" s="78"/>
      <c r="G104" s="78"/>
      <c r="H104" s="78"/>
      <c r="I104" s="78"/>
      <c r="J104" s="78"/>
    </row>
    <row r="105" spans="2:10">
      <c r="B105" s="78"/>
      <c r="C105" s="78"/>
      <c r="D105" s="78"/>
      <c r="E105" s="78"/>
      <c r="F105" s="78"/>
      <c r="G105" s="78"/>
      <c r="H105" s="78"/>
      <c r="I105" s="78"/>
      <c r="J105" s="78"/>
    </row>
    <row r="106" spans="2:10">
      <c r="B106" s="78"/>
      <c r="C106" s="78"/>
      <c r="D106" s="78"/>
      <c r="E106" s="78"/>
      <c r="F106" s="78"/>
      <c r="G106" s="78"/>
      <c r="H106" s="78"/>
      <c r="I106" s="78"/>
      <c r="J106" s="78"/>
    </row>
    <row r="107" spans="2:10">
      <c r="B107" s="78"/>
      <c r="C107" s="78"/>
      <c r="D107" s="78"/>
      <c r="E107" s="78"/>
      <c r="F107" s="78"/>
      <c r="G107" s="78"/>
      <c r="H107" s="78"/>
      <c r="I107" s="78"/>
      <c r="J107" s="78"/>
    </row>
    <row r="108" spans="2:10">
      <c r="B108" s="78"/>
      <c r="C108" s="78"/>
      <c r="D108" s="78"/>
      <c r="E108" s="78"/>
      <c r="F108" s="78"/>
      <c r="G108" s="78"/>
      <c r="H108" s="78"/>
      <c r="I108" s="78"/>
      <c r="J108" s="78"/>
    </row>
    <row r="109" spans="2:10">
      <c r="B109" s="78"/>
      <c r="C109" s="78"/>
      <c r="D109" s="78"/>
      <c r="E109" s="78"/>
      <c r="F109" s="78"/>
      <c r="G109" s="78"/>
      <c r="H109" s="78"/>
      <c r="I109" s="78"/>
      <c r="J109" s="78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5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topLeftCell="A4" workbookViewId="0">
      <selection activeCell="V32" sqref="V32:V3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182</v>
      </c>
      <c r="C1" s="77" t="s" vm="1">
        <v>251</v>
      </c>
    </row>
    <row r="2" spans="2:60">
      <c r="B2" s="56" t="s">
        <v>181</v>
      </c>
      <c r="C2" s="77" t="s">
        <v>252</v>
      </c>
    </row>
    <row r="3" spans="2:60">
      <c r="B3" s="56" t="s">
        <v>183</v>
      </c>
      <c r="C3" s="77" t="s">
        <v>253</v>
      </c>
    </row>
    <row r="4" spans="2:60">
      <c r="B4" s="56" t="s">
        <v>184</v>
      </c>
      <c r="C4" s="77">
        <v>8602</v>
      </c>
    </row>
    <row r="6" spans="2:60" ht="26.25" customHeight="1">
      <c r="B6" s="207" t="s">
        <v>217</v>
      </c>
      <c r="C6" s="208"/>
      <c r="D6" s="208"/>
      <c r="E6" s="208"/>
      <c r="F6" s="208"/>
      <c r="G6" s="208"/>
      <c r="H6" s="208"/>
      <c r="I6" s="208"/>
      <c r="J6" s="208"/>
      <c r="K6" s="209"/>
    </row>
    <row r="7" spans="2:60" s="3" customFormat="1" ht="66">
      <c r="B7" s="59" t="s">
        <v>119</v>
      </c>
      <c r="C7" s="59" t="s">
        <v>120</v>
      </c>
      <c r="D7" s="59" t="s">
        <v>15</v>
      </c>
      <c r="E7" s="59" t="s">
        <v>16</v>
      </c>
      <c r="F7" s="59" t="s">
        <v>57</v>
      </c>
      <c r="G7" s="59" t="s">
        <v>104</v>
      </c>
      <c r="H7" s="59" t="s">
        <v>53</v>
      </c>
      <c r="I7" s="59" t="s">
        <v>113</v>
      </c>
      <c r="J7" s="59" t="s">
        <v>185</v>
      </c>
      <c r="K7" s="59" t="s">
        <v>186</v>
      </c>
    </row>
    <row r="8" spans="2:60" s="3" customFormat="1" ht="21.75" customHeight="1">
      <c r="B8" s="15"/>
      <c r="C8" s="69"/>
      <c r="D8" s="16"/>
      <c r="E8" s="16"/>
      <c r="F8" s="16" t="s">
        <v>20</v>
      </c>
      <c r="G8" s="16"/>
      <c r="H8" s="16" t="s">
        <v>20</v>
      </c>
      <c r="I8" s="16" t="s">
        <v>238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4"/>
      <c r="C11" s="78"/>
      <c r="D11" s="78"/>
      <c r="E11" s="78"/>
      <c r="F11" s="78"/>
      <c r="G11" s="78"/>
      <c r="H11" s="78"/>
      <c r="I11" s="78"/>
      <c r="J11" s="78"/>
      <c r="K11" s="78"/>
    </row>
    <row r="12" spans="2:60">
      <c r="B12" s="114"/>
      <c r="C12" s="78"/>
      <c r="D12" s="78"/>
      <c r="E12" s="78"/>
      <c r="F12" s="78"/>
      <c r="G12" s="78"/>
      <c r="H12" s="78"/>
      <c r="I12" s="78"/>
      <c r="J12" s="78"/>
      <c r="K12" s="78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8"/>
      <c r="C13" s="78"/>
      <c r="D13" s="78"/>
      <c r="E13" s="78"/>
      <c r="F13" s="78"/>
      <c r="G13" s="78"/>
      <c r="H13" s="78"/>
      <c r="I13" s="78"/>
      <c r="J13" s="78"/>
      <c r="K13" s="78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8"/>
      <c r="C14" s="78"/>
      <c r="D14" s="78"/>
      <c r="E14" s="78"/>
      <c r="F14" s="78"/>
      <c r="G14" s="78"/>
      <c r="H14" s="78"/>
      <c r="I14" s="78"/>
      <c r="J14" s="78"/>
      <c r="K14" s="78"/>
    </row>
    <row r="15" spans="2:60">
      <c r="B15" s="78"/>
      <c r="C15" s="78"/>
      <c r="D15" s="78"/>
      <c r="E15" s="78"/>
      <c r="F15" s="78"/>
      <c r="G15" s="78"/>
      <c r="H15" s="78"/>
      <c r="I15" s="78"/>
      <c r="J15" s="78"/>
      <c r="K15" s="78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8"/>
      <c r="C16" s="78"/>
      <c r="D16" s="78"/>
      <c r="E16" s="78"/>
      <c r="F16" s="78"/>
      <c r="G16" s="78"/>
      <c r="H16" s="78"/>
      <c r="I16" s="78"/>
      <c r="J16" s="78"/>
      <c r="K16" s="78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8"/>
      <c r="C17" s="78"/>
      <c r="D17" s="78"/>
      <c r="E17" s="78"/>
      <c r="F17" s="78"/>
      <c r="G17" s="78"/>
      <c r="H17" s="78"/>
      <c r="I17" s="78"/>
      <c r="J17" s="78"/>
      <c r="K17" s="78"/>
    </row>
    <row r="18" spans="2:11">
      <c r="B18" s="78"/>
      <c r="C18" s="78"/>
      <c r="D18" s="78"/>
      <c r="E18" s="78"/>
      <c r="F18" s="78"/>
      <c r="G18" s="78"/>
      <c r="H18" s="78"/>
      <c r="I18" s="78"/>
      <c r="J18" s="78"/>
      <c r="K18" s="78"/>
    </row>
    <row r="19" spans="2:11">
      <c r="B19" s="78"/>
      <c r="C19" s="78"/>
      <c r="D19" s="78"/>
      <c r="E19" s="78"/>
      <c r="F19" s="78"/>
      <c r="G19" s="78"/>
      <c r="H19" s="78"/>
      <c r="I19" s="78"/>
      <c r="J19" s="78"/>
      <c r="K19" s="78"/>
    </row>
    <row r="20" spans="2:11">
      <c r="B20" s="78"/>
      <c r="C20" s="78"/>
      <c r="D20" s="78"/>
      <c r="E20" s="78"/>
      <c r="F20" s="78"/>
      <c r="G20" s="78"/>
      <c r="H20" s="78"/>
      <c r="I20" s="78"/>
      <c r="J20" s="78"/>
      <c r="K20" s="78"/>
    </row>
    <row r="21" spans="2:11">
      <c r="B21" s="78"/>
      <c r="C21" s="78"/>
      <c r="D21" s="78"/>
      <c r="E21" s="78"/>
      <c r="F21" s="78"/>
      <c r="G21" s="78"/>
      <c r="H21" s="78"/>
      <c r="I21" s="78"/>
      <c r="J21" s="78"/>
      <c r="K21" s="78"/>
    </row>
    <row r="22" spans="2:11">
      <c r="B22" s="78"/>
      <c r="C22" s="78"/>
      <c r="D22" s="78"/>
      <c r="E22" s="78"/>
      <c r="F22" s="78"/>
      <c r="G22" s="78"/>
      <c r="H22" s="78"/>
      <c r="I22" s="78"/>
      <c r="J22" s="78"/>
      <c r="K22" s="78"/>
    </row>
    <row r="23" spans="2:11">
      <c r="B23" s="78"/>
      <c r="C23" s="78"/>
      <c r="D23" s="78"/>
      <c r="E23" s="78"/>
      <c r="F23" s="78"/>
      <c r="G23" s="78"/>
      <c r="H23" s="78"/>
      <c r="I23" s="78"/>
      <c r="J23" s="78"/>
      <c r="K23" s="78"/>
    </row>
    <row r="24" spans="2:11">
      <c r="B24" s="78"/>
      <c r="C24" s="78"/>
      <c r="D24" s="78"/>
      <c r="E24" s="78"/>
      <c r="F24" s="78"/>
      <c r="G24" s="78"/>
      <c r="H24" s="78"/>
      <c r="I24" s="78"/>
      <c r="J24" s="78"/>
      <c r="K24" s="78"/>
    </row>
    <row r="25" spans="2:11">
      <c r="B25" s="78"/>
      <c r="C25" s="78"/>
      <c r="D25" s="78"/>
      <c r="E25" s="78"/>
      <c r="F25" s="78"/>
      <c r="G25" s="78"/>
      <c r="H25" s="78"/>
      <c r="I25" s="78"/>
      <c r="J25" s="78"/>
      <c r="K25" s="78"/>
    </row>
    <row r="26" spans="2:11">
      <c r="B26" s="78"/>
      <c r="C26" s="78"/>
      <c r="D26" s="78"/>
      <c r="E26" s="78"/>
      <c r="F26" s="78"/>
      <c r="G26" s="78"/>
      <c r="H26" s="78"/>
      <c r="I26" s="78"/>
      <c r="J26" s="78"/>
      <c r="K26" s="78"/>
    </row>
    <row r="27" spans="2:11">
      <c r="B27" s="78"/>
      <c r="C27" s="78"/>
      <c r="D27" s="78"/>
      <c r="E27" s="78"/>
      <c r="F27" s="78"/>
      <c r="G27" s="78"/>
      <c r="H27" s="78"/>
      <c r="I27" s="78"/>
      <c r="J27" s="78"/>
      <c r="K27" s="78"/>
    </row>
    <row r="28" spans="2:11">
      <c r="B28" s="78"/>
      <c r="C28" s="78"/>
      <c r="D28" s="78"/>
      <c r="E28" s="78"/>
      <c r="F28" s="78"/>
      <c r="G28" s="78"/>
      <c r="H28" s="78"/>
      <c r="I28" s="78"/>
      <c r="J28" s="78"/>
      <c r="K28" s="78"/>
    </row>
    <row r="29" spans="2:11">
      <c r="B29" s="78"/>
      <c r="C29" s="78"/>
      <c r="D29" s="78"/>
      <c r="E29" s="78"/>
      <c r="F29" s="78"/>
      <c r="G29" s="78"/>
      <c r="H29" s="78"/>
      <c r="I29" s="78"/>
      <c r="J29" s="78"/>
      <c r="K29" s="78"/>
    </row>
    <row r="30" spans="2:11">
      <c r="B30" s="78"/>
      <c r="C30" s="78"/>
      <c r="D30" s="78"/>
      <c r="E30" s="78"/>
      <c r="F30" s="78"/>
      <c r="G30" s="78"/>
      <c r="H30" s="78"/>
      <c r="I30" s="78"/>
      <c r="J30" s="78"/>
      <c r="K30" s="78"/>
    </row>
    <row r="31" spans="2:11">
      <c r="B31" s="78"/>
      <c r="C31" s="78"/>
      <c r="D31" s="78"/>
      <c r="E31" s="78"/>
      <c r="F31" s="78"/>
      <c r="G31" s="78"/>
      <c r="H31" s="78"/>
      <c r="I31" s="78"/>
      <c r="J31" s="78"/>
      <c r="K31" s="78"/>
    </row>
    <row r="32" spans="2:11">
      <c r="B32" s="78"/>
      <c r="C32" s="78"/>
      <c r="D32" s="78"/>
      <c r="E32" s="78"/>
      <c r="F32" s="78"/>
      <c r="G32" s="78"/>
      <c r="H32" s="78"/>
      <c r="I32" s="78"/>
      <c r="J32" s="78"/>
      <c r="K32" s="78"/>
    </row>
    <row r="33" spans="2:11">
      <c r="B33" s="78"/>
      <c r="C33" s="78"/>
      <c r="D33" s="78"/>
      <c r="E33" s="78"/>
      <c r="F33" s="78"/>
      <c r="G33" s="78"/>
      <c r="H33" s="78"/>
      <c r="I33" s="78"/>
      <c r="J33" s="78"/>
      <c r="K33" s="78"/>
    </row>
    <row r="34" spans="2:11">
      <c r="B34" s="78"/>
      <c r="C34" s="78"/>
      <c r="D34" s="78"/>
      <c r="E34" s="78"/>
      <c r="F34" s="78"/>
      <c r="G34" s="78"/>
      <c r="H34" s="78"/>
      <c r="I34" s="78"/>
      <c r="J34" s="78"/>
      <c r="K34" s="78"/>
    </row>
    <row r="35" spans="2:11">
      <c r="B35" s="78"/>
      <c r="C35" s="78"/>
      <c r="D35" s="78"/>
      <c r="E35" s="78"/>
      <c r="F35" s="78"/>
      <c r="G35" s="78"/>
      <c r="H35" s="78"/>
      <c r="I35" s="78"/>
      <c r="J35" s="78"/>
      <c r="K35" s="78"/>
    </row>
    <row r="36" spans="2:11">
      <c r="B36" s="78"/>
      <c r="C36" s="78"/>
      <c r="D36" s="78"/>
      <c r="E36" s="78"/>
      <c r="F36" s="78"/>
      <c r="G36" s="78"/>
      <c r="H36" s="78"/>
      <c r="I36" s="78"/>
      <c r="J36" s="78"/>
      <c r="K36" s="78"/>
    </row>
    <row r="37" spans="2:11">
      <c r="B37" s="78"/>
      <c r="C37" s="78"/>
      <c r="D37" s="78"/>
      <c r="E37" s="78"/>
      <c r="F37" s="78"/>
      <c r="G37" s="78"/>
      <c r="H37" s="78"/>
      <c r="I37" s="78"/>
      <c r="J37" s="78"/>
      <c r="K37" s="78"/>
    </row>
    <row r="38" spans="2:11">
      <c r="B38" s="78"/>
      <c r="C38" s="78"/>
      <c r="D38" s="78"/>
      <c r="E38" s="78"/>
      <c r="F38" s="78"/>
      <c r="G38" s="78"/>
      <c r="H38" s="78"/>
      <c r="I38" s="78"/>
      <c r="J38" s="78"/>
      <c r="K38" s="78"/>
    </row>
    <row r="39" spans="2:11">
      <c r="B39" s="78"/>
      <c r="C39" s="78"/>
      <c r="D39" s="78"/>
      <c r="E39" s="78"/>
      <c r="F39" s="78"/>
      <c r="G39" s="78"/>
      <c r="H39" s="78"/>
      <c r="I39" s="78"/>
      <c r="J39" s="78"/>
      <c r="K39" s="78"/>
    </row>
    <row r="40" spans="2:11">
      <c r="B40" s="78"/>
      <c r="C40" s="78"/>
      <c r="D40" s="78"/>
      <c r="E40" s="78"/>
      <c r="F40" s="78"/>
      <c r="G40" s="78"/>
      <c r="H40" s="78"/>
      <c r="I40" s="78"/>
      <c r="J40" s="78"/>
      <c r="K40" s="78"/>
    </row>
    <row r="41" spans="2:11">
      <c r="B41" s="78"/>
      <c r="C41" s="78"/>
      <c r="D41" s="78"/>
      <c r="E41" s="78"/>
      <c r="F41" s="78"/>
      <c r="G41" s="78"/>
      <c r="H41" s="78"/>
      <c r="I41" s="78"/>
      <c r="J41" s="78"/>
      <c r="K41" s="78"/>
    </row>
    <row r="42" spans="2:11">
      <c r="B42" s="78"/>
      <c r="C42" s="78"/>
      <c r="D42" s="78"/>
      <c r="E42" s="78"/>
      <c r="F42" s="78"/>
      <c r="G42" s="78"/>
      <c r="H42" s="78"/>
      <c r="I42" s="78"/>
      <c r="J42" s="78"/>
      <c r="K42" s="78"/>
    </row>
    <row r="43" spans="2:11">
      <c r="B43" s="78"/>
      <c r="C43" s="78"/>
      <c r="D43" s="78"/>
      <c r="E43" s="78"/>
      <c r="F43" s="78"/>
      <c r="G43" s="78"/>
      <c r="H43" s="78"/>
      <c r="I43" s="78"/>
      <c r="J43" s="78"/>
      <c r="K43" s="78"/>
    </row>
    <row r="44" spans="2:11">
      <c r="B44" s="78"/>
      <c r="C44" s="78"/>
      <c r="D44" s="78"/>
      <c r="E44" s="78"/>
      <c r="F44" s="78"/>
      <c r="G44" s="78"/>
      <c r="H44" s="78"/>
      <c r="I44" s="78"/>
      <c r="J44" s="78"/>
      <c r="K44" s="78"/>
    </row>
    <row r="45" spans="2:11">
      <c r="B45" s="78"/>
      <c r="C45" s="78"/>
      <c r="D45" s="78"/>
      <c r="E45" s="78"/>
      <c r="F45" s="78"/>
      <c r="G45" s="78"/>
      <c r="H45" s="78"/>
      <c r="I45" s="78"/>
      <c r="J45" s="78"/>
      <c r="K45" s="78"/>
    </row>
    <row r="46" spans="2:11">
      <c r="B46" s="78"/>
      <c r="C46" s="78"/>
      <c r="D46" s="78"/>
      <c r="E46" s="78"/>
      <c r="F46" s="78"/>
      <c r="G46" s="78"/>
      <c r="H46" s="78"/>
      <c r="I46" s="78"/>
      <c r="J46" s="78"/>
      <c r="K46" s="78"/>
    </row>
    <row r="47" spans="2:11">
      <c r="B47" s="78"/>
      <c r="C47" s="78"/>
      <c r="D47" s="78"/>
      <c r="E47" s="78"/>
      <c r="F47" s="78"/>
      <c r="G47" s="78"/>
      <c r="H47" s="78"/>
      <c r="I47" s="78"/>
      <c r="J47" s="78"/>
      <c r="K47" s="78"/>
    </row>
    <row r="48" spans="2:11">
      <c r="B48" s="78"/>
      <c r="C48" s="78"/>
      <c r="D48" s="78"/>
      <c r="E48" s="78"/>
      <c r="F48" s="78"/>
      <c r="G48" s="78"/>
      <c r="H48" s="78"/>
      <c r="I48" s="78"/>
      <c r="J48" s="78"/>
      <c r="K48" s="78"/>
    </row>
    <row r="49" spans="2:11">
      <c r="B49" s="78"/>
      <c r="C49" s="78"/>
      <c r="D49" s="78"/>
      <c r="E49" s="78"/>
      <c r="F49" s="78"/>
      <c r="G49" s="78"/>
      <c r="H49" s="78"/>
      <c r="I49" s="78"/>
      <c r="J49" s="78"/>
      <c r="K49" s="78"/>
    </row>
    <row r="50" spans="2:11">
      <c r="B50" s="78"/>
      <c r="C50" s="78"/>
      <c r="D50" s="78"/>
      <c r="E50" s="78"/>
      <c r="F50" s="78"/>
      <c r="G50" s="78"/>
      <c r="H50" s="78"/>
      <c r="I50" s="78"/>
      <c r="J50" s="78"/>
      <c r="K50" s="78"/>
    </row>
    <row r="51" spans="2:11">
      <c r="B51" s="78"/>
      <c r="C51" s="78"/>
      <c r="D51" s="78"/>
      <c r="E51" s="78"/>
      <c r="F51" s="78"/>
      <c r="G51" s="78"/>
      <c r="H51" s="78"/>
      <c r="I51" s="78"/>
      <c r="J51" s="78"/>
      <c r="K51" s="78"/>
    </row>
    <row r="52" spans="2:11">
      <c r="B52" s="78"/>
      <c r="C52" s="78"/>
      <c r="D52" s="78"/>
      <c r="E52" s="78"/>
      <c r="F52" s="78"/>
      <c r="G52" s="78"/>
      <c r="H52" s="78"/>
      <c r="I52" s="78"/>
      <c r="J52" s="78"/>
      <c r="K52" s="78"/>
    </row>
    <row r="53" spans="2:11">
      <c r="B53" s="78"/>
      <c r="C53" s="78"/>
      <c r="D53" s="78"/>
      <c r="E53" s="78"/>
      <c r="F53" s="78"/>
      <c r="G53" s="78"/>
      <c r="H53" s="78"/>
      <c r="I53" s="78"/>
      <c r="J53" s="78"/>
      <c r="K53" s="78"/>
    </row>
    <row r="54" spans="2:11">
      <c r="B54" s="78"/>
      <c r="C54" s="78"/>
      <c r="D54" s="78"/>
      <c r="E54" s="78"/>
      <c r="F54" s="78"/>
      <c r="G54" s="78"/>
      <c r="H54" s="78"/>
      <c r="I54" s="78"/>
      <c r="J54" s="78"/>
      <c r="K54" s="78"/>
    </row>
    <row r="55" spans="2:11">
      <c r="B55" s="78"/>
      <c r="C55" s="78"/>
      <c r="D55" s="78"/>
      <c r="E55" s="78"/>
      <c r="F55" s="78"/>
      <c r="G55" s="78"/>
      <c r="H55" s="78"/>
      <c r="I55" s="78"/>
      <c r="J55" s="78"/>
      <c r="K55" s="78"/>
    </row>
    <row r="56" spans="2:11">
      <c r="B56" s="78"/>
      <c r="C56" s="78"/>
      <c r="D56" s="78"/>
      <c r="E56" s="78"/>
      <c r="F56" s="78"/>
      <c r="G56" s="78"/>
      <c r="H56" s="78"/>
      <c r="I56" s="78"/>
      <c r="J56" s="78"/>
      <c r="K56" s="78"/>
    </row>
    <row r="57" spans="2:11">
      <c r="B57" s="78"/>
      <c r="C57" s="78"/>
      <c r="D57" s="78"/>
      <c r="E57" s="78"/>
      <c r="F57" s="78"/>
      <c r="G57" s="78"/>
      <c r="H57" s="78"/>
      <c r="I57" s="78"/>
      <c r="J57" s="78"/>
      <c r="K57" s="78"/>
    </row>
    <row r="58" spans="2:11">
      <c r="B58" s="78"/>
      <c r="C58" s="78"/>
      <c r="D58" s="78"/>
      <c r="E58" s="78"/>
      <c r="F58" s="78"/>
      <c r="G58" s="78"/>
      <c r="H58" s="78"/>
      <c r="I58" s="78"/>
      <c r="J58" s="78"/>
      <c r="K58" s="78"/>
    </row>
    <row r="59" spans="2:11">
      <c r="B59" s="78"/>
      <c r="C59" s="78"/>
      <c r="D59" s="78"/>
      <c r="E59" s="78"/>
      <c r="F59" s="78"/>
      <c r="G59" s="78"/>
      <c r="H59" s="78"/>
      <c r="I59" s="78"/>
      <c r="J59" s="78"/>
      <c r="K59" s="78"/>
    </row>
    <row r="60" spans="2:11">
      <c r="B60" s="78"/>
      <c r="C60" s="78"/>
      <c r="D60" s="78"/>
      <c r="E60" s="78"/>
      <c r="F60" s="78"/>
      <c r="G60" s="78"/>
      <c r="H60" s="78"/>
      <c r="I60" s="78"/>
      <c r="J60" s="78"/>
      <c r="K60" s="78"/>
    </row>
    <row r="61" spans="2:11">
      <c r="B61" s="78"/>
      <c r="C61" s="78"/>
      <c r="D61" s="78"/>
      <c r="E61" s="78"/>
      <c r="F61" s="78"/>
      <c r="G61" s="78"/>
      <c r="H61" s="78"/>
      <c r="I61" s="78"/>
      <c r="J61" s="78"/>
      <c r="K61" s="78"/>
    </row>
    <row r="62" spans="2:11">
      <c r="B62" s="78"/>
      <c r="C62" s="78"/>
      <c r="D62" s="78"/>
      <c r="E62" s="78"/>
      <c r="F62" s="78"/>
      <c r="G62" s="78"/>
      <c r="H62" s="78"/>
      <c r="I62" s="78"/>
      <c r="J62" s="78"/>
      <c r="K62" s="78"/>
    </row>
    <row r="63" spans="2:11">
      <c r="B63" s="78"/>
      <c r="C63" s="78"/>
      <c r="D63" s="78"/>
      <c r="E63" s="78"/>
      <c r="F63" s="78"/>
      <c r="G63" s="78"/>
      <c r="H63" s="78"/>
      <c r="I63" s="78"/>
      <c r="J63" s="78"/>
      <c r="K63" s="78"/>
    </row>
    <row r="64" spans="2:11">
      <c r="B64" s="78"/>
      <c r="C64" s="78"/>
      <c r="D64" s="78"/>
      <c r="E64" s="78"/>
      <c r="F64" s="78"/>
      <c r="G64" s="78"/>
      <c r="H64" s="78"/>
      <c r="I64" s="78"/>
      <c r="J64" s="78"/>
      <c r="K64" s="78"/>
    </row>
    <row r="65" spans="2:11">
      <c r="B65" s="78"/>
      <c r="C65" s="78"/>
      <c r="D65" s="78"/>
      <c r="E65" s="78"/>
      <c r="F65" s="78"/>
      <c r="G65" s="78"/>
      <c r="H65" s="78"/>
      <c r="I65" s="78"/>
      <c r="J65" s="78"/>
      <c r="K65" s="78"/>
    </row>
    <row r="66" spans="2:11">
      <c r="B66" s="78"/>
      <c r="C66" s="78"/>
      <c r="D66" s="78"/>
      <c r="E66" s="78"/>
      <c r="F66" s="78"/>
      <c r="G66" s="78"/>
      <c r="H66" s="78"/>
      <c r="I66" s="78"/>
      <c r="J66" s="78"/>
      <c r="K66" s="78"/>
    </row>
    <row r="67" spans="2:11">
      <c r="B67" s="78"/>
      <c r="C67" s="78"/>
      <c r="D67" s="78"/>
      <c r="E67" s="78"/>
      <c r="F67" s="78"/>
      <c r="G67" s="78"/>
      <c r="H67" s="78"/>
      <c r="I67" s="78"/>
      <c r="J67" s="78"/>
      <c r="K67" s="78"/>
    </row>
    <row r="68" spans="2:11">
      <c r="B68" s="78"/>
      <c r="C68" s="78"/>
      <c r="D68" s="78"/>
      <c r="E68" s="78"/>
      <c r="F68" s="78"/>
      <c r="G68" s="78"/>
      <c r="H68" s="78"/>
      <c r="I68" s="78"/>
      <c r="J68" s="78"/>
      <c r="K68" s="78"/>
    </row>
    <row r="69" spans="2:11">
      <c r="B69" s="78"/>
      <c r="C69" s="78"/>
      <c r="D69" s="78"/>
      <c r="E69" s="78"/>
      <c r="F69" s="78"/>
      <c r="G69" s="78"/>
      <c r="H69" s="78"/>
      <c r="I69" s="78"/>
      <c r="J69" s="78"/>
      <c r="K69" s="78"/>
    </row>
    <row r="70" spans="2:11">
      <c r="B70" s="78"/>
      <c r="C70" s="78"/>
      <c r="D70" s="78"/>
      <c r="E70" s="78"/>
      <c r="F70" s="78"/>
      <c r="G70" s="78"/>
      <c r="H70" s="78"/>
      <c r="I70" s="78"/>
      <c r="J70" s="78"/>
      <c r="K70" s="78"/>
    </row>
    <row r="71" spans="2:11">
      <c r="B71" s="78"/>
      <c r="C71" s="78"/>
      <c r="D71" s="78"/>
      <c r="E71" s="78"/>
      <c r="F71" s="78"/>
      <c r="G71" s="78"/>
      <c r="H71" s="78"/>
      <c r="I71" s="78"/>
      <c r="J71" s="78"/>
      <c r="K71" s="78"/>
    </row>
    <row r="72" spans="2:11">
      <c r="B72" s="78"/>
      <c r="C72" s="78"/>
      <c r="D72" s="78"/>
      <c r="E72" s="78"/>
      <c r="F72" s="78"/>
      <c r="G72" s="78"/>
      <c r="H72" s="78"/>
      <c r="I72" s="78"/>
      <c r="J72" s="78"/>
      <c r="K72" s="78"/>
    </row>
    <row r="73" spans="2:11">
      <c r="B73" s="78"/>
      <c r="C73" s="78"/>
      <c r="D73" s="78"/>
      <c r="E73" s="78"/>
      <c r="F73" s="78"/>
      <c r="G73" s="78"/>
      <c r="H73" s="78"/>
      <c r="I73" s="78"/>
      <c r="J73" s="78"/>
      <c r="K73" s="78"/>
    </row>
    <row r="74" spans="2:11">
      <c r="B74" s="78"/>
      <c r="C74" s="78"/>
      <c r="D74" s="78"/>
      <c r="E74" s="78"/>
      <c r="F74" s="78"/>
      <c r="G74" s="78"/>
      <c r="H74" s="78"/>
      <c r="I74" s="78"/>
      <c r="J74" s="78"/>
      <c r="K74" s="78"/>
    </row>
    <row r="75" spans="2:11">
      <c r="B75" s="78"/>
      <c r="C75" s="78"/>
      <c r="D75" s="78"/>
      <c r="E75" s="78"/>
      <c r="F75" s="78"/>
      <c r="G75" s="78"/>
      <c r="H75" s="78"/>
      <c r="I75" s="78"/>
      <c r="J75" s="78"/>
      <c r="K75" s="78"/>
    </row>
    <row r="76" spans="2:11">
      <c r="B76" s="78"/>
      <c r="C76" s="78"/>
      <c r="D76" s="78"/>
      <c r="E76" s="78"/>
      <c r="F76" s="78"/>
      <c r="G76" s="78"/>
      <c r="H76" s="78"/>
      <c r="I76" s="78"/>
      <c r="J76" s="78"/>
      <c r="K76" s="78"/>
    </row>
    <row r="77" spans="2:11">
      <c r="B77" s="78"/>
      <c r="C77" s="78"/>
      <c r="D77" s="78"/>
      <c r="E77" s="78"/>
      <c r="F77" s="78"/>
      <c r="G77" s="78"/>
      <c r="H77" s="78"/>
      <c r="I77" s="78"/>
      <c r="J77" s="78"/>
      <c r="K77" s="78"/>
    </row>
    <row r="78" spans="2:11">
      <c r="B78" s="78"/>
      <c r="C78" s="78"/>
      <c r="D78" s="78"/>
      <c r="E78" s="78"/>
      <c r="F78" s="78"/>
      <c r="G78" s="78"/>
      <c r="H78" s="78"/>
      <c r="I78" s="78"/>
      <c r="J78" s="78"/>
      <c r="K78" s="78"/>
    </row>
    <row r="79" spans="2:11">
      <c r="B79" s="78"/>
      <c r="C79" s="78"/>
      <c r="D79" s="78"/>
      <c r="E79" s="78"/>
      <c r="F79" s="78"/>
      <c r="G79" s="78"/>
      <c r="H79" s="78"/>
      <c r="I79" s="78"/>
      <c r="J79" s="78"/>
      <c r="K79" s="78"/>
    </row>
    <row r="80" spans="2:11">
      <c r="B80" s="78"/>
      <c r="C80" s="78"/>
      <c r="D80" s="78"/>
      <c r="E80" s="78"/>
      <c r="F80" s="78"/>
      <c r="G80" s="78"/>
      <c r="H80" s="78"/>
      <c r="I80" s="78"/>
      <c r="J80" s="78"/>
      <c r="K80" s="78"/>
    </row>
    <row r="81" spans="2:11">
      <c r="B81" s="78"/>
      <c r="C81" s="78"/>
      <c r="D81" s="78"/>
      <c r="E81" s="78"/>
      <c r="F81" s="78"/>
      <c r="G81" s="78"/>
      <c r="H81" s="78"/>
      <c r="I81" s="78"/>
      <c r="J81" s="78"/>
      <c r="K81" s="78"/>
    </row>
    <row r="82" spans="2:11">
      <c r="B82" s="78"/>
      <c r="C82" s="78"/>
      <c r="D82" s="78"/>
      <c r="E82" s="78"/>
      <c r="F82" s="78"/>
      <c r="G82" s="78"/>
      <c r="H82" s="78"/>
      <c r="I82" s="78"/>
      <c r="J82" s="78"/>
      <c r="K82" s="78"/>
    </row>
    <row r="83" spans="2:11">
      <c r="B83" s="78"/>
      <c r="C83" s="78"/>
      <c r="D83" s="78"/>
      <c r="E83" s="78"/>
      <c r="F83" s="78"/>
      <c r="G83" s="78"/>
      <c r="H83" s="78"/>
      <c r="I83" s="78"/>
      <c r="J83" s="78"/>
      <c r="K83" s="78"/>
    </row>
    <row r="84" spans="2:11">
      <c r="B84" s="78"/>
      <c r="C84" s="78"/>
      <c r="D84" s="78"/>
      <c r="E84" s="78"/>
      <c r="F84" s="78"/>
      <c r="G84" s="78"/>
      <c r="H84" s="78"/>
      <c r="I84" s="78"/>
      <c r="J84" s="78"/>
      <c r="K84" s="78"/>
    </row>
    <row r="85" spans="2:11">
      <c r="B85" s="78"/>
      <c r="C85" s="78"/>
      <c r="D85" s="78"/>
      <c r="E85" s="78"/>
      <c r="F85" s="78"/>
      <c r="G85" s="78"/>
      <c r="H85" s="78"/>
      <c r="I85" s="78"/>
      <c r="J85" s="78"/>
      <c r="K85" s="78"/>
    </row>
    <row r="86" spans="2:11">
      <c r="B86" s="78"/>
      <c r="C86" s="78"/>
      <c r="D86" s="78"/>
      <c r="E86" s="78"/>
      <c r="F86" s="78"/>
      <c r="G86" s="78"/>
      <c r="H86" s="78"/>
      <c r="I86" s="78"/>
      <c r="J86" s="78"/>
      <c r="K86" s="78"/>
    </row>
    <row r="87" spans="2:11">
      <c r="B87" s="78"/>
      <c r="C87" s="78"/>
      <c r="D87" s="78"/>
      <c r="E87" s="78"/>
      <c r="F87" s="78"/>
      <c r="G87" s="78"/>
      <c r="H87" s="78"/>
      <c r="I87" s="78"/>
      <c r="J87" s="78"/>
      <c r="K87" s="78"/>
    </row>
    <row r="88" spans="2:11">
      <c r="B88" s="78"/>
      <c r="C88" s="78"/>
      <c r="D88" s="78"/>
      <c r="E88" s="78"/>
      <c r="F88" s="78"/>
      <c r="G88" s="78"/>
      <c r="H88" s="78"/>
      <c r="I88" s="78"/>
      <c r="J88" s="78"/>
      <c r="K88" s="78"/>
    </row>
    <row r="89" spans="2:11">
      <c r="B89" s="78"/>
      <c r="C89" s="78"/>
      <c r="D89" s="78"/>
      <c r="E89" s="78"/>
      <c r="F89" s="78"/>
      <c r="G89" s="78"/>
      <c r="H89" s="78"/>
      <c r="I89" s="78"/>
      <c r="J89" s="78"/>
      <c r="K89" s="78"/>
    </row>
    <row r="90" spans="2:11">
      <c r="B90" s="78"/>
      <c r="C90" s="78"/>
      <c r="D90" s="78"/>
      <c r="E90" s="78"/>
      <c r="F90" s="78"/>
      <c r="G90" s="78"/>
      <c r="H90" s="78"/>
      <c r="I90" s="78"/>
      <c r="J90" s="78"/>
      <c r="K90" s="78"/>
    </row>
    <row r="91" spans="2:11">
      <c r="B91" s="78"/>
      <c r="C91" s="78"/>
      <c r="D91" s="78"/>
      <c r="E91" s="78"/>
      <c r="F91" s="78"/>
      <c r="G91" s="78"/>
      <c r="H91" s="78"/>
      <c r="I91" s="78"/>
      <c r="J91" s="78"/>
      <c r="K91" s="78"/>
    </row>
    <row r="92" spans="2:11">
      <c r="B92" s="78"/>
      <c r="C92" s="78"/>
      <c r="D92" s="78"/>
      <c r="E92" s="78"/>
      <c r="F92" s="78"/>
      <c r="G92" s="78"/>
      <c r="H92" s="78"/>
      <c r="I92" s="78"/>
      <c r="J92" s="78"/>
      <c r="K92" s="78"/>
    </row>
    <row r="93" spans="2:11">
      <c r="B93" s="78"/>
      <c r="C93" s="78"/>
      <c r="D93" s="78"/>
      <c r="E93" s="78"/>
      <c r="F93" s="78"/>
      <c r="G93" s="78"/>
      <c r="H93" s="78"/>
      <c r="I93" s="78"/>
      <c r="J93" s="78"/>
      <c r="K93" s="78"/>
    </row>
    <row r="94" spans="2:11">
      <c r="B94" s="78"/>
      <c r="C94" s="78"/>
      <c r="D94" s="78"/>
      <c r="E94" s="78"/>
      <c r="F94" s="78"/>
      <c r="G94" s="78"/>
      <c r="H94" s="78"/>
      <c r="I94" s="78"/>
      <c r="J94" s="78"/>
      <c r="K94" s="78"/>
    </row>
    <row r="95" spans="2:11">
      <c r="B95" s="78"/>
      <c r="C95" s="78"/>
      <c r="D95" s="78"/>
      <c r="E95" s="78"/>
      <c r="F95" s="78"/>
      <c r="G95" s="78"/>
      <c r="H95" s="78"/>
      <c r="I95" s="78"/>
      <c r="J95" s="78"/>
      <c r="K95" s="78"/>
    </row>
    <row r="96" spans="2:11">
      <c r="B96" s="78"/>
      <c r="C96" s="78"/>
      <c r="D96" s="78"/>
      <c r="E96" s="78"/>
      <c r="F96" s="78"/>
      <c r="G96" s="78"/>
      <c r="H96" s="78"/>
      <c r="I96" s="78"/>
      <c r="J96" s="78"/>
      <c r="K96" s="78"/>
    </row>
    <row r="97" spans="2:11">
      <c r="B97" s="78"/>
      <c r="C97" s="78"/>
      <c r="D97" s="78"/>
      <c r="E97" s="78"/>
      <c r="F97" s="78"/>
      <c r="G97" s="78"/>
      <c r="H97" s="78"/>
      <c r="I97" s="78"/>
      <c r="J97" s="78"/>
      <c r="K97" s="78"/>
    </row>
    <row r="98" spans="2:11">
      <c r="B98" s="78"/>
      <c r="C98" s="78"/>
      <c r="D98" s="78"/>
      <c r="E98" s="78"/>
      <c r="F98" s="78"/>
      <c r="G98" s="78"/>
      <c r="H98" s="78"/>
      <c r="I98" s="78"/>
      <c r="J98" s="78"/>
      <c r="K98" s="78"/>
    </row>
    <row r="99" spans="2:11">
      <c r="B99" s="78"/>
      <c r="C99" s="78"/>
      <c r="D99" s="78"/>
      <c r="E99" s="78"/>
      <c r="F99" s="78"/>
      <c r="G99" s="78"/>
      <c r="H99" s="78"/>
      <c r="I99" s="78"/>
      <c r="J99" s="78"/>
      <c r="K99" s="78"/>
    </row>
    <row r="100" spans="2:11">
      <c r="B100" s="78"/>
      <c r="C100" s="78"/>
      <c r="D100" s="78"/>
      <c r="E100" s="78"/>
      <c r="F100" s="78"/>
      <c r="G100" s="78"/>
      <c r="H100" s="78"/>
      <c r="I100" s="78"/>
      <c r="J100" s="78"/>
      <c r="K100" s="78"/>
    </row>
    <row r="101" spans="2:11">
      <c r="B101" s="78"/>
      <c r="C101" s="78"/>
      <c r="D101" s="78"/>
      <c r="E101" s="78"/>
      <c r="F101" s="78"/>
      <c r="G101" s="78"/>
      <c r="H101" s="78"/>
      <c r="I101" s="78"/>
      <c r="J101" s="78"/>
      <c r="K101" s="78"/>
    </row>
    <row r="102" spans="2:11">
      <c r="B102" s="78"/>
      <c r="C102" s="78"/>
      <c r="D102" s="78"/>
      <c r="E102" s="78"/>
      <c r="F102" s="78"/>
      <c r="G102" s="78"/>
      <c r="H102" s="78"/>
      <c r="I102" s="78"/>
      <c r="J102" s="78"/>
      <c r="K102" s="78"/>
    </row>
    <row r="103" spans="2:11">
      <c r="B103" s="78"/>
      <c r="C103" s="78"/>
      <c r="D103" s="78"/>
      <c r="E103" s="78"/>
      <c r="F103" s="78"/>
      <c r="G103" s="78"/>
      <c r="H103" s="78"/>
      <c r="I103" s="78"/>
      <c r="J103" s="78"/>
      <c r="K103" s="78"/>
    </row>
    <row r="104" spans="2:11">
      <c r="B104" s="78"/>
      <c r="C104" s="78"/>
      <c r="D104" s="78"/>
      <c r="E104" s="78"/>
      <c r="F104" s="78"/>
      <c r="G104" s="78"/>
      <c r="H104" s="78"/>
      <c r="I104" s="78"/>
      <c r="J104" s="78"/>
      <c r="K104" s="78"/>
    </row>
    <row r="105" spans="2:11">
      <c r="B105" s="78"/>
      <c r="C105" s="78"/>
      <c r="D105" s="78"/>
      <c r="E105" s="78"/>
      <c r="F105" s="78"/>
      <c r="G105" s="78"/>
      <c r="H105" s="78"/>
      <c r="I105" s="78"/>
      <c r="J105" s="78"/>
      <c r="K105" s="78"/>
    </row>
    <row r="106" spans="2:11">
      <c r="B106" s="78"/>
      <c r="C106" s="78"/>
      <c r="D106" s="78"/>
      <c r="E106" s="78"/>
      <c r="F106" s="78"/>
      <c r="G106" s="78"/>
      <c r="H106" s="78"/>
      <c r="I106" s="78"/>
      <c r="J106" s="78"/>
      <c r="K106" s="78"/>
    </row>
    <row r="107" spans="2:11">
      <c r="B107" s="78"/>
      <c r="C107" s="78"/>
      <c r="D107" s="78"/>
      <c r="E107" s="78"/>
      <c r="F107" s="78"/>
      <c r="G107" s="78"/>
      <c r="H107" s="78"/>
      <c r="I107" s="78"/>
      <c r="J107" s="78"/>
      <c r="K107" s="78"/>
    </row>
    <row r="108" spans="2:11">
      <c r="B108" s="78"/>
      <c r="C108" s="78"/>
      <c r="D108" s="78"/>
      <c r="E108" s="78"/>
      <c r="F108" s="78"/>
      <c r="G108" s="78"/>
      <c r="H108" s="78"/>
      <c r="I108" s="78"/>
      <c r="J108" s="78"/>
      <c r="K108" s="78"/>
    </row>
    <row r="109" spans="2:11">
      <c r="B109" s="78"/>
      <c r="C109" s="78"/>
      <c r="D109" s="78"/>
      <c r="E109" s="78"/>
      <c r="F109" s="78"/>
      <c r="G109" s="78"/>
      <c r="H109" s="78"/>
      <c r="I109" s="78"/>
      <c r="J109" s="78"/>
      <c r="K109" s="78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J14" sqref="J14"/>
    </sheetView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41.85546875" style="1" bestFit="1" customWidth="1"/>
    <col min="4" max="4" width="6.2851562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182</v>
      </c>
      <c r="C1" s="77" t="s" vm="1">
        <v>251</v>
      </c>
    </row>
    <row r="2" spans="2:60">
      <c r="B2" s="56" t="s">
        <v>181</v>
      </c>
      <c r="C2" s="77" t="s">
        <v>252</v>
      </c>
    </row>
    <row r="3" spans="2:60">
      <c r="B3" s="56" t="s">
        <v>183</v>
      </c>
      <c r="C3" s="77" t="s">
        <v>253</v>
      </c>
    </row>
    <row r="4" spans="2:60">
      <c r="B4" s="56" t="s">
        <v>184</v>
      </c>
      <c r="C4" s="77">
        <v>8602</v>
      </c>
    </row>
    <row r="6" spans="2:60" ht="26.25" customHeight="1">
      <c r="B6" s="207" t="s">
        <v>218</v>
      </c>
      <c r="C6" s="208"/>
      <c r="D6" s="208"/>
      <c r="E6" s="208"/>
      <c r="F6" s="208"/>
      <c r="G6" s="208"/>
      <c r="H6" s="208"/>
      <c r="I6" s="208"/>
      <c r="J6" s="208"/>
      <c r="K6" s="209"/>
    </row>
    <row r="7" spans="2:60" s="3" customFormat="1" ht="63">
      <c r="B7" s="59" t="s">
        <v>119</v>
      </c>
      <c r="C7" s="61" t="s">
        <v>45</v>
      </c>
      <c r="D7" s="61" t="s">
        <v>15</v>
      </c>
      <c r="E7" s="61" t="s">
        <v>16</v>
      </c>
      <c r="F7" s="61" t="s">
        <v>57</v>
      </c>
      <c r="G7" s="61" t="s">
        <v>104</v>
      </c>
      <c r="H7" s="61" t="s">
        <v>53</v>
      </c>
      <c r="I7" s="61" t="s">
        <v>113</v>
      </c>
      <c r="J7" s="61" t="s">
        <v>185</v>
      </c>
      <c r="K7" s="63" t="s">
        <v>186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238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19" t="s">
        <v>56</v>
      </c>
      <c r="C10" s="120"/>
      <c r="D10" s="120"/>
      <c r="E10" s="120"/>
      <c r="F10" s="120"/>
      <c r="G10" s="120"/>
      <c r="H10" s="122">
        <v>0.61130000000000007</v>
      </c>
      <c r="I10" s="121">
        <f>I11</f>
        <v>8.5638299999999994</v>
      </c>
      <c r="J10" s="122">
        <v>1</v>
      </c>
      <c r="K10" s="122">
        <f>I10/'סכום נכסי הקרן'!$C$42</f>
        <v>9.9445873920038109E-5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95"/>
    </row>
    <row r="11" spans="2:60" s="95" customFormat="1" ht="21" customHeight="1">
      <c r="B11" s="123" t="s">
        <v>232</v>
      </c>
      <c r="C11" s="120"/>
      <c r="D11" s="120"/>
      <c r="E11" s="120"/>
      <c r="F11" s="120"/>
      <c r="G11" s="120"/>
      <c r="H11" s="122">
        <v>0.61130000000000007</v>
      </c>
      <c r="I11" s="121">
        <f>I12+I13</f>
        <v>8.5638299999999994</v>
      </c>
      <c r="J11" s="122">
        <v>1</v>
      </c>
      <c r="K11" s="122">
        <f>I11/'סכום נכסי הקרן'!$C$42</f>
        <v>9.9445873920038109E-5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60">
      <c r="B12" s="82" t="s">
        <v>1088</v>
      </c>
      <c r="C12" s="79" t="s">
        <v>1089</v>
      </c>
      <c r="D12" s="79" t="s">
        <v>1090</v>
      </c>
      <c r="E12" s="79" t="s">
        <v>287</v>
      </c>
      <c r="F12" s="93">
        <v>6.7750000000000005E-2</v>
      </c>
      <c r="G12" s="92" t="s">
        <v>167</v>
      </c>
      <c r="H12" s="87">
        <v>0.61130000000000007</v>
      </c>
      <c r="I12" s="86">
        <v>6.00861</v>
      </c>
      <c r="J12" s="87">
        <f>I12/I11</f>
        <v>0.7016264918850561</v>
      </c>
      <c r="K12" s="87">
        <f>I12/'סכום נכסי הקרן'!$C$42</f>
        <v>6.9773859650959939E-5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92" t="s">
        <v>1125</v>
      </c>
      <c r="C13" s="189"/>
      <c r="D13" s="189"/>
      <c r="E13" s="189"/>
      <c r="F13" s="189"/>
      <c r="G13" s="189"/>
      <c r="H13" s="191"/>
      <c r="I13" s="190">
        <v>2.5552199999999998</v>
      </c>
      <c r="J13" s="191">
        <f>I13/I11</f>
        <v>0.2983735081149439</v>
      </c>
      <c r="K13" s="191">
        <f>I13/'סכום נכסי הקרן'!$C$42</f>
        <v>2.9672014269078178E-5</v>
      </c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  <c r="AA13" s="188"/>
      <c r="AB13" s="188"/>
      <c r="AC13" s="188"/>
      <c r="AD13" s="188"/>
      <c r="AE13" s="188"/>
      <c r="AF13" s="188"/>
      <c r="AG13" s="188"/>
      <c r="AH13" s="188"/>
      <c r="AI13" s="188"/>
      <c r="AJ13" s="188"/>
      <c r="AK13" s="188"/>
      <c r="AL13" s="188"/>
      <c r="AM13" s="188"/>
      <c r="AN13" s="188"/>
      <c r="AO13" s="188"/>
      <c r="AP13" s="188"/>
      <c r="AQ13" s="188"/>
      <c r="AR13" s="188"/>
      <c r="AS13" s="188"/>
      <c r="AT13" s="188"/>
      <c r="AU13" s="188"/>
      <c r="AV13" s="188"/>
      <c r="AW13" s="188"/>
      <c r="AX13" s="188"/>
      <c r="AY13" s="188"/>
      <c r="AZ13" s="188"/>
      <c r="BA13" s="188"/>
      <c r="BB13" s="188"/>
      <c r="BC13" s="188"/>
      <c r="BD13" s="188"/>
      <c r="BE13" s="187"/>
      <c r="BF13" s="187"/>
      <c r="BG13" s="187"/>
      <c r="BH13" s="187"/>
    </row>
    <row r="14" spans="2:60">
      <c r="B14" s="78"/>
      <c r="C14" s="78"/>
      <c r="D14" s="78"/>
      <c r="E14" s="78"/>
      <c r="F14" s="78"/>
      <c r="G14" s="78"/>
      <c r="H14" s="78"/>
      <c r="I14" s="78"/>
      <c r="J14" s="78"/>
      <c r="K14" s="78"/>
    </row>
    <row r="15" spans="2:60">
      <c r="B15" s="78"/>
      <c r="C15" s="78"/>
      <c r="D15" s="78"/>
      <c r="E15" s="78"/>
      <c r="F15" s="78"/>
      <c r="G15" s="78"/>
      <c r="H15" s="78"/>
      <c r="I15" s="78"/>
      <c r="J15" s="78"/>
      <c r="K15" s="78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4"/>
      <c r="C16" s="78"/>
      <c r="D16" s="78"/>
      <c r="E16" s="78"/>
      <c r="F16" s="78"/>
      <c r="G16" s="78"/>
      <c r="H16" s="78"/>
      <c r="I16" s="78"/>
      <c r="J16" s="78"/>
      <c r="K16" s="78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4"/>
      <c r="C17" s="78"/>
      <c r="D17" s="78"/>
      <c r="E17" s="78"/>
      <c r="F17" s="78"/>
      <c r="G17" s="78"/>
      <c r="H17" s="78"/>
      <c r="I17" s="78"/>
      <c r="J17" s="78"/>
      <c r="K17" s="78"/>
    </row>
    <row r="18" spans="2:11">
      <c r="B18" s="78"/>
      <c r="C18" s="78"/>
      <c r="D18" s="78"/>
      <c r="E18" s="78"/>
      <c r="F18" s="78"/>
      <c r="G18" s="78"/>
      <c r="H18" s="78"/>
      <c r="I18" s="78"/>
      <c r="J18" s="78"/>
      <c r="K18" s="78"/>
    </row>
    <row r="19" spans="2:11">
      <c r="B19" s="78"/>
      <c r="C19" s="78"/>
      <c r="D19" s="78"/>
      <c r="E19" s="78"/>
      <c r="F19" s="78"/>
      <c r="G19" s="78"/>
      <c r="H19" s="78"/>
      <c r="I19" s="78"/>
      <c r="J19" s="78"/>
      <c r="K19" s="78"/>
    </row>
    <row r="20" spans="2:11">
      <c r="B20" s="78"/>
      <c r="C20" s="78"/>
      <c r="D20" s="78"/>
      <c r="E20" s="78"/>
      <c r="F20" s="78"/>
      <c r="G20" s="78"/>
      <c r="H20" s="78"/>
      <c r="I20" s="78"/>
      <c r="J20" s="78"/>
      <c r="K20" s="78"/>
    </row>
    <row r="21" spans="2:11">
      <c r="B21" s="78"/>
      <c r="C21" s="78"/>
      <c r="D21" s="78"/>
      <c r="E21" s="78"/>
      <c r="F21" s="78"/>
      <c r="G21" s="78"/>
      <c r="H21" s="78"/>
      <c r="I21" s="78"/>
      <c r="J21" s="78"/>
      <c r="K21" s="78"/>
    </row>
    <row r="22" spans="2:11">
      <c r="B22" s="78"/>
      <c r="C22" s="78"/>
      <c r="D22" s="78"/>
      <c r="E22" s="78"/>
      <c r="F22" s="78"/>
      <c r="G22" s="78"/>
      <c r="H22" s="78"/>
      <c r="I22" s="78"/>
      <c r="J22" s="78"/>
      <c r="K22" s="78"/>
    </row>
    <row r="23" spans="2:11">
      <c r="B23" s="78"/>
      <c r="C23" s="78"/>
      <c r="D23" s="78"/>
      <c r="E23" s="78"/>
      <c r="F23" s="78"/>
      <c r="G23" s="78"/>
      <c r="H23" s="78"/>
      <c r="I23" s="78"/>
      <c r="J23" s="78"/>
      <c r="K23" s="78"/>
    </row>
    <row r="24" spans="2:11">
      <c r="B24" s="78"/>
      <c r="C24" s="78"/>
      <c r="D24" s="78"/>
      <c r="E24" s="78"/>
      <c r="F24" s="78"/>
      <c r="G24" s="78"/>
      <c r="H24" s="78"/>
      <c r="I24" s="78"/>
      <c r="J24" s="78"/>
      <c r="K24" s="78"/>
    </row>
    <row r="25" spans="2:11">
      <c r="B25" s="78"/>
      <c r="C25" s="78"/>
      <c r="D25" s="78"/>
      <c r="E25" s="78"/>
      <c r="F25" s="78"/>
      <c r="G25" s="78"/>
      <c r="H25" s="78"/>
      <c r="I25" s="78"/>
      <c r="J25" s="78"/>
      <c r="K25" s="78"/>
    </row>
    <row r="26" spans="2:11">
      <c r="B26" s="78"/>
      <c r="C26" s="78"/>
      <c r="D26" s="78"/>
      <c r="E26" s="78"/>
      <c r="F26" s="78"/>
      <c r="G26" s="78"/>
      <c r="H26" s="78"/>
      <c r="I26" s="78"/>
      <c r="J26" s="78"/>
      <c r="K26" s="78"/>
    </row>
    <row r="27" spans="2:11">
      <c r="B27" s="78"/>
      <c r="C27" s="78"/>
      <c r="D27" s="78"/>
      <c r="E27" s="78"/>
      <c r="F27" s="78"/>
      <c r="G27" s="78"/>
      <c r="H27" s="78"/>
      <c r="I27" s="78"/>
      <c r="J27" s="78"/>
      <c r="K27" s="78"/>
    </row>
    <row r="28" spans="2:11">
      <c r="B28" s="78"/>
      <c r="C28" s="78"/>
      <c r="D28" s="78"/>
      <c r="E28" s="78"/>
      <c r="F28" s="78"/>
      <c r="G28" s="78"/>
      <c r="H28" s="78"/>
      <c r="I28" s="78"/>
      <c r="J28" s="78"/>
      <c r="K28" s="78"/>
    </row>
    <row r="29" spans="2:11">
      <c r="B29" s="78"/>
      <c r="C29" s="78"/>
      <c r="D29" s="78"/>
      <c r="E29" s="78"/>
      <c r="F29" s="78"/>
      <c r="G29" s="78"/>
      <c r="H29" s="78"/>
      <c r="I29" s="78"/>
      <c r="J29" s="78"/>
      <c r="K29" s="78"/>
    </row>
    <row r="30" spans="2:11">
      <c r="B30" s="78"/>
      <c r="C30" s="78"/>
      <c r="D30" s="78"/>
      <c r="E30" s="78"/>
      <c r="F30" s="78"/>
      <c r="G30" s="78"/>
      <c r="H30" s="78"/>
      <c r="I30" s="78"/>
      <c r="J30" s="78"/>
      <c r="K30" s="78"/>
    </row>
    <row r="31" spans="2:11">
      <c r="B31" s="78"/>
      <c r="C31" s="78"/>
      <c r="D31" s="78"/>
      <c r="E31" s="78"/>
      <c r="F31" s="78"/>
      <c r="G31" s="78"/>
      <c r="H31" s="78"/>
      <c r="I31" s="78"/>
      <c r="J31" s="78"/>
      <c r="K31" s="78"/>
    </row>
    <row r="32" spans="2:11">
      <c r="B32" s="78"/>
      <c r="C32" s="78"/>
      <c r="D32" s="78"/>
      <c r="E32" s="78"/>
      <c r="F32" s="78"/>
      <c r="G32" s="78"/>
      <c r="H32" s="78"/>
      <c r="I32" s="78"/>
      <c r="J32" s="78"/>
      <c r="K32" s="78"/>
    </row>
    <row r="33" spans="2:11">
      <c r="B33" s="78"/>
      <c r="C33" s="78"/>
      <c r="D33" s="78"/>
      <c r="E33" s="78"/>
      <c r="F33" s="78"/>
      <c r="G33" s="78"/>
      <c r="H33" s="78"/>
      <c r="I33" s="78"/>
      <c r="J33" s="78"/>
      <c r="K33" s="78"/>
    </row>
    <row r="34" spans="2:11">
      <c r="B34" s="78"/>
      <c r="C34" s="78"/>
      <c r="D34" s="78"/>
      <c r="E34" s="78"/>
      <c r="F34" s="78"/>
      <c r="G34" s="78"/>
      <c r="H34" s="78"/>
      <c r="I34" s="78"/>
      <c r="J34" s="78"/>
      <c r="K34" s="78"/>
    </row>
    <row r="35" spans="2:11">
      <c r="B35" s="78"/>
      <c r="C35" s="78"/>
      <c r="D35" s="78"/>
      <c r="E35" s="78"/>
      <c r="F35" s="78"/>
      <c r="G35" s="78"/>
      <c r="H35" s="78"/>
      <c r="I35" s="78"/>
      <c r="J35" s="78"/>
      <c r="K35" s="78"/>
    </row>
    <row r="36" spans="2:11">
      <c r="B36" s="78"/>
      <c r="C36" s="78"/>
      <c r="D36" s="78"/>
      <c r="E36" s="78"/>
      <c r="F36" s="78"/>
      <c r="G36" s="78"/>
      <c r="H36" s="78"/>
      <c r="I36" s="78"/>
      <c r="J36" s="78"/>
      <c r="K36" s="78"/>
    </row>
    <row r="37" spans="2:11">
      <c r="B37" s="78"/>
      <c r="C37" s="78"/>
      <c r="D37" s="78"/>
      <c r="E37" s="78"/>
      <c r="F37" s="78"/>
      <c r="G37" s="78"/>
      <c r="H37" s="78"/>
      <c r="I37" s="78"/>
      <c r="J37" s="78"/>
      <c r="K37" s="78"/>
    </row>
    <row r="38" spans="2:11">
      <c r="B38" s="78"/>
      <c r="C38" s="78"/>
      <c r="D38" s="78"/>
      <c r="E38" s="78"/>
      <c r="F38" s="78"/>
      <c r="G38" s="78"/>
      <c r="H38" s="78"/>
      <c r="I38" s="78"/>
      <c r="J38" s="78"/>
      <c r="K38" s="78"/>
    </row>
    <row r="39" spans="2:11">
      <c r="B39" s="78"/>
      <c r="C39" s="78"/>
      <c r="D39" s="78"/>
      <c r="E39" s="78"/>
      <c r="F39" s="78"/>
      <c r="G39" s="78"/>
      <c r="H39" s="78"/>
      <c r="I39" s="78"/>
      <c r="J39" s="78"/>
      <c r="K39" s="78"/>
    </row>
    <row r="40" spans="2:11">
      <c r="B40" s="78"/>
      <c r="C40" s="78"/>
      <c r="D40" s="78"/>
      <c r="E40" s="78"/>
      <c r="F40" s="78"/>
      <c r="G40" s="78"/>
      <c r="H40" s="78"/>
      <c r="I40" s="78"/>
      <c r="J40" s="78"/>
      <c r="K40" s="78"/>
    </row>
    <row r="41" spans="2:11">
      <c r="B41" s="78"/>
      <c r="C41" s="78"/>
      <c r="D41" s="78"/>
      <c r="E41" s="78"/>
      <c r="F41" s="78"/>
      <c r="G41" s="78"/>
      <c r="H41" s="78"/>
      <c r="I41" s="78"/>
      <c r="J41" s="78"/>
      <c r="K41" s="78"/>
    </row>
    <row r="42" spans="2:11">
      <c r="B42" s="78"/>
      <c r="C42" s="78"/>
      <c r="D42" s="78"/>
      <c r="E42" s="78"/>
      <c r="F42" s="78"/>
      <c r="G42" s="78"/>
      <c r="H42" s="78"/>
      <c r="I42" s="78"/>
      <c r="J42" s="78"/>
      <c r="K42" s="78"/>
    </row>
    <row r="43" spans="2:11">
      <c r="B43" s="78"/>
      <c r="C43" s="78"/>
      <c r="D43" s="78"/>
      <c r="E43" s="78"/>
      <c r="F43" s="78"/>
      <c r="G43" s="78"/>
      <c r="H43" s="78"/>
      <c r="I43" s="78"/>
      <c r="J43" s="78"/>
      <c r="K43" s="78"/>
    </row>
    <row r="44" spans="2:11">
      <c r="B44" s="78"/>
      <c r="C44" s="78"/>
      <c r="D44" s="78"/>
      <c r="E44" s="78"/>
      <c r="F44" s="78"/>
      <c r="G44" s="78"/>
      <c r="H44" s="78"/>
      <c r="I44" s="78"/>
      <c r="J44" s="78"/>
      <c r="K44" s="78"/>
    </row>
    <row r="45" spans="2:11">
      <c r="B45" s="78"/>
      <c r="C45" s="78"/>
      <c r="D45" s="78"/>
      <c r="E45" s="78"/>
      <c r="F45" s="78"/>
      <c r="G45" s="78"/>
      <c r="H45" s="78"/>
      <c r="I45" s="78"/>
      <c r="J45" s="78"/>
      <c r="K45" s="78"/>
    </row>
    <row r="46" spans="2:11">
      <c r="B46" s="78"/>
      <c r="C46" s="78"/>
      <c r="D46" s="78"/>
      <c r="E46" s="78"/>
      <c r="F46" s="78"/>
      <c r="G46" s="78"/>
      <c r="H46" s="78"/>
      <c r="I46" s="78"/>
      <c r="J46" s="78"/>
      <c r="K46" s="78"/>
    </row>
    <row r="47" spans="2:11">
      <c r="B47" s="78"/>
      <c r="C47" s="78"/>
      <c r="D47" s="78"/>
      <c r="E47" s="78"/>
      <c r="F47" s="78"/>
      <c r="G47" s="78"/>
      <c r="H47" s="78"/>
      <c r="I47" s="78"/>
      <c r="J47" s="78"/>
      <c r="K47" s="78"/>
    </row>
    <row r="48" spans="2:11">
      <c r="B48" s="78"/>
      <c r="C48" s="78"/>
      <c r="D48" s="78"/>
      <c r="E48" s="78"/>
      <c r="F48" s="78"/>
      <c r="G48" s="78"/>
      <c r="H48" s="78"/>
      <c r="I48" s="78"/>
      <c r="J48" s="78"/>
      <c r="K48" s="78"/>
    </row>
    <row r="49" spans="2:11">
      <c r="B49" s="78"/>
      <c r="C49" s="78"/>
      <c r="D49" s="78"/>
      <c r="E49" s="78"/>
      <c r="F49" s="78"/>
      <c r="G49" s="78"/>
      <c r="H49" s="78"/>
      <c r="I49" s="78"/>
      <c r="J49" s="78"/>
      <c r="K49" s="78"/>
    </row>
    <row r="50" spans="2:11">
      <c r="B50" s="78"/>
      <c r="C50" s="78"/>
      <c r="D50" s="78"/>
      <c r="E50" s="78"/>
      <c r="F50" s="78"/>
      <c r="G50" s="78"/>
      <c r="H50" s="78"/>
      <c r="I50" s="78"/>
      <c r="J50" s="78"/>
      <c r="K50" s="78"/>
    </row>
    <row r="51" spans="2:11">
      <c r="B51" s="78"/>
      <c r="C51" s="78"/>
      <c r="D51" s="78"/>
      <c r="E51" s="78"/>
      <c r="F51" s="78"/>
      <c r="G51" s="78"/>
      <c r="H51" s="78"/>
      <c r="I51" s="78"/>
      <c r="J51" s="78"/>
      <c r="K51" s="78"/>
    </row>
    <row r="52" spans="2:11">
      <c r="B52" s="78"/>
      <c r="C52" s="78"/>
      <c r="D52" s="78"/>
      <c r="E52" s="78"/>
      <c r="F52" s="78"/>
      <c r="G52" s="78"/>
      <c r="H52" s="78"/>
      <c r="I52" s="78"/>
      <c r="J52" s="78"/>
      <c r="K52" s="78"/>
    </row>
    <row r="53" spans="2:11">
      <c r="B53" s="78"/>
      <c r="C53" s="78"/>
      <c r="D53" s="78"/>
      <c r="E53" s="78"/>
      <c r="F53" s="78"/>
      <c r="G53" s="78"/>
      <c r="H53" s="78"/>
      <c r="I53" s="78"/>
      <c r="J53" s="78"/>
      <c r="K53" s="78"/>
    </row>
    <row r="54" spans="2:11">
      <c r="B54" s="78"/>
      <c r="C54" s="78"/>
      <c r="D54" s="78"/>
      <c r="E54" s="78"/>
      <c r="F54" s="78"/>
      <c r="G54" s="78"/>
      <c r="H54" s="78"/>
      <c r="I54" s="78"/>
      <c r="J54" s="78"/>
      <c r="K54" s="78"/>
    </row>
    <row r="55" spans="2:11">
      <c r="B55" s="78"/>
      <c r="C55" s="78"/>
      <c r="D55" s="78"/>
      <c r="E55" s="78"/>
      <c r="F55" s="78"/>
      <c r="G55" s="78"/>
      <c r="H55" s="78"/>
      <c r="I55" s="78"/>
      <c r="J55" s="78"/>
      <c r="K55" s="78"/>
    </row>
    <row r="56" spans="2:11">
      <c r="B56" s="78"/>
      <c r="C56" s="78"/>
      <c r="D56" s="78"/>
      <c r="E56" s="78"/>
      <c r="F56" s="78"/>
      <c r="G56" s="78"/>
      <c r="H56" s="78"/>
      <c r="I56" s="78"/>
      <c r="J56" s="78"/>
      <c r="K56" s="78"/>
    </row>
    <row r="57" spans="2:11">
      <c r="B57" s="78"/>
      <c r="C57" s="78"/>
      <c r="D57" s="78"/>
      <c r="E57" s="78"/>
      <c r="F57" s="78"/>
      <c r="G57" s="78"/>
      <c r="H57" s="78"/>
      <c r="I57" s="78"/>
      <c r="J57" s="78"/>
      <c r="K57" s="78"/>
    </row>
    <row r="58" spans="2:11">
      <c r="B58" s="78"/>
      <c r="C58" s="78"/>
      <c r="D58" s="78"/>
      <c r="E58" s="78"/>
      <c r="F58" s="78"/>
      <c r="G58" s="78"/>
      <c r="H58" s="78"/>
      <c r="I58" s="78"/>
      <c r="J58" s="78"/>
      <c r="K58" s="78"/>
    </row>
    <row r="59" spans="2:11">
      <c r="B59" s="78"/>
      <c r="C59" s="78"/>
      <c r="D59" s="78"/>
      <c r="E59" s="78"/>
      <c r="F59" s="78"/>
      <c r="G59" s="78"/>
      <c r="H59" s="78"/>
      <c r="I59" s="78"/>
      <c r="J59" s="78"/>
      <c r="K59" s="78"/>
    </row>
    <row r="60" spans="2:11">
      <c r="B60" s="78"/>
      <c r="C60" s="78"/>
      <c r="D60" s="78"/>
      <c r="E60" s="78"/>
      <c r="F60" s="78"/>
      <c r="G60" s="78"/>
      <c r="H60" s="78"/>
      <c r="I60" s="78"/>
      <c r="J60" s="78"/>
      <c r="K60" s="78"/>
    </row>
    <row r="61" spans="2:11">
      <c r="B61" s="78"/>
      <c r="C61" s="78"/>
      <c r="D61" s="78"/>
      <c r="E61" s="78"/>
      <c r="F61" s="78"/>
      <c r="G61" s="78"/>
      <c r="H61" s="78"/>
      <c r="I61" s="78"/>
      <c r="J61" s="78"/>
      <c r="K61" s="78"/>
    </row>
    <row r="62" spans="2:11">
      <c r="B62" s="78"/>
      <c r="C62" s="78"/>
      <c r="D62" s="78"/>
      <c r="E62" s="78"/>
      <c r="F62" s="78"/>
      <c r="G62" s="78"/>
      <c r="H62" s="78"/>
      <c r="I62" s="78"/>
      <c r="J62" s="78"/>
      <c r="K62" s="78"/>
    </row>
    <row r="63" spans="2:11">
      <c r="B63" s="78"/>
      <c r="C63" s="78"/>
      <c r="D63" s="78"/>
      <c r="E63" s="78"/>
      <c r="F63" s="78"/>
      <c r="G63" s="78"/>
      <c r="H63" s="78"/>
      <c r="I63" s="78"/>
      <c r="J63" s="78"/>
      <c r="K63" s="78"/>
    </row>
    <row r="64" spans="2:11">
      <c r="B64" s="78"/>
      <c r="C64" s="78"/>
      <c r="D64" s="78"/>
      <c r="E64" s="78"/>
      <c r="F64" s="78"/>
      <c r="G64" s="78"/>
      <c r="H64" s="78"/>
      <c r="I64" s="78"/>
      <c r="J64" s="78"/>
      <c r="K64" s="78"/>
    </row>
    <row r="65" spans="2:11">
      <c r="B65" s="78"/>
      <c r="C65" s="78"/>
      <c r="D65" s="78"/>
      <c r="E65" s="78"/>
      <c r="F65" s="78"/>
      <c r="G65" s="78"/>
      <c r="H65" s="78"/>
      <c r="I65" s="78"/>
      <c r="J65" s="78"/>
      <c r="K65" s="78"/>
    </row>
    <row r="66" spans="2:11">
      <c r="B66" s="78"/>
      <c r="C66" s="78"/>
      <c r="D66" s="78"/>
      <c r="E66" s="78"/>
      <c r="F66" s="78"/>
      <c r="G66" s="78"/>
      <c r="H66" s="78"/>
      <c r="I66" s="78"/>
      <c r="J66" s="78"/>
      <c r="K66" s="78"/>
    </row>
    <row r="67" spans="2:11">
      <c r="B67" s="78"/>
      <c r="C67" s="78"/>
      <c r="D67" s="78"/>
      <c r="E67" s="78"/>
      <c r="F67" s="78"/>
      <c r="G67" s="78"/>
      <c r="H67" s="78"/>
      <c r="I67" s="78"/>
      <c r="J67" s="78"/>
      <c r="K67" s="78"/>
    </row>
    <row r="68" spans="2:11">
      <c r="B68" s="78"/>
      <c r="C68" s="78"/>
      <c r="D68" s="78"/>
      <c r="E68" s="78"/>
      <c r="F68" s="78"/>
      <c r="G68" s="78"/>
      <c r="H68" s="78"/>
      <c r="I68" s="78"/>
      <c r="J68" s="78"/>
      <c r="K68" s="78"/>
    </row>
    <row r="69" spans="2:11">
      <c r="B69" s="78"/>
      <c r="C69" s="78"/>
      <c r="D69" s="78"/>
      <c r="E69" s="78"/>
      <c r="F69" s="78"/>
      <c r="G69" s="78"/>
      <c r="H69" s="78"/>
      <c r="I69" s="78"/>
      <c r="J69" s="78"/>
      <c r="K69" s="78"/>
    </row>
    <row r="70" spans="2:11">
      <c r="B70" s="78"/>
      <c r="C70" s="78"/>
      <c r="D70" s="78"/>
      <c r="E70" s="78"/>
      <c r="F70" s="78"/>
      <c r="G70" s="78"/>
      <c r="H70" s="78"/>
      <c r="I70" s="78"/>
      <c r="J70" s="78"/>
      <c r="K70" s="78"/>
    </row>
    <row r="71" spans="2:11">
      <c r="B71" s="78"/>
      <c r="C71" s="78"/>
      <c r="D71" s="78"/>
      <c r="E71" s="78"/>
      <c r="F71" s="78"/>
      <c r="G71" s="78"/>
      <c r="H71" s="78"/>
      <c r="I71" s="78"/>
      <c r="J71" s="78"/>
      <c r="K71" s="78"/>
    </row>
    <row r="72" spans="2:11">
      <c r="B72" s="78"/>
      <c r="C72" s="78"/>
      <c r="D72" s="78"/>
      <c r="E72" s="78"/>
      <c r="F72" s="78"/>
      <c r="G72" s="78"/>
      <c r="H72" s="78"/>
      <c r="I72" s="78"/>
      <c r="J72" s="78"/>
      <c r="K72" s="78"/>
    </row>
    <row r="73" spans="2:11">
      <c r="B73" s="78"/>
      <c r="C73" s="78"/>
      <c r="D73" s="78"/>
      <c r="E73" s="78"/>
      <c r="F73" s="78"/>
      <c r="G73" s="78"/>
      <c r="H73" s="78"/>
      <c r="I73" s="78"/>
      <c r="J73" s="78"/>
      <c r="K73" s="78"/>
    </row>
    <row r="74" spans="2:11">
      <c r="B74" s="78"/>
      <c r="C74" s="78"/>
      <c r="D74" s="78"/>
      <c r="E74" s="78"/>
      <c r="F74" s="78"/>
      <c r="G74" s="78"/>
      <c r="H74" s="78"/>
      <c r="I74" s="78"/>
      <c r="J74" s="78"/>
      <c r="K74" s="78"/>
    </row>
    <row r="75" spans="2:11">
      <c r="B75" s="78"/>
      <c r="C75" s="78"/>
      <c r="D75" s="78"/>
      <c r="E75" s="78"/>
      <c r="F75" s="78"/>
      <c r="G75" s="78"/>
      <c r="H75" s="78"/>
      <c r="I75" s="78"/>
      <c r="J75" s="78"/>
      <c r="K75" s="78"/>
    </row>
    <row r="76" spans="2:11">
      <c r="B76" s="78"/>
      <c r="C76" s="78"/>
      <c r="D76" s="78"/>
      <c r="E76" s="78"/>
      <c r="F76" s="78"/>
      <c r="G76" s="78"/>
      <c r="H76" s="78"/>
      <c r="I76" s="78"/>
      <c r="J76" s="78"/>
      <c r="K76" s="78"/>
    </row>
    <row r="77" spans="2:11">
      <c r="B77" s="78"/>
      <c r="C77" s="78"/>
      <c r="D77" s="78"/>
      <c r="E77" s="78"/>
      <c r="F77" s="78"/>
      <c r="G77" s="78"/>
      <c r="H77" s="78"/>
      <c r="I77" s="78"/>
      <c r="J77" s="78"/>
      <c r="K77" s="78"/>
    </row>
    <row r="78" spans="2:11">
      <c r="B78" s="78"/>
      <c r="C78" s="78"/>
      <c r="D78" s="78"/>
      <c r="E78" s="78"/>
      <c r="F78" s="78"/>
      <c r="G78" s="78"/>
      <c r="H78" s="78"/>
      <c r="I78" s="78"/>
      <c r="J78" s="78"/>
      <c r="K78" s="78"/>
    </row>
    <row r="79" spans="2:11">
      <c r="B79" s="78"/>
      <c r="C79" s="78"/>
      <c r="D79" s="78"/>
      <c r="E79" s="78"/>
      <c r="F79" s="78"/>
      <c r="G79" s="78"/>
      <c r="H79" s="78"/>
      <c r="I79" s="78"/>
      <c r="J79" s="78"/>
      <c r="K79" s="78"/>
    </row>
    <row r="80" spans="2:11">
      <c r="B80" s="78"/>
      <c r="C80" s="78"/>
      <c r="D80" s="78"/>
      <c r="E80" s="78"/>
      <c r="F80" s="78"/>
      <c r="G80" s="78"/>
      <c r="H80" s="78"/>
      <c r="I80" s="78"/>
      <c r="J80" s="78"/>
      <c r="K80" s="78"/>
    </row>
    <row r="81" spans="2:11">
      <c r="B81" s="78"/>
      <c r="C81" s="78"/>
      <c r="D81" s="78"/>
      <c r="E81" s="78"/>
      <c r="F81" s="78"/>
      <c r="G81" s="78"/>
      <c r="H81" s="78"/>
      <c r="I81" s="78"/>
      <c r="J81" s="78"/>
      <c r="K81" s="78"/>
    </row>
    <row r="82" spans="2:11">
      <c r="B82" s="78"/>
      <c r="C82" s="78"/>
      <c r="D82" s="78"/>
      <c r="E82" s="78"/>
      <c r="F82" s="78"/>
      <c r="G82" s="78"/>
      <c r="H82" s="78"/>
      <c r="I82" s="78"/>
      <c r="J82" s="78"/>
      <c r="K82" s="78"/>
    </row>
    <row r="83" spans="2:11">
      <c r="B83" s="78"/>
      <c r="C83" s="78"/>
      <c r="D83" s="78"/>
      <c r="E83" s="78"/>
      <c r="F83" s="78"/>
      <c r="G83" s="78"/>
      <c r="H83" s="78"/>
      <c r="I83" s="78"/>
      <c r="J83" s="78"/>
      <c r="K83" s="78"/>
    </row>
    <row r="84" spans="2:11">
      <c r="B84" s="78"/>
      <c r="C84" s="78"/>
      <c r="D84" s="78"/>
      <c r="E84" s="78"/>
      <c r="F84" s="78"/>
      <c r="G84" s="78"/>
      <c r="H84" s="78"/>
      <c r="I84" s="78"/>
      <c r="J84" s="78"/>
      <c r="K84" s="78"/>
    </row>
    <row r="85" spans="2:11">
      <c r="B85" s="78"/>
      <c r="C85" s="78"/>
      <c r="D85" s="78"/>
      <c r="E85" s="78"/>
      <c r="F85" s="78"/>
      <c r="G85" s="78"/>
      <c r="H85" s="78"/>
      <c r="I85" s="78"/>
      <c r="J85" s="78"/>
      <c r="K85" s="78"/>
    </row>
    <row r="86" spans="2:11">
      <c r="B86" s="78"/>
      <c r="C86" s="78"/>
      <c r="D86" s="78"/>
      <c r="E86" s="78"/>
      <c r="F86" s="78"/>
      <c r="G86" s="78"/>
      <c r="H86" s="78"/>
      <c r="I86" s="78"/>
      <c r="J86" s="78"/>
      <c r="K86" s="78"/>
    </row>
    <row r="87" spans="2:11">
      <c r="B87" s="78"/>
      <c r="C87" s="78"/>
      <c r="D87" s="78"/>
      <c r="E87" s="78"/>
      <c r="F87" s="78"/>
      <c r="G87" s="78"/>
      <c r="H87" s="78"/>
      <c r="I87" s="78"/>
      <c r="J87" s="78"/>
      <c r="K87" s="78"/>
    </row>
    <row r="88" spans="2:11">
      <c r="B88" s="78"/>
      <c r="C88" s="78"/>
      <c r="D88" s="78"/>
      <c r="E88" s="78"/>
      <c r="F88" s="78"/>
      <c r="G88" s="78"/>
      <c r="H88" s="78"/>
      <c r="I88" s="78"/>
      <c r="J88" s="78"/>
      <c r="K88" s="78"/>
    </row>
    <row r="89" spans="2:11">
      <c r="B89" s="78"/>
      <c r="C89" s="78"/>
      <c r="D89" s="78"/>
      <c r="E89" s="78"/>
      <c r="F89" s="78"/>
      <c r="G89" s="78"/>
      <c r="H89" s="78"/>
      <c r="I89" s="78"/>
      <c r="J89" s="78"/>
      <c r="K89" s="78"/>
    </row>
    <row r="90" spans="2:11">
      <c r="B90" s="78"/>
      <c r="C90" s="78"/>
      <c r="D90" s="78"/>
      <c r="E90" s="78"/>
      <c r="F90" s="78"/>
      <c r="G90" s="78"/>
      <c r="H90" s="78"/>
      <c r="I90" s="78"/>
      <c r="J90" s="78"/>
      <c r="K90" s="78"/>
    </row>
    <row r="91" spans="2:11">
      <c r="B91" s="78"/>
      <c r="C91" s="78"/>
      <c r="D91" s="78"/>
      <c r="E91" s="78"/>
      <c r="F91" s="78"/>
      <c r="G91" s="78"/>
      <c r="H91" s="78"/>
      <c r="I91" s="78"/>
      <c r="J91" s="78"/>
      <c r="K91" s="78"/>
    </row>
    <row r="92" spans="2:11">
      <c r="B92" s="78"/>
      <c r="C92" s="78"/>
      <c r="D92" s="78"/>
      <c r="E92" s="78"/>
      <c r="F92" s="78"/>
      <c r="G92" s="78"/>
      <c r="H92" s="78"/>
      <c r="I92" s="78"/>
      <c r="J92" s="78"/>
      <c r="K92" s="78"/>
    </row>
    <row r="93" spans="2:11">
      <c r="B93" s="78"/>
      <c r="C93" s="78"/>
      <c r="D93" s="78"/>
      <c r="E93" s="78"/>
      <c r="F93" s="78"/>
      <c r="G93" s="78"/>
      <c r="H93" s="78"/>
      <c r="I93" s="78"/>
      <c r="J93" s="78"/>
      <c r="K93" s="78"/>
    </row>
    <row r="94" spans="2:11">
      <c r="B94" s="78"/>
      <c r="C94" s="78"/>
      <c r="D94" s="78"/>
      <c r="E94" s="78"/>
      <c r="F94" s="78"/>
      <c r="G94" s="78"/>
      <c r="H94" s="78"/>
      <c r="I94" s="78"/>
      <c r="J94" s="78"/>
      <c r="K94" s="78"/>
    </row>
    <row r="95" spans="2:11">
      <c r="B95" s="78"/>
      <c r="C95" s="78"/>
      <c r="D95" s="78"/>
      <c r="E95" s="78"/>
      <c r="F95" s="78"/>
      <c r="G95" s="78"/>
      <c r="H95" s="78"/>
      <c r="I95" s="78"/>
      <c r="J95" s="78"/>
      <c r="K95" s="78"/>
    </row>
    <row r="96" spans="2:11">
      <c r="B96" s="78"/>
      <c r="C96" s="78"/>
      <c r="D96" s="78"/>
      <c r="E96" s="78"/>
      <c r="F96" s="78"/>
      <c r="G96" s="78"/>
      <c r="H96" s="78"/>
      <c r="I96" s="78"/>
      <c r="J96" s="78"/>
      <c r="K96" s="78"/>
    </row>
    <row r="97" spans="2:11">
      <c r="B97" s="78"/>
      <c r="C97" s="78"/>
      <c r="D97" s="78"/>
      <c r="E97" s="78"/>
      <c r="F97" s="78"/>
      <c r="G97" s="78"/>
      <c r="H97" s="78"/>
      <c r="I97" s="78"/>
      <c r="J97" s="78"/>
      <c r="K97" s="78"/>
    </row>
    <row r="98" spans="2:11">
      <c r="B98" s="78"/>
      <c r="C98" s="78"/>
      <c r="D98" s="78"/>
      <c r="E98" s="78"/>
      <c r="F98" s="78"/>
      <c r="G98" s="78"/>
      <c r="H98" s="78"/>
      <c r="I98" s="78"/>
      <c r="J98" s="78"/>
      <c r="K98" s="78"/>
    </row>
    <row r="99" spans="2:11">
      <c r="B99" s="78"/>
      <c r="C99" s="78"/>
      <c r="D99" s="78"/>
      <c r="E99" s="78"/>
      <c r="F99" s="78"/>
      <c r="G99" s="78"/>
      <c r="H99" s="78"/>
      <c r="I99" s="78"/>
      <c r="J99" s="78"/>
      <c r="K99" s="78"/>
    </row>
    <row r="100" spans="2:11">
      <c r="B100" s="78"/>
      <c r="C100" s="78"/>
      <c r="D100" s="78"/>
      <c r="E100" s="78"/>
      <c r="F100" s="78"/>
      <c r="G100" s="78"/>
      <c r="H100" s="78"/>
      <c r="I100" s="78"/>
      <c r="J100" s="78"/>
      <c r="K100" s="78"/>
    </row>
    <row r="101" spans="2:11">
      <c r="B101" s="78"/>
      <c r="C101" s="78"/>
      <c r="D101" s="78"/>
      <c r="E101" s="78"/>
      <c r="F101" s="78"/>
      <c r="G101" s="78"/>
      <c r="H101" s="78"/>
      <c r="I101" s="78"/>
      <c r="J101" s="78"/>
      <c r="K101" s="78"/>
    </row>
    <row r="102" spans="2:11">
      <c r="B102" s="78"/>
      <c r="C102" s="78"/>
      <c r="D102" s="78"/>
      <c r="E102" s="78"/>
      <c r="F102" s="78"/>
      <c r="G102" s="78"/>
      <c r="H102" s="78"/>
      <c r="I102" s="78"/>
      <c r="J102" s="78"/>
      <c r="K102" s="78"/>
    </row>
    <row r="103" spans="2:11">
      <c r="B103" s="78"/>
      <c r="C103" s="78"/>
      <c r="D103" s="78"/>
      <c r="E103" s="78"/>
      <c r="F103" s="78"/>
      <c r="G103" s="78"/>
      <c r="H103" s="78"/>
      <c r="I103" s="78"/>
      <c r="J103" s="78"/>
      <c r="K103" s="78"/>
    </row>
    <row r="104" spans="2:11">
      <c r="B104" s="78"/>
      <c r="C104" s="78"/>
      <c r="D104" s="78"/>
      <c r="E104" s="78"/>
      <c r="F104" s="78"/>
      <c r="G104" s="78"/>
      <c r="H104" s="78"/>
      <c r="I104" s="78"/>
      <c r="J104" s="78"/>
      <c r="K104" s="78"/>
    </row>
    <row r="105" spans="2:11">
      <c r="B105" s="78"/>
      <c r="C105" s="78"/>
      <c r="D105" s="78"/>
      <c r="E105" s="78"/>
      <c r="F105" s="78"/>
      <c r="G105" s="78"/>
      <c r="H105" s="78"/>
      <c r="I105" s="78"/>
      <c r="J105" s="78"/>
      <c r="K105" s="78"/>
    </row>
    <row r="106" spans="2:11">
      <c r="B106" s="78"/>
      <c r="C106" s="78"/>
      <c r="D106" s="78"/>
      <c r="E106" s="78"/>
      <c r="F106" s="78"/>
      <c r="G106" s="78"/>
      <c r="H106" s="78"/>
      <c r="I106" s="78"/>
      <c r="J106" s="78"/>
      <c r="K106" s="78"/>
    </row>
    <row r="107" spans="2:11">
      <c r="B107" s="78"/>
      <c r="C107" s="78"/>
      <c r="D107" s="78"/>
      <c r="E107" s="78"/>
      <c r="F107" s="78"/>
      <c r="G107" s="78"/>
      <c r="H107" s="78"/>
      <c r="I107" s="78"/>
      <c r="J107" s="78"/>
      <c r="K107" s="78"/>
    </row>
    <row r="108" spans="2:11">
      <c r="B108" s="78"/>
      <c r="C108" s="78"/>
      <c r="D108" s="78"/>
      <c r="E108" s="78"/>
      <c r="F108" s="78"/>
      <c r="G108" s="78"/>
      <c r="H108" s="78"/>
      <c r="I108" s="78"/>
      <c r="J108" s="78"/>
      <c r="K108" s="78"/>
    </row>
    <row r="109" spans="2:11">
      <c r="B109" s="78"/>
      <c r="C109" s="78"/>
      <c r="D109" s="78"/>
      <c r="E109" s="78"/>
      <c r="F109" s="78"/>
      <c r="G109" s="78"/>
      <c r="H109" s="78"/>
      <c r="I109" s="78"/>
      <c r="J109" s="78"/>
      <c r="K109" s="78"/>
    </row>
    <row r="110" spans="2:11">
      <c r="B110" s="78"/>
      <c r="C110" s="78"/>
      <c r="D110" s="78"/>
      <c r="E110" s="78"/>
      <c r="F110" s="78"/>
      <c r="G110" s="78"/>
      <c r="H110" s="78"/>
      <c r="I110" s="78"/>
      <c r="J110" s="78"/>
      <c r="K110" s="78"/>
    </row>
    <row r="111" spans="2:11">
      <c r="B111" s="78"/>
      <c r="C111" s="78"/>
      <c r="D111" s="78"/>
      <c r="E111" s="78"/>
      <c r="F111" s="78"/>
      <c r="G111" s="78"/>
      <c r="H111" s="78"/>
      <c r="I111" s="78"/>
      <c r="J111" s="78"/>
      <c r="K111" s="78"/>
    </row>
    <row r="112" spans="2:11">
      <c r="B112" s="78"/>
      <c r="C112" s="78"/>
      <c r="D112" s="78"/>
      <c r="E112" s="78"/>
      <c r="F112" s="78"/>
      <c r="G112" s="78"/>
      <c r="H112" s="78"/>
      <c r="I112" s="78"/>
      <c r="J112" s="78"/>
      <c r="K112" s="78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phoneticPr fontId="5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O109"/>
  <sheetViews>
    <sheetView rightToLeft="1" workbookViewId="0">
      <selection activeCell="E1" sqref="E1:J104857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1" bestFit="1" customWidth="1"/>
    <col min="4" max="4" width="11.85546875" style="1" customWidth="1"/>
    <col min="5" max="5" width="8.7109375" style="3" customWidth="1"/>
    <col min="6" max="6" width="10" style="3" customWidth="1"/>
    <col min="7" max="7" width="9.5703125" style="3" customWidth="1"/>
    <col min="8" max="8" width="6.140625" style="3" customWidth="1"/>
    <col min="9" max="10" width="5.7109375" style="3" customWidth="1"/>
    <col min="11" max="11" width="6.85546875" style="3" customWidth="1"/>
    <col min="12" max="12" width="6.42578125" style="1" customWidth="1"/>
    <col min="13" max="13" width="6.7109375" style="1" customWidth="1"/>
    <col min="14" max="14" width="7.28515625" style="1" customWidth="1"/>
    <col min="15" max="26" width="5.7109375" style="1" customWidth="1"/>
    <col min="27" max="16384" width="9.140625" style="1"/>
  </cols>
  <sheetData>
    <row r="1" spans="2:41">
      <c r="B1" s="56" t="s">
        <v>182</v>
      </c>
      <c r="C1" s="77" t="s" vm="1">
        <v>251</v>
      </c>
    </row>
    <row r="2" spans="2:41">
      <c r="B2" s="56" t="s">
        <v>181</v>
      </c>
      <c r="C2" s="77" t="s">
        <v>252</v>
      </c>
    </row>
    <row r="3" spans="2:41">
      <c r="B3" s="56" t="s">
        <v>183</v>
      </c>
      <c r="C3" s="77" t="s">
        <v>253</v>
      </c>
    </row>
    <row r="4" spans="2:41">
      <c r="B4" s="56" t="s">
        <v>184</v>
      </c>
      <c r="C4" s="77">
        <v>8602</v>
      </c>
    </row>
    <row r="6" spans="2:41" ht="26.25" customHeight="1">
      <c r="B6" s="207" t="s">
        <v>219</v>
      </c>
      <c r="C6" s="208"/>
      <c r="D6" s="209"/>
    </row>
    <row r="7" spans="2:41" s="3" customFormat="1" ht="33">
      <c r="B7" s="59" t="s">
        <v>119</v>
      </c>
      <c r="C7" s="64" t="s">
        <v>110</v>
      </c>
      <c r="D7" s="65" t="s">
        <v>109</v>
      </c>
    </row>
    <row r="8" spans="2:41" s="3" customFormat="1">
      <c r="B8" s="15"/>
      <c r="C8" s="32" t="s">
        <v>238</v>
      </c>
      <c r="D8" s="17" t="s">
        <v>22</v>
      </c>
    </row>
    <row r="9" spans="2:41" s="4" customFormat="1" ht="18" customHeight="1">
      <c r="B9" s="18"/>
      <c r="C9" s="19" t="s">
        <v>1</v>
      </c>
      <c r="D9" s="20" t="s">
        <v>2</v>
      </c>
      <c r="E9" s="3"/>
      <c r="F9" s="3"/>
      <c r="G9" s="3"/>
      <c r="H9" s="3"/>
      <c r="I9" s="3"/>
      <c r="J9" s="3"/>
      <c r="K9" s="3"/>
    </row>
    <row r="10" spans="2:41" s="4" customFormat="1" ht="18" customHeight="1">
      <c r="B10" s="124" t="s">
        <v>1091</v>
      </c>
      <c r="C10" s="136">
        <f>C11</f>
        <v>64.55847621316714</v>
      </c>
      <c r="D10" s="78"/>
      <c r="E10" s="3"/>
      <c r="F10" s="3"/>
      <c r="G10" s="3"/>
      <c r="H10" s="3"/>
      <c r="I10" s="3"/>
      <c r="J10" s="3"/>
      <c r="K10" s="3"/>
    </row>
    <row r="11" spans="2:41">
      <c r="B11" s="124" t="s">
        <v>26</v>
      </c>
      <c r="C11" s="136">
        <f>SUM(C12:C50)</f>
        <v>64.55847621316714</v>
      </c>
      <c r="D11" s="78"/>
    </row>
    <row r="12" spans="2:41">
      <c r="B12" s="147" t="s">
        <v>1120</v>
      </c>
      <c r="C12" s="148">
        <v>27.341776213167144</v>
      </c>
      <c r="D12" s="149">
        <v>43830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>
      <c r="B13" s="150" t="s">
        <v>1124</v>
      </c>
      <c r="C13" s="148">
        <v>1.6862999999999999</v>
      </c>
      <c r="D13" s="149">
        <v>43948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>
      <c r="B14" s="150" t="s">
        <v>1122</v>
      </c>
      <c r="C14" s="148">
        <v>10.86942</v>
      </c>
      <c r="D14" s="149">
        <v>43297</v>
      </c>
    </row>
    <row r="15" spans="2:41">
      <c r="B15" s="150" t="s">
        <v>1123</v>
      </c>
      <c r="C15" s="148">
        <v>13.9704</v>
      </c>
      <c r="D15" s="149">
        <v>43908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2:41">
      <c r="B16" s="150" t="s">
        <v>1121</v>
      </c>
      <c r="C16" s="148">
        <v>10.690580000000001</v>
      </c>
      <c r="D16" s="149">
        <v>44926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2:11">
      <c r="B17" s="151"/>
      <c r="C17" s="148"/>
      <c r="D17" s="149"/>
    </row>
    <row r="18" spans="2:11">
      <c r="B18" s="78"/>
      <c r="C18" s="78"/>
      <c r="D18" s="78"/>
    </row>
    <row r="19" spans="2:11">
      <c r="B19" s="78"/>
      <c r="C19" s="78"/>
      <c r="D19" s="78"/>
    </row>
    <row r="20" spans="2:11">
      <c r="B20" s="78"/>
      <c r="C20" s="78"/>
      <c r="D20" s="78"/>
    </row>
    <row r="21" spans="2:11">
      <c r="B21" s="78"/>
      <c r="C21" s="78"/>
      <c r="D21" s="78"/>
    </row>
    <row r="22" spans="2:11">
      <c r="B22" s="78"/>
      <c r="C22" s="78"/>
      <c r="D22" s="78"/>
    </row>
    <row r="23" spans="2:11">
      <c r="B23" s="78"/>
      <c r="C23" s="78"/>
      <c r="D23" s="78"/>
    </row>
    <row r="24" spans="2:11">
      <c r="B24" s="78"/>
      <c r="C24" s="78"/>
      <c r="D24" s="3"/>
      <c r="G24" s="1"/>
      <c r="H24" s="1"/>
      <c r="I24" s="1"/>
      <c r="J24" s="1"/>
      <c r="K24" s="1"/>
    </row>
    <row r="25" spans="2:11">
      <c r="B25" s="78"/>
      <c r="C25" s="78"/>
      <c r="D25" s="3"/>
      <c r="G25" s="1"/>
      <c r="H25" s="1"/>
      <c r="I25" s="1"/>
      <c r="J25" s="1"/>
      <c r="K25" s="1"/>
    </row>
    <row r="26" spans="2:11">
      <c r="B26" s="78"/>
      <c r="C26" s="78"/>
      <c r="D26" s="3"/>
      <c r="G26" s="1"/>
      <c r="H26" s="1"/>
      <c r="I26" s="1"/>
      <c r="J26" s="1"/>
      <c r="K26" s="1"/>
    </row>
    <row r="27" spans="2:11">
      <c r="B27" s="78"/>
      <c r="C27" s="78"/>
      <c r="D27" s="3"/>
      <c r="G27" s="1"/>
      <c r="H27" s="1"/>
      <c r="I27" s="1"/>
      <c r="J27" s="1"/>
      <c r="K27" s="1"/>
    </row>
    <row r="28" spans="2:11">
      <c r="B28" s="78"/>
      <c r="C28" s="78"/>
      <c r="D28" s="3"/>
      <c r="G28" s="1"/>
      <c r="H28" s="1"/>
      <c r="I28" s="1"/>
      <c r="J28" s="1"/>
      <c r="K28" s="1"/>
    </row>
    <row r="29" spans="2:11">
      <c r="B29" s="78"/>
      <c r="C29" s="78"/>
      <c r="D29" s="3"/>
      <c r="G29" s="1"/>
      <c r="H29" s="1"/>
      <c r="I29" s="1"/>
      <c r="J29" s="1"/>
      <c r="K29" s="1"/>
    </row>
    <row r="30" spans="2:11">
      <c r="B30" s="78"/>
      <c r="C30" s="78"/>
      <c r="D30" s="78"/>
    </row>
    <row r="31" spans="2:11">
      <c r="B31" s="78"/>
      <c r="C31" s="78"/>
      <c r="D31" s="78"/>
    </row>
    <row r="32" spans="2:11">
      <c r="B32" s="78"/>
      <c r="C32" s="78"/>
      <c r="D32" s="78"/>
    </row>
    <row r="33" spans="2:4">
      <c r="B33" s="78"/>
      <c r="C33" s="78"/>
      <c r="D33" s="78"/>
    </row>
    <row r="34" spans="2:4">
      <c r="B34" s="78"/>
      <c r="C34" s="78"/>
      <c r="D34" s="78"/>
    </row>
    <row r="35" spans="2:4">
      <c r="B35" s="78"/>
      <c r="C35" s="78"/>
      <c r="D35" s="78"/>
    </row>
    <row r="36" spans="2:4">
      <c r="B36" s="78"/>
      <c r="C36" s="78"/>
      <c r="D36" s="78"/>
    </row>
    <row r="37" spans="2:4">
      <c r="B37" s="78"/>
      <c r="C37" s="78"/>
      <c r="D37" s="78"/>
    </row>
    <row r="38" spans="2:4">
      <c r="B38" s="78"/>
      <c r="C38" s="78"/>
      <c r="D38" s="78"/>
    </row>
    <row r="39" spans="2:4">
      <c r="B39" s="78"/>
      <c r="C39" s="78"/>
      <c r="D39" s="78"/>
    </row>
    <row r="40" spans="2:4">
      <c r="B40" s="78"/>
      <c r="C40" s="78"/>
      <c r="D40" s="78"/>
    </row>
    <row r="41" spans="2:4">
      <c r="B41" s="78"/>
      <c r="C41" s="78"/>
      <c r="D41" s="78"/>
    </row>
    <row r="42" spans="2:4">
      <c r="B42" s="78"/>
      <c r="C42" s="78"/>
      <c r="D42" s="78"/>
    </row>
    <row r="43" spans="2:4">
      <c r="B43" s="78"/>
      <c r="C43" s="78"/>
      <c r="D43" s="78"/>
    </row>
    <row r="44" spans="2:4">
      <c r="B44" s="78"/>
      <c r="C44" s="78"/>
      <c r="D44" s="78"/>
    </row>
    <row r="45" spans="2:4">
      <c r="B45" s="78"/>
      <c r="C45" s="78"/>
      <c r="D45" s="78"/>
    </row>
    <row r="46" spans="2:4">
      <c r="B46" s="78"/>
      <c r="C46" s="78"/>
      <c r="D46" s="78"/>
    </row>
    <row r="47" spans="2:4">
      <c r="B47" s="78"/>
      <c r="C47" s="78"/>
      <c r="D47" s="78"/>
    </row>
    <row r="48" spans="2:4">
      <c r="B48" s="78"/>
      <c r="C48" s="78"/>
      <c r="D48" s="78"/>
    </row>
    <row r="49" spans="2:4">
      <c r="B49" s="78"/>
      <c r="C49" s="78"/>
      <c r="D49" s="78"/>
    </row>
    <row r="50" spans="2:4">
      <c r="B50" s="78"/>
      <c r="C50" s="78"/>
      <c r="D50" s="78"/>
    </row>
    <row r="51" spans="2:4">
      <c r="B51" s="78"/>
      <c r="C51" s="78"/>
      <c r="D51" s="78"/>
    </row>
    <row r="52" spans="2:4">
      <c r="B52" s="78"/>
      <c r="C52" s="78"/>
      <c r="D52" s="78"/>
    </row>
    <row r="53" spans="2:4">
      <c r="B53" s="78"/>
      <c r="C53" s="78"/>
      <c r="D53" s="78"/>
    </row>
    <row r="54" spans="2:4">
      <c r="B54" s="78"/>
      <c r="C54" s="78"/>
      <c r="D54" s="78"/>
    </row>
    <row r="55" spans="2:4">
      <c r="B55" s="78"/>
      <c r="C55" s="78"/>
      <c r="D55" s="78"/>
    </row>
    <row r="56" spans="2:4">
      <c r="B56" s="78"/>
      <c r="C56" s="78"/>
      <c r="D56" s="78"/>
    </row>
    <row r="57" spans="2:4">
      <c r="B57" s="78"/>
      <c r="C57" s="78"/>
      <c r="D57" s="78"/>
    </row>
    <row r="58" spans="2:4">
      <c r="B58" s="78"/>
      <c r="C58" s="78"/>
      <c r="D58" s="78"/>
    </row>
    <row r="59" spans="2:4">
      <c r="B59" s="78"/>
      <c r="C59" s="78"/>
      <c r="D59" s="78"/>
    </row>
    <row r="60" spans="2:4">
      <c r="B60" s="78"/>
      <c r="C60" s="78"/>
      <c r="D60" s="78"/>
    </row>
    <row r="61" spans="2:4">
      <c r="B61" s="78"/>
      <c r="C61" s="78"/>
      <c r="D61" s="78"/>
    </row>
    <row r="62" spans="2:4">
      <c r="B62" s="78"/>
      <c r="C62" s="78"/>
      <c r="D62" s="78"/>
    </row>
    <row r="63" spans="2:4">
      <c r="B63" s="78"/>
      <c r="C63" s="78"/>
      <c r="D63" s="78"/>
    </row>
    <row r="64" spans="2:4">
      <c r="B64" s="78"/>
      <c r="C64" s="78"/>
      <c r="D64" s="78"/>
    </row>
    <row r="65" spans="2:4">
      <c r="B65" s="78"/>
      <c r="C65" s="78"/>
      <c r="D65" s="78"/>
    </row>
    <row r="66" spans="2:4">
      <c r="B66" s="78"/>
      <c r="C66" s="78"/>
      <c r="D66" s="78"/>
    </row>
    <row r="67" spans="2:4">
      <c r="B67" s="78"/>
      <c r="C67" s="78"/>
      <c r="D67" s="78"/>
    </row>
    <row r="68" spans="2:4">
      <c r="B68" s="78"/>
      <c r="C68" s="78"/>
      <c r="D68" s="78"/>
    </row>
    <row r="69" spans="2:4">
      <c r="B69" s="78"/>
      <c r="C69" s="78"/>
      <c r="D69" s="78"/>
    </row>
    <row r="70" spans="2:4">
      <c r="B70" s="78"/>
      <c r="C70" s="78"/>
      <c r="D70" s="78"/>
    </row>
    <row r="71" spans="2:4">
      <c r="B71" s="78"/>
      <c r="C71" s="78"/>
      <c r="D71" s="78"/>
    </row>
    <row r="72" spans="2:4">
      <c r="B72" s="78"/>
      <c r="C72" s="78"/>
      <c r="D72" s="78"/>
    </row>
    <row r="73" spans="2:4">
      <c r="B73" s="78"/>
      <c r="C73" s="78"/>
      <c r="D73" s="78"/>
    </row>
    <row r="74" spans="2:4">
      <c r="B74" s="78"/>
      <c r="C74" s="78"/>
      <c r="D74" s="78"/>
    </row>
    <row r="75" spans="2:4">
      <c r="B75" s="78"/>
      <c r="C75" s="78"/>
      <c r="D75" s="78"/>
    </row>
    <row r="76" spans="2:4">
      <c r="B76" s="78"/>
      <c r="C76" s="78"/>
      <c r="D76" s="78"/>
    </row>
    <row r="77" spans="2:4">
      <c r="B77" s="78"/>
      <c r="C77" s="78"/>
      <c r="D77" s="78"/>
    </row>
    <row r="78" spans="2:4">
      <c r="B78" s="78"/>
      <c r="C78" s="78"/>
      <c r="D78" s="78"/>
    </row>
    <row r="79" spans="2:4">
      <c r="B79" s="78"/>
      <c r="C79" s="78"/>
      <c r="D79" s="78"/>
    </row>
    <row r="80" spans="2:4">
      <c r="B80" s="78"/>
      <c r="C80" s="78"/>
      <c r="D80" s="78"/>
    </row>
    <row r="81" spans="2:4">
      <c r="B81" s="78"/>
      <c r="C81" s="78"/>
      <c r="D81" s="78"/>
    </row>
    <row r="82" spans="2:4">
      <c r="B82" s="78"/>
      <c r="C82" s="78"/>
      <c r="D82" s="78"/>
    </row>
    <row r="83" spans="2:4">
      <c r="B83" s="78"/>
      <c r="C83" s="78"/>
      <c r="D83" s="78"/>
    </row>
    <row r="84" spans="2:4">
      <c r="B84" s="78"/>
      <c r="C84" s="78"/>
      <c r="D84" s="78"/>
    </row>
    <row r="85" spans="2:4">
      <c r="B85" s="78"/>
      <c r="C85" s="78"/>
      <c r="D85" s="78"/>
    </row>
    <row r="86" spans="2:4">
      <c r="B86" s="78"/>
      <c r="C86" s="78"/>
      <c r="D86" s="78"/>
    </row>
    <row r="87" spans="2:4">
      <c r="B87" s="78"/>
      <c r="C87" s="78"/>
      <c r="D87" s="78"/>
    </row>
    <row r="88" spans="2:4">
      <c r="B88" s="78"/>
      <c r="C88" s="78"/>
      <c r="D88" s="78"/>
    </row>
    <row r="89" spans="2:4">
      <c r="B89" s="78"/>
      <c r="C89" s="78"/>
      <c r="D89" s="78"/>
    </row>
    <row r="90" spans="2:4">
      <c r="B90" s="78"/>
      <c r="C90" s="78"/>
      <c r="D90" s="78"/>
    </row>
    <row r="91" spans="2:4">
      <c r="B91" s="78"/>
      <c r="C91" s="78"/>
      <c r="D91" s="78"/>
    </row>
    <row r="92" spans="2:4">
      <c r="B92" s="78"/>
      <c r="C92" s="78"/>
      <c r="D92" s="78"/>
    </row>
    <row r="93" spans="2:4">
      <c r="B93" s="78"/>
      <c r="C93" s="78"/>
      <c r="D93" s="78"/>
    </row>
    <row r="94" spans="2:4">
      <c r="B94" s="78"/>
      <c r="C94" s="78"/>
      <c r="D94" s="78"/>
    </row>
    <row r="95" spans="2:4">
      <c r="B95" s="78"/>
      <c r="C95" s="78"/>
      <c r="D95" s="78"/>
    </row>
    <row r="96" spans="2:4">
      <c r="B96" s="78"/>
      <c r="C96" s="78"/>
      <c r="D96" s="78"/>
    </row>
    <row r="97" spans="2:4">
      <c r="B97" s="78"/>
      <c r="C97" s="78"/>
      <c r="D97" s="78"/>
    </row>
    <row r="98" spans="2:4">
      <c r="B98" s="78"/>
      <c r="C98" s="78"/>
      <c r="D98" s="78"/>
    </row>
    <row r="99" spans="2:4">
      <c r="B99" s="78"/>
      <c r="C99" s="78"/>
      <c r="D99" s="78"/>
    </row>
    <row r="100" spans="2:4">
      <c r="B100" s="78"/>
      <c r="C100" s="78"/>
      <c r="D100" s="78"/>
    </row>
    <row r="101" spans="2:4">
      <c r="B101" s="78"/>
      <c r="C101" s="78"/>
      <c r="D101" s="78"/>
    </row>
    <row r="102" spans="2:4">
      <c r="B102" s="78"/>
      <c r="C102" s="78"/>
      <c r="D102" s="78"/>
    </row>
    <row r="103" spans="2:4">
      <c r="B103" s="78"/>
      <c r="C103" s="78"/>
      <c r="D103" s="78"/>
    </row>
    <row r="104" spans="2:4">
      <c r="B104" s="78"/>
      <c r="C104" s="78"/>
      <c r="D104" s="78"/>
    </row>
    <row r="105" spans="2:4">
      <c r="B105" s="78"/>
      <c r="C105" s="78"/>
      <c r="D105" s="78"/>
    </row>
    <row r="106" spans="2:4">
      <c r="B106" s="78"/>
      <c r="C106" s="78"/>
      <c r="D106" s="78"/>
    </row>
    <row r="107" spans="2:4">
      <c r="B107" s="78"/>
      <c r="C107" s="78"/>
      <c r="D107" s="78"/>
    </row>
    <row r="108" spans="2:4">
      <c r="B108" s="78"/>
      <c r="C108" s="78"/>
      <c r="D108" s="78"/>
    </row>
    <row r="109" spans="2:4">
      <c r="B109" s="78"/>
      <c r="C109" s="78"/>
      <c r="D109" s="78"/>
    </row>
  </sheetData>
  <sheetProtection sheet="1" objects="1" scenarios="1"/>
  <mergeCells count="1">
    <mergeCell ref="B6:D6"/>
  </mergeCells>
  <phoneticPr fontId="5" type="noConversion"/>
  <conditionalFormatting sqref="B13">
    <cfRule type="cellIs" dxfId="3" priority="4" operator="equal">
      <formula>"NR3"</formula>
    </cfRule>
  </conditionalFormatting>
  <conditionalFormatting sqref="B14">
    <cfRule type="cellIs" dxfId="2" priority="3" operator="equal">
      <formula>"NR3"</formula>
    </cfRule>
  </conditionalFormatting>
  <conditionalFormatting sqref="B15">
    <cfRule type="cellIs" dxfId="1" priority="2" operator="equal">
      <formula>"NR3"</formula>
    </cfRule>
  </conditionalFormatting>
  <conditionalFormatting sqref="B16">
    <cfRule type="cellIs" dxfId="0" priority="1" operator="equal">
      <formula>"NR3"</formula>
    </cfRule>
  </conditionalFormatting>
  <dataValidations count="1">
    <dataValidation allowBlank="1" showInputMessage="1" showErrorMessage="1" sqref="W28:XFD29 C5:C9 D1:D11 C17:C1048576 D17:D23 A1:B1048576 D24:XFD27 D28:U29 E1:XFD23 D30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182</v>
      </c>
      <c r="C1" s="77" t="s" vm="1">
        <v>251</v>
      </c>
    </row>
    <row r="2" spans="2:18">
      <c r="B2" s="56" t="s">
        <v>181</v>
      </c>
      <c r="C2" s="77" t="s">
        <v>252</v>
      </c>
    </row>
    <row r="3" spans="2:18">
      <c r="B3" s="56" t="s">
        <v>183</v>
      </c>
      <c r="C3" s="77" t="s">
        <v>253</v>
      </c>
    </row>
    <row r="4" spans="2:18">
      <c r="B4" s="56" t="s">
        <v>184</v>
      </c>
      <c r="C4" s="77">
        <v>8602</v>
      </c>
    </row>
    <row r="6" spans="2:18" ht="26.25" customHeight="1">
      <c r="B6" s="207" t="s">
        <v>222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9"/>
    </row>
    <row r="7" spans="2:18" s="3" customFormat="1" ht="78.75">
      <c r="B7" s="22" t="s">
        <v>119</v>
      </c>
      <c r="C7" s="30" t="s">
        <v>45</v>
      </c>
      <c r="D7" s="30" t="s">
        <v>64</v>
      </c>
      <c r="E7" s="30" t="s">
        <v>15</v>
      </c>
      <c r="F7" s="30" t="s">
        <v>65</v>
      </c>
      <c r="G7" s="30" t="s">
        <v>105</v>
      </c>
      <c r="H7" s="30" t="s">
        <v>18</v>
      </c>
      <c r="I7" s="30" t="s">
        <v>104</v>
      </c>
      <c r="J7" s="30" t="s">
        <v>17</v>
      </c>
      <c r="K7" s="30" t="s">
        <v>220</v>
      </c>
      <c r="L7" s="30" t="s">
        <v>240</v>
      </c>
      <c r="M7" s="30" t="s">
        <v>221</v>
      </c>
      <c r="N7" s="30" t="s">
        <v>59</v>
      </c>
      <c r="O7" s="30" t="s">
        <v>185</v>
      </c>
      <c r="P7" s="31" t="s">
        <v>187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242</v>
      </c>
      <c r="M8" s="32" t="s">
        <v>238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5"/>
    </row>
    <row r="11" spans="2:18" ht="20.25" customHeight="1">
      <c r="B11" s="94" t="s">
        <v>250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</row>
    <row r="12" spans="2:18">
      <c r="B12" s="94" t="s">
        <v>115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</row>
    <row r="13" spans="2:18">
      <c r="B13" s="94" t="s">
        <v>241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</row>
    <row r="14" spans="2:18"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</row>
    <row r="15" spans="2:18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</row>
    <row r="16" spans="2:18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</row>
    <row r="17" spans="2:16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</row>
    <row r="18" spans="2:16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</row>
    <row r="19" spans="2:16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</row>
    <row r="20" spans="2:16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</row>
    <row r="21" spans="2:16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</row>
    <row r="22" spans="2:16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</row>
    <row r="23" spans="2:16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</row>
    <row r="24" spans="2:16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</row>
    <row r="25" spans="2:16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</row>
    <row r="26" spans="2:16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</row>
    <row r="27" spans="2:16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</row>
    <row r="28" spans="2:16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</row>
    <row r="29" spans="2:16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</row>
    <row r="30" spans="2:16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</row>
    <row r="31" spans="2:16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</row>
    <row r="32" spans="2:16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</row>
    <row r="33" spans="2:16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</row>
    <row r="34" spans="2:16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</row>
    <row r="35" spans="2:16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</row>
    <row r="36" spans="2:16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</row>
    <row r="37" spans="2:16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</row>
    <row r="38" spans="2:16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</row>
    <row r="39" spans="2:16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</row>
    <row r="40" spans="2:16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</row>
    <row r="41" spans="2:16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</row>
    <row r="42" spans="2:16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</row>
    <row r="43" spans="2:16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</row>
    <row r="44" spans="2:16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</row>
    <row r="45" spans="2:16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</row>
    <row r="46" spans="2:16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2:16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</row>
    <row r="48" spans="2:16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</row>
    <row r="49" spans="2:16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</row>
    <row r="50" spans="2:16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</row>
    <row r="51" spans="2:16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</row>
    <row r="52" spans="2:16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</row>
    <row r="53" spans="2:16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</row>
    <row r="54" spans="2:16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</row>
    <row r="55" spans="2:16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</row>
    <row r="56" spans="2:16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</row>
    <row r="57" spans="2:16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</row>
    <row r="58" spans="2:16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</row>
    <row r="59" spans="2:16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</row>
    <row r="60" spans="2:16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</row>
    <row r="61" spans="2:16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</row>
    <row r="62" spans="2:16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</row>
    <row r="63" spans="2:16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</row>
    <row r="64" spans="2:16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</row>
    <row r="65" spans="2:16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</row>
    <row r="66" spans="2:16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</row>
    <row r="67" spans="2:16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</row>
    <row r="68" spans="2:16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</row>
    <row r="69" spans="2:16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</row>
    <row r="70" spans="2:16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</row>
    <row r="71" spans="2:16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</row>
    <row r="72" spans="2:16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</row>
    <row r="73" spans="2:16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</row>
    <row r="74" spans="2:16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</row>
    <row r="75" spans="2:16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</row>
    <row r="76" spans="2:16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</row>
    <row r="77" spans="2:16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</row>
    <row r="78" spans="2:16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</row>
    <row r="79" spans="2:16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</row>
    <row r="80" spans="2:16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</row>
    <row r="81" spans="2:16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</row>
    <row r="82" spans="2:16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</row>
    <row r="83" spans="2:16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</row>
    <row r="84" spans="2:16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</row>
    <row r="85" spans="2:16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</row>
    <row r="86" spans="2:16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</row>
    <row r="87" spans="2:16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</row>
    <row r="88" spans="2:16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</row>
    <row r="89" spans="2:16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</row>
    <row r="90" spans="2:16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</row>
    <row r="91" spans="2:16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</row>
    <row r="92" spans="2:16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</row>
    <row r="93" spans="2:16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</row>
    <row r="94" spans="2:16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</row>
    <row r="95" spans="2:16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</row>
    <row r="96" spans="2:16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</row>
    <row r="97" spans="2:16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</row>
    <row r="98" spans="2:16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</row>
    <row r="99" spans="2:16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</row>
    <row r="100" spans="2:16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</row>
    <row r="101" spans="2:16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</row>
    <row r="102" spans="2:16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</row>
    <row r="103" spans="2:16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</row>
    <row r="104" spans="2:16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</row>
    <row r="105" spans="2:16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</row>
    <row r="106" spans="2:16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</row>
    <row r="107" spans="2:16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</row>
    <row r="108" spans="2:16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</row>
    <row r="109" spans="2:16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4"/>
  <sheetViews>
    <sheetView rightToLeft="1" workbookViewId="0">
      <selection sqref="A1:XFD6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855468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 s="3" customFormat="1">
      <c r="B1" s="152" t="s">
        <v>182</v>
      </c>
      <c r="C1" s="153" t="s" vm="1">
        <v>251</v>
      </c>
      <c r="D1" s="156"/>
      <c r="E1" s="156"/>
      <c r="F1" s="156"/>
      <c r="G1" s="156"/>
      <c r="H1" s="156"/>
      <c r="I1" s="156"/>
      <c r="J1" s="156"/>
      <c r="K1" s="156"/>
      <c r="L1" s="156"/>
      <c r="M1" s="156"/>
    </row>
    <row r="2" spans="2:13" s="3" customFormat="1" ht="28.5" customHeight="1">
      <c r="B2" s="152" t="s">
        <v>181</v>
      </c>
      <c r="C2" s="153" t="s">
        <v>252</v>
      </c>
      <c r="D2" s="156"/>
      <c r="E2" s="156"/>
      <c r="F2" s="156"/>
      <c r="G2" s="156"/>
      <c r="H2" s="156"/>
      <c r="I2" s="156"/>
      <c r="J2" s="156"/>
      <c r="K2" s="156"/>
      <c r="L2" s="156"/>
      <c r="M2" s="156"/>
    </row>
    <row r="3" spans="2:13" s="4" customFormat="1" ht="18" customHeight="1">
      <c r="B3" s="152" t="s">
        <v>183</v>
      </c>
      <c r="C3" s="153" t="s">
        <v>253</v>
      </c>
      <c r="D3" s="156"/>
      <c r="E3" s="156"/>
      <c r="F3" s="156"/>
      <c r="G3" s="156"/>
      <c r="H3" s="156"/>
      <c r="I3" s="156"/>
      <c r="J3" s="156"/>
      <c r="K3" s="156"/>
      <c r="L3" s="156"/>
      <c r="M3" s="156"/>
    </row>
    <row r="4" spans="2:13" s="139" customFormat="1" ht="18" customHeight="1">
      <c r="B4" s="152" t="s">
        <v>184</v>
      </c>
      <c r="C4" s="153">
        <v>8602</v>
      </c>
      <c r="D4" s="156"/>
      <c r="E4" s="156"/>
      <c r="F4" s="156"/>
      <c r="G4" s="156"/>
      <c r="H4" s="156"/>
      <c r="I4" s="156"/>
      <c r="J4" s="156"/>
      <c r="K4" s="156"/>
      <c r="L4" s="156"/>
      <c r="M4" s="156"/>
    </row>
    <row r="5" spans="2:13" s="140" customFormat="1">
      <c r="B5" s="123"/>
      <c r="C5" s="120"/>
      <c r="D5" s="120"/>
      <c r="E5" s="120"/>
      <c r="F5" s="120"/>
      <c r="G5" s="120"/>
      <c r="H5" s="120"/>
      <c r="I5" s="120"/>
      <c r="J5" s="121"/>
      <c r="K5" s="122"/>
      <c r="L5" s="122"/>
    </row>
    <row r="6" spans="2:13" s="141" customFormat="1" ht="18.75">
      <c r="B6" s="196" t="s">
        <v>211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56"/>
    </row>
    <row r="7" spans="2:13" s="141" customFormat="1" ht="63">
      <c r="B7" s="159" t="s">
        <v>118</v>
      </c>
      <c r="C7" s="160" t="s">
        <v>45</v>
      </c>
      <c r="D7" s="160" t="s">
        <v>120</v>
      </c>
      <c r="E7" s="160" t="s">
        <v>15</v>
      </c>
      <c r="F7" s="160" t="s">
        <v>65</v>
      </c>
      <c r="G7" s="160" t="s">
        <v>104</v>
      </c>
      <c r="H7" s="160" t="s">
        <v>17</v>
      </c>
      <c r="I7" s="160" t="s">
        <v>19</v>
      </c>
      <c r="J7" s="160" t="s">
        <v>62</v>
      </c>
      <c r="K7" s="160" t="s">
        <v>185</v>
      </c>
      <c r="L7" s="160" t="s">
        <v>186</v>
      </c>
      <c r="M7" s="154"/>
    </row>
    <row r="8" spans="2:13" s="141" customFormat="1">
      <c r="B8" s="161"/>
      <c r="C8" s="162"/>
      <c r="D8" s="162"/>
      <c r="E8" s="162"/>
      <c r="F8" s="162"/>
      <c r="G8" s="162"/>
      <c r="H8" s="162" t="s">
        <v>20</v>
      </c>
      <c r="I8" s="162" t="s">
        <v>20</v>
      </c>
      <c r="J8" s="162" t="s">
        <v>238</v>
      </c>
      <c r="K8" s="162" t="s">
        <v>20</v>
      </c>
      <c r="L8" s="162" t="s">
        <v>20</v>
      </c>
      <c r="M8" s="157"/>
    </row>
    <row r="9" spans="2:13" s="141" customFormat="1" ht="20.25">
      <c r="B9" s="163"/>
      <c r="C9" s="164" t="s">
        <v>1</v>
      </c>
      <c r="D9" s="164" t="s">
        <v>2</v>
      </c>
      <c r="E9" s="164" t="s">
        <v>3</v>
      </c>
      <c r="F9" s="164" t="s">
        <v>4</v>
      </c>
      <c r="G9" s="164" t="s">
        <v>5</v>
      </c>
      <c r="H9" s="164" t="s">
        <v>6</v>
      </c>
      <c r="I9" s="164" t="s">
        <v>7</v>
      </c>
      <c r="J9" s="164" t="s">
        <v>8</v>
      </c>
      <c r="K9" s="164" t="s">
        <v>9</v>
      </c>
      <c r="L9" s="164" t="s">
        <v>10</v>
      </c>
      <c r="M9" s="158"/>
    </row>
    <row r="10" spans="2:13" s="141" customFormat="1" ht="20.25">
      <c r="B10" s="178" t="s">
        <v>44</v>
      </c>
      <c r="C10" s="179"/>
      <c r="D10" s="179"/>
      <c r="E10" s="179"/>
      <c r="F10" s="179"/>
      <c r="G10" s="179"/>
      <c r="H10" s="179"/>
      <c r="I10" s="179"/>
      <c r="J10" s="180">
        <v>5542.6524500000005</v>
      </c>
      <c r="K10" s="181">
        <v>1</v>
      </c>
      <c r="L10" s="181">
        <v>6.4363014763872059E-2</v>
      </c>
      <c r="M10" s="183"/>
    </row>
    <row r="11" spans="2:13" s="141" customFormat="1">
      <c r="B11" s="182" t="s">
        <v>232</v>
      </c>
      <c r="C11" s="179"/>
      <c r="D11" s="179"/>
      <c r="E11" s="179"/>
      <c r="F11" s="179"/>
      <c r="G11" s="179"/>
      <c r="H11" s="179"/>
      <c r="I11" s="179"/>
      <c r="J11" s="180">
        <v>5542.6524500000005</v>
      </c>
      <c r="K11" s="181">
        <v>1</v>
      </c>
      <c r="L11" s="181">
        <v>6.4363014763872059E-2</v>
      </c>
      <c r="M11" s="184"/>
    </row>
    <row r="12" spans="2:13" s="141" customFormat="1">
      <c r="B12" s="176" t="s">
        <v>41</v>
      </c>
      <c r="C12" s="167"/>
      <c r="D12" s="167"/>
      <c r="E12" s="167"/>
      <c r="F12" s="167"/>
      <c r="G12" s="167"/>
      <c r="H12" s="167"/>
      <c r="I12" s="167"/>
      <c r="J12" s="172">
        <v>5434.9937</v>
      </c>
      <c r="K12" s="173">
        <v>0.98057631233941067</v>
      </c>
      <c r="L12" s="173">
        <v>6.31128476682047E-2</v>
      </c>
      <c r="M12" s="185"/>
    </row>
    <row r="13" spans="2:13" s="141" customFormat="1">
      <c r="B13" s="169" t="s">
        <v>986</v>
      </c>
      <c r="C13" s="166" t="s">
        <v>987</v>
      </c>
      <c r="D13" s="166">
        <v>12</v>
      </c>
      <c r="E13" s="166" t="s">
        <v>286</v>
      </c>
      <c r="F13" s="166" t="s">
        <v>287</v>
      </c>
      <c r="G13" s="174" t="s">
        <v>167</v>
      </c>
      <c r="H13" s="175">
        <v>0</v>
      </c>
      <c r="I13" s="175">
        <v>0</v>
      </c>
      <c r="J13" s="170">
        <v>181.54</v>
      </c>
      <c r="K13" s="171">
        <v>3.2753271405281774E-2</v>
      </c>
      <c r="L13" s="171">
        <v>2.1080992910232593E-3</v>
      </c>
      <c r="M13" s="185"/>
    </row>
    <row r="14" spans="2:13" s="141" customFormat="1">
      <c r="B14" s="169" t="s">
        <v>988</v>
      </c>
      <c r="C14" s="166" t="s">
        <v>989</v>
      </c>
      <c r="D14" s="166">
        <v>10</v>
      </c>
      <c r="E14" s="166" t="s">
        <v>286</v>
      </c>
      <c r="F14" s="166" t="s">
        <v>287</v>
      </c>
      <c r="G14" s="174" t="s">
        <v>167</v>
      </c>
      <c r="H14" s="175">
        <v>0</v>
      </c>
      <c r="I14" s="175">
        <v>0</v>
      </c>
      <c r="J14" s="170">
        <v>5192.6499999999996</v>
      </c>
      <c r="K14" s="171">
        <v>0.93685289612557232</v>
      </c>
      <c r="L14" s="171">
        <v>6.0298676784906503E-2</v>
      </c>
      <c r="M14" s="185"/>
    </row>
    <row r="15" spans="2:13" s="141" customFormat="1">
      <c r="B15" s="169" t="s">
        <v>990</v>
      </c>
      <c r="C15" s="166" t="s">
        <v>991</v>
      </c>
      <c r="D15" s="166">
        <v>26</v>
      </c>
      <c r="E15" s="166" t="s">
        <v>314</v>
      </c>
      <c r="F15" s="166" t="s">
        <v>287</v>
      </c>
      <c r="G15" s="174" t="s">
        <v>167</v>
      </c>
      <c r="H15" s="175">
        <v>0</v>
      </c>
      <c r="I15" s="175">
        <v>0</v>
      </c>
      <c r="J15" s="170">
        <v>60.803699999999999</v>
      </c>
      <c r="K15" s="171">
        <v>1.0970144808556416E-2</v>
      </c>
      <c r="L15" s="171">
        <v>7.0607159227493088E-4</v>
      </c>
      <c r="M15" s="185"/>
    </row>
    <row r="16" spans="2:13" s="141" customFormat="1">
      <c r="B16" s="168"/>
      <c r="C16" s="166"/>
      <c r="D16" s="166"/>
      <c r="E16" s="166"/>
      <c r="F16" s="166"/>
      <c r="G16" s="166"/>
      <c r="H16" s="166"/>
      <c r="I16" s="166"/>
      <c r="J16" s="166"/>
      <c r="K16" s="171"/>
      <c r="L16" s="166"/>
      <c r="M16" s="185"/>
    </row>
    <row r="17" spans="2:12" s="141" customFormat="1">
      <c r="B17" s="176" t="s">
        <v>42</v>
      </c>
      <c r="C17" s="167"/>
      <c r="D17" s="167"/>
      <c r="E17" s="167"/>
      <c r="F17" s="167"/>
      <c r="G17" s="167"/>
      <c r="H17" s="167"/>
      <c r="I17" s="167"/>
      <c r="J17" s="172">
        <v>99.833590000000001</v>
      </c>
      <c r="K17" s="173">
        <v>1.8011879853661039E-2</v>
      </c>
      <c r="L17" s="173">
        <v>1.1592988889462749E-3</v>
      </c>
    </row>
    <row r="18" spans="2:12" s="141" customFormat="1">
      <c r="B18" s="169" t="s">
        <v>992</v>
      </c>
      <c r="C18" s="166" t="s">
        <v>993</v>
      </c>
      <c r="D18" s="166">
        <v>95</v>
      </c>
      <c r="E18" s="166" t="s">
        <v>940</v>
      </c>
      <c r="F18" s="166"/>
      <c r="G18" s="174" t="s">
        <v>166</v>
      </c>
      <c r="H18" s="175">
        <v>0</v>
      </c>
      <c r="I18" s="175">
        <v>0</v>
      </c>
      <c r="J18" s="170">
        <v>3.9700000000000004E-3</v>
      </c>
      <c r="K18" s="171">
        <v>7.1626356438784103E-7</v>
      </c>
      <c r="L18" s="171">
        <v>4.6100882369518235E-8</v>
      </c>
    </row>
    <row r="19" spans="2:12" s="141" customFormat="1">
      <c r="B19" s="169" t="s">
        <v>986</v>
      </c>
      <c r="C19" s="166" t="s">
        <v>994</v>
      </c>
      <c r="D19" s="166">
        <v>12</v>
      </c>
      <c r="E19" s="166" t="s">
        <v>286</v>
      </c>
      <c r="F19" s="166" t="s">
        <v>287</v>
      </c>
      <c r="G19" s="174" t="s">
        <v>168</v>
      </c>
      <c r="H19" s="175">
        <v>0</v>
      </c>
      <c r="I19" s="175">
        <v>0</v>
      </c>
      <c r="J19" s="170">
        <v>8.2355400000000003</v>
      </c>
      <c r="K19" s="171">
        <v>1.4858481700399597E-3</v>
      </c>
      <c r="L19" s="171">
        <v>9.5633667705154199E-5</v>
      </c>
    </row>
    <row r="20" spans="2:12" s="141" customFormat="1">
      <c r="B20" s="169" t="s">
        <v>986</v>
      </c>
      <c r="C20" s="166" t="s">
        <v>995</v>
      </c>
      <c r="D20" s="166">
        <v>12</v>
      </c>
      <c r="E20" s="166" t="s">
        <v>286</v>
      </c>
      <c r="F20" s="166" t="s">
        <v>287</v>
      </c>
      <c r="G20" s="174" t="s">
        <v>166</v>
      </c>
      <c r="H20" s="175">
        <v>0</v>
      </c>
      <c r="I20" s="175">
        <v>0</v>
      </c>
      <c r="J20" s="170">
        <v>52.91</v>
      </c>
      <c r="K20" s="171">
        <v>9.5459710810480262E-3</v>
      </c>
      <c r="L20" s="171">
        <v>6.1440747762498977E-4</v>
      </c>
    </row>
    <row r="21" spans="2:12" s="141" customFormat="1">
      <c r="B21" s="169" t="s">
        <v>988</v>
      </c>
      <c r="C21" s="166" t="s">
        <v>996</v>
      </c>
      <c r="D21" s="166">
        <v>10</v>
      </c>
      <c r="E21" s="166" t="s">
        <v>286</v>
      </c>
      <c r="F21" s="166" t="s">
        <v>287</v>
      </c>
      <c r="G21" s="174" t="s">
        <v>166</v>
      </c>
      <c r="H21" s="175">
        <v>0</v>
      </c>
      <c r="I21" s="175">
        <v>0</v>
      </c>
      <c r="J21" s="170">
        <v>4.93</v>
      </c>
      <c r="K21" s="171">
        <v>8.894658368846488E-4</v>
      </c>
      <c r="L21" s="171">
        <v>5.7248702791366469E-5</v>
      </c>
    </row>
    <row r="22" spans="2:12" s="141" customFormat="1">
      <c r="B22" s="169" t="s">
        <v>988</v>
      </c>
      <c r="C22" s="166" t="s">
        <v>997</v>
      </c>
      <c r="D22" s="166">
        <v>10</v>
      </c>
      <c r="E22" s="166" t="s">
        <v>286</v>
      </c>
      <c r="F22" s="166" t="s">
        <v>287</v>
      </c>
      <c r="G22" s="174" t="s">
        <v>169</v>
      </c>
      <c r="H22" s="175">
        <v>0</v>
      </c>
      <c r="I22" s="175">
        <v>0</v>
      </c>
      <c r="J22" s="170">
        <v>0.1285</v>
      </c>
      <c r="K22" s="171">
        <v>2.318384584983314E-5</v>
      </c>
      <c r="L22" s="171">
        <v>1.4921822127161443E-6</v>
      </c>
    </row>
    <row r="23" spans="2:12" s="141" customFormat="1">
      <c r="B23" s="169" t="s">
        <v>990</v>
      </c>
      <c r="C23" s="166" t="s">
        <v>998</v>
      </c>
      <c r="D23" s="166">
        <v>26</v>
      </c>
      <c r="E23" s="166" t="s">
        <v>314</v>
      </c>
      <c r="F23" s="166" t="s">
        <v>287</v>
      </c>
      <c r="G23" s="174" t="s">
        <v>176</v>
      </c>
      <c r="H23" s="175">
        <v>0</v>
      </c>
      <c r="I23" s="175">
        <v>0</v>
      </c>
      <c r="J23" s="170">
        <v>8.9450000000000002E-2</v>
      </c>
      <c r="K23" s="171">
        <v>1.6138482577957779E-5</v>
      </c>
      <c r="L23" s="171">
        <v>1.0387213924315885E-6</v>
      </c>
    </row>
    <row r="24" spans="2:12" s="141" customFormat="1">
      <c r="B24" s="169" t="s">
        <v>990</v>
      </c>
      <c r="C24" s="166" t="s">
        <v>999</v>
      </c>
      <c r="D24" s="166">
        <v>26</v>
      </c>
      <c r="E24" s="166" t="s">
        <v>314</v>
      </c>
      <c r="F24" s="166" t="s">
        <v>287</v>
      </c>
      <c r="G24" s="174" t="s">
        <v>170</v>
      </c>
      <c r="H24" s="175">
        <v>0</v>
      </c>
      <c r="I24" s="175">
        <v>0</v>
      </c>
      <c r="J24" s="170">
        <v>1.42998</v>
      </c>
      <c r="K24" s="171">
        <v>2.579956100260264E-4</v>
      </c>
      <c r="L24" s="171">
        <v>1.6605375257119315E-5</v>
      </c>
    </row>
    <row r="25" spans="2:12" s="141" customFormat="1">
      <c r="B25" s="169" t="s">
        <v>990</v>
      </c>
      <c r="C25" s="166" t="s">
        <v>1000</v>
      </c>
      <c r="D25" s="166">
        <v>26</v>
      </c>
      <c r="E25" s="166" t="s">
        <v>314</v>
      </c>
      <c r="F25" s="166" t="s">
        <v>287</v>
      </c>
      <c r="G25" s="174" t="s">
        <v>166</v>
      </c>
      <c r="H25" s="175">
        <v>0</v>
      </c>
      <c r="I25" s="175">
        <v>0</v>
      </c>
      <c r="J25" s="170">
        <v>30.012090000000001</v>
      </c>
      <c r="K25" s="171">
        <v>5.4147522816445038E-3</v>
      </c>
      <c r="L25" s="171">
        <v>3.4850978104619511E-4</v>
      </c>
    </row>
    <row r="26" spans="2:12" s="141" customFormat="1">
      <c r="B26" s="169" t="s">
        <v>990</v>
      </c>
      <c r="C26" s="166" t="s">
        <v>1001</v>
      </c>
      <c r="D26" s="166">
        <v>26</v>
      </c>
      <c r="E26" s="166" t="s">
        <v>314</v>
      </c>
      <c r="F26" s="166" t="s">
        <v>287</v>
      </c>
      <c r="G26" s="174" t="s">
        <v>175</v>
      </c>
      <c r="H26" s="175">
        <v>0</v>
      </c>
      <c r="I26" s="175">
        <v>0</v>
      </c>
      <c r="J26" s="170">
        <v>2.09</v>
      </c>
      <c r="K26" s="171">
        <v>3.7707578074825884E-4</v>
      </c>
      <c r="L26" s="171">
        <v>2.4269734043398765E-5</v>
      </c>
    </row>
    <row r="27" spans="2:12" s="141" customFormat="1">
      <c r="B27" s="169" t="s">
        <v>990</v>
      </c>
      <c r="C27" s="166" t="s">
        <v>1002</v>
      </c>
      <c r="D27" s="166">
        <v>26</v>
      </c>
      <c r="E27" s="166" t="s">
        <v>314</v>
      </c>
      <c r="F27" s="166" t="s">
        <v>287</v>
      </c>
      <c r="G27" s="174" t="s">
        <v>168</v>
      </c>
      <c r="H27" s="175">
        <v>0</v>
      </c>
      <c r="I27" s="175">
        <v>0</v>
      </c>
      <c r="J27" s="170">
        <v>4.0599999999999994E-3</v>
      </c>
      <c r="K27" s="171">
        <v>7.3250127743441657E-7</v>
      </c>
      <c r="L27" s="171">
        <v>4.7145990534066497E-8</v>
      </c>
    </row>
    <row r="28" spans="2:12" s="141" customFormat="1">
      <c r="B28" s="168"/>
      <c r="C28" s="166"/>
      <c r="D28" s="166"/>
      <c r="E28" s="166"/>
      <c r="F28" s="166"/>
      <c r="G28" s="166"/>
      <c r="H28" s="166"/>
      <c r="I28" s="166"/>
      <c r="J28" s="166"/>
      <c r="K28" s="171"/>
      <c r="L28" s="166"/>
    </row>
    <row r="29" spans="2:12" s="141" customFormat="1">
      <c r="B29" s="176" t="s">
        <v>43</v>
      </c>
      <c r="C29" s="167"/>
      <c r="D29" s="167"/>
      <c r="E29" s="167"/>
      <c r="F29" s="167"/>
      <c r="G29" s="167"/>
      <c r="H29" s="167"/>
      <c r="I29" s="167"/>
      <c r="J29" s="172">
        <v>7.8251599999999994</v>
      </c>
      <c r="K29" s="173">
        <v>1.4118078069282512E-3</v>
      </c>
      <c r="L29" s="173">
        <v>9.0868206721072861E-5</v>
      </c>
    </row>
    <row r="30" spans="2:12" s="141" customFormat="1">
      <c r="B30" s="169" t="s">
        <v>992</v>
      </c>
      <c r="C30" s="166" t="s">
        <v>1004</v>
      </c>
      <c r="D30" s="166">
        <v>95</v>
      </c>
      <c r="E30" s="166" t="s">
        <v>940</v>
      </c>
      <c r="F30" s="166"/>
      <c r="G30" s="174" t="s">
        <v>167</v>
      </c>
      <c r="H30" s="175">
        <v>0</v>
      </c>
      <c r="I30" s="175">
        <v>0</v>
      </c>
      <c r="J30" s="170">
        <v>7.8251599999999994</v>
      </c>
      <c r="K30" s="171">
        <v>1.4118078069282512E-3</v>
      </c>
      <c r="L30" s="171">
        <v>9.0868206721072861E-5</v>
      </c>
    </row>
    <row r="31" spans="2:12">
      <c r="B31" s="168"/>
      <c r="C31" s="166"/>
      <c r="D31" s="166"/>
      <c r="E31" s="166"/>
      <c r="F31" s="166"/>
      <c r="G31" s="166"/>
      <c r="H31" s="166"/>
      <c r="I31" s="166"/>
      <c r="J31" s="166"/>
      <c r="K31" s="171"/>
      <c r="L31" s="166"/>
    </row>
    <row r="32" spans="2:12"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L32" s="165"/>
    </row>
    <row r="33" spans="2:12"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65"/>
    </row>
    <row r="34" spans="2:12">
      <c r="B34" s="186" t="s">
        <v>250</v>
      </c>
      <c r="C34" s="165"/>
      <c r="D34" s="165"/>
      <c r="E34" s="165"/>
      <c r="F34" s="165"/>
      <c r="G34" s="165"/>
      <c r="H34" s="165"/>
      <c r="I34" s="165"/>
      <c r="J34" s="165"/>
      <c r="K34" s="165"/>
      <c r="L34" s="165"/>
    </row>
    <row r="35" spans="2:12">
      <c r="B35" s="177"/>
      <c r="C35" s="165"/>
      <c r="D35" s="165"/>
      <c r="E35" s="165"/>
      <c r="F35" s="165"/>
      <c r="G35" s="165"/>
      <c r="H35" s="165"/>
      <c r="I35" s="165"/>
      <c r="J35" s="165"/>
      <c r="K35" s="165"/>
      <c r="L35" s="165"/>
    </row>
    <row r="36" spans="2:12"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</row>
    <row r="37" spans="2:12">
      <c r="B37" s="165"/>
      <c r="C37" s="165"/>
      <c r="D37" s="165"/>
      <c r="E37" s="165"/>
      <c r="F37" s="165"/>
      <c r="G37" s="165"/>
      <c r="H37" s="165"/>
      <c r="I37" s="165"/>
      <c r="J37" s="165"/>
      <c r="K37" s="165"/>
      <c r="L37" s="165"/>
    </row>
    <row r="38" spans="2:12">
      <c r="B38" s="165"/>
      <c r="C38" s="165"/>
      <c r="D38" s="165"/>
      <c r="E38" s="165"/>
      <c r="F38" s="165"/>
      <c r="G38" s="165"/>
      <c r="H38" s="165"/>
      <c r="I38" s="165"/>
      <c r="J38" s="165"/>
      <c r="K38" s="165"/>
      <c r="L38" s="165"/>
    </row>
    <row r="39" spans="2:12"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</row>
    <row r="40" spans="2:12"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65"/>
    </row>
    <row r="41" spans="2:12"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65"/>
    </row>
    <row r="42" spans="2:12"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</row>
    <row r="43" spans="2:12"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</row>
    <row r="44" spans="2:12">
      <c r="B44" s="165"/>
      <c r="C44" s="165"/>
      <c r="D44" s="165"/>
      <c r="E44" s="165"/>
      <c r="F44" s="165"/>
      <c r="G44" s="165"/>
      <c r="H44" s="165"/>
      <c r="I44" s="165"/>
      <c r="J44" s="165"/>
      <c r="K44" s="165"/>
      <c r="L44" s="165"/>
    </row>
    <row r="45" spans="2:12">
      <c r="B45" s="165"/>
      <c r="C45" s="165"/>
      <c r="D45" s="165"/>
      <c r="E45" s="165"/>
      <c r="F45" s="165"/>
      <c r="G45" s="165"/>
      <c r="H45" s="165"/>
      <c r="I45" s="165"/>
      <c r="J45" s="165"/>
      <c r="K45" s="165"/>
      <c r="L45" s="165"/>
    </row>
    <row r="46" spans="2:12">
      <c r="B46" s="165"/>
      <c r="C46" s="165"/>
      <c r="D46" s="165"/>
      <c r="E46" s="165"/>
      <c r="F46" s="165"/>
      <c r="G46" s="165"/>
      <c r="H46" s="165"/>
      <c r="I46" s="165"/>
      <c r="J46" s="165"/>
      <c r="K46" s="165"/>
      <c r="L46" s="165"/>
    </row>
    <row r="47" spans="2:12"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65"/>
    </row>
    <row r="48" spans="2:12"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</row>
    <row r="49" spans="2:12"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</row>
    <row r="50" spans="2:12"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</row>
    <row r="51" spans="2:12">
      <c r="B51" s="165"/>
      <c r="C51" s="165"/>
      <c r="D51" s="165"/>
      <c r="E51" s="165"/>
      <c r="F51" s="165"/>
      <c r="G51" s="165"/>
      <c r="H51" s="165"/>
      <c r="I51" s="165"/>
      <c r="J51" s="165"/>
      <c r="K51" s="165"/>
      <c r="L51" s="165"/>
    </row>
    <row r="52" spans="2:12">
      <c r="B52" s="165"/>
      <c r="C52" s="165"/>
      <c r="D52" s="165"/>
      <c r="E52" s="165"/>
      <c r="F52" s="165"/>
      <c r="G52" s="165"/>
      <c r="H52" s="165"/>
      <c r="I52" s="165"/>
      <c r="J52" s="165"/>
      <c r="K52" s="165"/>
      <c r="L52" s="165"/>
    </row>
    <row r="53" spans="2:12">
      <c r="B53" s="165"/>
      <c r="C53" s="165"/>
      <c r="D53" s="165"/>
      <c r="E53" s="165"/>
      <c r="F53" s="165"/>
      <c r="G53" s="165"/>
      <c r="H53" s="165"/>
      <c r="I53" s="165"/>
      <c r="J53" s="165"/>
      <c r="K53" s="165"/>
      <c r="L53" s="165"/>
    </row>
    <row r="54" spans="2:12">
      <c r="B54" s="165"/>
      <c r="C54" s="165"/>
      <c r="D54" s="165"/>
      <c r="E54" s="165"/>
      <c r="F54" s="165"/>
      <c r="G54" s="165"/>
      <c r="H54" s="165"/>
      <c r="I54" s="165"/>
      <c r="J54" s="165"/>
      <c r="K54" s="165"/>
      <c r="L54" s="165"/>
    </row>
    <row r="55" spans="2:12"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5"/>
    </row>
    <row r="56" spans="2:12"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</row>
    <row r="57" spans="2:12"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</row>
    <row r="58" spans="2:12"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</row>
    <row r="59" spans="2:12"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</row>
    <row r="60" spans="2:12"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65"/>
    </row>
    <row r="61" spans="2:12"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65"/>
    </row>
    <row r="62" spans="2:12">
      <c r="B62" s="165"/>
      <c r="C62" s="165"/>
      <c r="D62" s="165"/>
      <c r="E62" s="165"/>
      <c r="F62" s="165"/>
      <c r="G62" s="165"/>
      <c r="H62" s="165"/>
      <c r="I62" s="165"/>
      <c r="J62" s="165"/>
      <c r="K62" s="165"/>
      <c r="L62" s="165"/>
    </row>
    <row r="63" spans="2:12">
      <c r="B63" s="165"/>
      <c r="C63" s="165"/>
      <c r="D63" s="165"/>
      <c r="E63" s="165"/>
      <c r="F63" s="165"/>
      <c r="G63" s="165"/>
      <c r="H63" s="165"/>
      <c r="I63" s="165"/>
      <c r="J63" s="165"/>
      <c r="K63" s="165"/>
      <c r="L63" s="165"/>
    </row>
    <row r="64" spans="2:12">
      <c r="B64" s="165"/>
      <c r="C64" s="165"/>
      <c r="D64" s="165"/>
      <c r="E64" s="165"/>
      <c r="F64" s="165"/>
      <c r="G64" s="165"/>
      <c r="H64" s="165"/>
      <c r="I64" s="165"/>
      <c r="J64" s="165"/>
      <c r="K64" s="165"/>
      <c r="L64" s="165"/>
    </row>
    <row r="65" spans="2:12"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</row>
    <row r="66" spans="2:12">
      <c r="B66" s="165"/>
      <c r="C66" s="165"/>
      <c r="D66" s="165"/>
      <c r="E66" s="165"/>
      <c r="F66" s="165"/>
      <c r="G66" s="165"/>
      <c r="H66" s="165"/>
      <c r="I66" s="165"/>
      <c r="J66" s="165"/>
      <c r="K66" s="165"/>
      <c r="L66" s="165"/>
    </row>
    <row r="67" spans="2:12">
      <c r="B67" s="165"/>
      <c r="C67" s="165"/>
      <c r="D67" s="165"/>
      <c r="E67" s="165"/>
      <c r="F67" s="165"/>
      <c r="G67" s="165"/>
      <c r="H67" s="165"/>
      <c r="I67" s="165"/>
      <c r="J67" s="165"/>
      <c r="K67" s="165"/>
      <c r="L67" s="165"/>
    </row>
    <row r="68" spans="2:12">
      <c r="B68" s="165"/>
      <c r="C68" s="165"/>
      <c r="D68" s="165"/>
      <c r="E68" s="165"/>
      <c r="F68" s="165"/>
      <c r="G68" s="165"/>
      <c r="H68" s="165"/>
      <c r="I68" s="165"/>
      <c r="J68" s="165"/>
      <c r="K68" s="165"/>
      <c r="L68" s="165"/>
    </row>
    <row r="69" spans="2:12">
      <c r="B69" s="165"/>
      <c r="C69" s="165"/>
      <c r="D69" s="165"/>
      <c r="E69" s="165"/>
      <c r="F69" s="165"/>
      <c r="G69" s="165"/>
      <c r="H69" s="165"/>
      <c r="I69" s="165"/>
      <c r="J69" s="165"/>
      <c r="K69" s="165"/>
      <c r="L69" s="165"/>
    </row>
    <row r="70" spans="2:12"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</row>
    <row r="71" spans="2:12"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</row>
    <row r="72" spans="2:12">
      <c r="B72" s="165"/>
      <c r="C72" s="165"/>
      <c r="D72" s="165"/>
      <c r="E72" s="165"/>
      <c r="F72" s="165"/>
      <c r="G72" s="165"/>
      <c r="H72" s="165"/>
      <c r="I72" s="165"/>
      <c r="J72" s="165"/>
      <c r="K72" s="165"/>
      <c r="L72" s="165"/>
    </row>
    <row r="73" spans="2:12">
      <c r="B73" s="165"/>
      <c r="C73" s="165"/>
      <c r="D73" s="165"/>
      <c r="E73" s="165"/>
      <c r="F73" s="165"/>
      <c r="G73" s="165"/>
      <c r="H73" s="165"/>
      <c r="I73" s="165"/>
      <c r="J73" s="165"/>
      <c r="K73" s="165"/>
      <c r="L73" s="165"/>
    </row>
    <row r="74" spans="2:12">
      <c r="B74" s="165"/>
      <c r="C74" s="165"/>
      <c r="D74" s="165"/>
      <c r="E74" s="165"/>
      <c r="F74" s="165"/>
      <c r="G74" s="165"/>
      <c r="H74" s="165"/>
      <c r="I74" s="165"/>
      <c r="J74" s="165"/>
      <c r="K74" s="165"/>
      <c r="L74" s="165"/>
    </row>
    <row r="75" spans="2:12"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</row>
    <row r="76" spans="2:12"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</row>
    <row r="77" spans="2:12">
      <c r="B77" s="165"/>
      <c r="C77" s="165"/>
      <c r="D77" s="165"/>
      <c r="E77" s="165"/>
      <c r="F77" s="165"/>
      <c r="G77" s="165"/>
      <c r="H77" s="165"/>
      <c r="I77" s="165"/>
      <c r="J77" s="165"/>
      <c r="K77" s="165"/>
      <c r="L77" s="165"/>
    </row>
    <row r="78" spans="2:12">
      <c r="B78" s="165"/>
      <c r="C78" s="165"/>
      <c r="D78" s="165"/>
      <c r="E78" s="165"/>
      <c r="F78" s="165"/>
      <c r="G78" s="165"/>
      <c r="H78" s="165"/>
      <c r="I78" s="165"/>
      <c r="J78" s="165"/>
      <c r="K78" s="165"/>
      <c r="L78" s="165"/>
    </row>
    <row r="79" spans="2:12">
      <c r="B79" s="165"/>
      <c r="C79" s="165"/>
      <c r="D79" s="165"/>
      <c r="E79" s="165"/>
      <c r="F79" s="165"/>
      <c r="G79" s="165"/>
      <c r="H79" s="165"/>
      <c r="I79" s="165"/>
      <c r="J79" s="165"/>
      <c r="K79" s="165"/>
      <c r="L79" s="165"/>
    </row>
    <row r="80" spans="2:12">
      <c r="B80" s="165"/>
      <c r="C80" s="165"/>
      <c r="D80" s="165"/>
      <c r="E80" s="165"/>
      <c r="F80" s="165"/>
      <c r="G80" s="165"/>
      <c r="H80" s="165"/>
      <c r="I80" s="165"/>
      <c r="J80" s="165"/>
      <c r="K80" s="165"/>
      <c r="L80" s="165"/>
    </row>
    <row r="81" spans="2:12">
      <c r="B81" s="165"/>
      <c r="C81" s="165"/>
      <c r="D81" s="165"/>
      <c r="E81" s="165"/>
      <c r="F81" s="165"/>
      <c r="G81" s="165"/>
      <c r="H81" s="165"/>
      <c r="I81" s="165"/>
      <c r="J81" s="165"/>
      <c r="K81" s="165"/>
      <c r="L81" s="165"/>
    </row>
    <row r="82" spans="2:12">
      <c r="B82" s="165"/>
      <c r="C82" s="165"/>
      <c r="D82" s="165"/>
      <c r="E82" s="165"/>
      <c r="F82" s="165"/>
      <c r="G82" s="165"/>
      <c r="H82" s="165"/>
      <c r="I82" s="165"/>
      <c r="J82" s="165"/>
      <c r="K82" s="165"/>
      <c r="L82" s="165"/>
    </row>
    <row r="83" spans="2:12">
      <c r="B83" s="165"/>
      <c r="C83" s="165"/>
      <c r="D83" s="165"/>
      <c r="E83" s="165"/>
      <c r="F83" s="165"/>
      <c r="G83" s="165"/>
      <c r="H83" s="165"/>
      <c r="I83" s="165"/>
      <c r="J83" s="165"/>
      <c r="K83" s="165"/>
      <c r="L83" s="165"/>
    </row>
    <row r="84" spans="2:12">
      <c r="B84" s="165"/>
      <c r="C84" s="165"/>
      <c r="D84" s="165"/>
      <c r="E84" s="165"/>
      <c r="F84" s="165"/>
      <c r="G84" s="165"/>
      <c r="H84" s="165"/>
      <c r="I84" s="165"/>
      <c r="J84" s="165"/>
      <c r="K84" s="165"/>
      <c r="L84" s="165"/>
    </row>
    <row r="85" spans="2:12"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65"/>
    </row>
    <row r="86" spans="2:12">
      <c r="B86" s="165"/>
      <c r="C86" s="165"/>
      <c r="D86" s="165"/>
      <c r="E86" s="165"/>
      <c r="F86" s="165"/>
      <c r="G86" s="165"/>
      <c r="H86" s="165"/>
      <c r="I86" s="165"/>
      <c r="J86" s="165"/>
      <c r="K86" s="165"/>
      <c r="L86" s="165"/>
    </row>
    <row r="87" spans="2:12">
      <c r="B87" s="165"/>
      <c r="C87" s="165"/>
      <c r="D87" s="165"/>
      <c r="E87" s="165"/>
      <c r="F87" s="165"/>
      <c r="G87" s="165"/>
      <c r="H87" s="165"/>
      <c r="I87" s="165"/>
      <c r="J87" s="165"/>
      <c r="K87" s="165"/>
      <c r="L87" s="165"/>
    </row>
    <row r="88" spans="2:12">
      <c r="B88" s="165"/>
      <c r="C88" s="165"/>
      <c r="D88" s="165"/>
      <c r="E88" s="165"/>
      <c r="F88" s="165"/>
      <c r="G88" s="165"/>
      <c r="H88" s="165"/>
      <c r="I88" s="165"/>
      <c r="J88" s="165"/>
      <c r="K88" s="165"/>
      <c r="L88" s="165"/>
    </row>
    <row r="89" spans="2:12">
      <c r="B89" s="165"/>
      <c r="C89" s="165"/>
      <c r="D89" s="165"/>
      <c r="E89" s="165"/>
      <c r="F89" s="165"/>
      <c r="G89" s="165"/>
      <c r="H89" s="165"/>
      <c r="I89" s="165"/>
      <c r="J89" s="165"/>
      <c r="K89" s="165"/>
      <c r="L89" s="165"/>
    </row>
    <row r="90" spans="2:12">
      <c r="B90" s="165"/>
      <c r="C90" s="165"/>
      <c r="D90" s="165"/>
      <c r="E90" s="165"/>
      <c r="F90" s="165"/>
      <c r="G90" s="165"/>
      <c r="H90" s="165"/>
      <c r="I90" s="165"/>
      <c r="J90" s="165"/>
      <c r="K90" s="165"/>
      <c r="L90" s="165"/>
    </row>
    <row r="91" spans="2:12">
      <c r="B91" s="165"/>
      <c r="C91" s="165"/>
      <c r="D91" s="165"/>
      <c r="E91" s="165"/>
      <c r="F91" s="165"/>
      <c r="G91" s="165"/>
      <c r="H91" s="165"/>
      <c r="I91" s="165"/>
      <c r="J91" s="165"/>
      <c r="K91" s="165"/>
      <c r="L91" s="165"/>
    </row>
    <row r="92" spans="2:12"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65"/>
    </row>
    <row r="93" spans="2:12"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</row>
    <row r="94" spans="2:12"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</row>
    <row r="95" spans="2:12">
      <c r="B95" s="165"/>
      <c r="C95" s="165"/>
      <c r="D95" s="165"/>
      <c r="E95" s="165"/>
      <c r="F95" s="165"/>
      <c r="G95" s="165"/>
      <c r="H95" s="165"/>
      <c r="I95" s="165"/>
      <c r="J95" s="165"/>
      <c r="K95" s="165"/>
      <c r="L95" s="165"/>
    </row>
    <row r="96" spans="2:12">
      <c r="B96" s="165"/>
      <c r="C96" s="165"/>
      <c r="D96" s="165"/>
      <c r="E96" s="165"/>
      <c r="F96" s="165"/>
      <c r="G96" s="165"/>
      <c r="H96" s="165"/>
      <c r="I96" s="165"/>
      <c r="J96" s="165"/>
      <c r="K96" s="165"/>
      <c r="L96" s="165"/>
    </row>
    <row r="97" spans="2:12">
      <c r="B97" s="165"/>
      <c r="C97" s="165"/>
      <c r="D97" s="165"/>
      <c r="E97" s="165"/>
      <c r="F97" s="165"/>
      <c r="G97" s="165"/>
      <c r="H97" s="165"/>
      <c r="I97" s="165"/>
      <c r="J97" s="165"/>
      <c r="K97" s="165"/>
      <c r="L97" s="165"/>
    </row>
    <row r="98" spans="2:12">
      <c r="B98" s="165"/>
      <c r="C98" s="165"/>
      <c r="D98" s="165"/>
      <c r="E98" s="165"/>
      <c r="F98" s="165"/>
      <c r="G98" s="165"/>
      <c r="H98" s="165"/>
      <c r="I98" s="165"/>
      <c r="J98" s="165"/>
      <c r="K98" s="165"/>
      <c r="L98" s="165"/>
    </row>
    <row r="99" spans="2:12"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65"/>
    </row>
    <row r="100" spans="2:12">
      <c r="B100" s="165"/>
      <c r="C100" s="165"/>
      <c r="D100" s="165"/>
      <c r="E100" s="165"/>
      <c r="F100" s="165"/>
      <c r="G100" s="165"/>
      <c r="H100" s="165"/>
      <c r="I100" s="165"/>
      <c r="J100" s="165"/>
      <c r="K100" s="165"/>
      <c r="L100" s="165"/>
    </row>
    <row r="101" spans="2:12">
      <c r="B101" s="165"/>
      <c r="C101" s="165"/>
      <c r="D101" s="165"/>
      <c r="E101" s="165"/>
      <c r="F101" s="165"/>
      <c r="G101" s="165"/>
      <c r="H101" s="165"/>
      <c r="I101" s="165"/>
      <c r="J101" s="165"/>
      <c r="K101" s="165"/>
      <c r="L101" s="165"/>
    </row>
    <row r="102" spans="2:12">
      <c r="B102" s="165"/>
      <c r="C102" s="165"/>
      <c r="D102" s="165"/>
      <c r="E102" s="165"/>
      <c r="F102" s="165"/>
      <c r="G102" s="165"/>
      <c r="H102" s="165"/>
      <c r="I102" s="165"/>
      <c r="J102" s="165"/>
      <c r="K102" s="165"/>
      <c r="L102" s="165"/>
    </row>
    <row r="103" spans="2:12">
      <c r="B103" s="165"/>
      <c r="C103" s="165"/>
      <c r="D103" s="165"/>
      <c r="E103" s="165"/>
      <c r="F103" s="165"/>
      <c r="G103" s="165"/>
      <c r="H103" s="165"/>
      <c r="I103" s="165"/>
      <c r="J103" s="165"/>
      <c r="K103" s="165"/>
      <c r="L103" s="165"/>
    </row>
    <row r="104" spans="2:12">
      <c r="B104" s="165"/>
      <c r="C104" s="165"/>
      <c r="D104" s="165"/>
      <c r="E104" s="165"/>
      <c r="F104" s="165"/>
      <c r="G104" s="165"/>
      <c r="H104" s="165"/>
      <c r="I104" s="165"/>
      <c r="J104" s="165"/>
      <c r="K104" s="165"/>
      <c r="L104" s="165"/>
    </row>
    <row r="105" spans="2:12">
      <c r="B105" s="165"/>
      <c r="C105" s="165"/>
      <c r="D105" s="165"/>
      <c r="E105" s="165"/>
      <c r="F105" s="165"/>
      <c r="G105" s="165"/>
      <c r="H105" s="165"/>
      <c r="I105" s="165"/>
      <c r="J105" s="165"/>
      <c r="K105" s="165"/>
      <c r="L105" s="165"/>
    </row>
    <row r="106" spans="2:12">
      <c r="B106" s="165"/>
      <c r="C106" s="165"/>
      <c r="D106" s="165"/>
      <c r="E106" s="165"/>
      <c r="F106" s="165"/>
      <c r="G106" s="165"/>
      <c r="H106" s="165"/>
      <c r="I106" s="165"/>
      <c r="J106" s="165"/>
      <c r="K106" s="165"/>
      <c r="L106" s="165"/>
    </row>
    <row r="107" spans="2:12">
      <c r="B107" s="165"/>
      <c r="C107" s="165"/>
      <c r="D107" s="165"/>
      <c r="E107" s="165"/>
      <c r="F107" s="165"/>
      <c r="G107" s="165"/>
      <c r="H107" s="165"/>
      <c r="I107" s="165"/>
      <c r="J107" s="165"/>
      <c r="K107" s="165"/>
      <c r="L107" s="165"/>
    </row>
    <row r="108" spans="2:12">
      <c r="B108" s="165"/>
      <c r="C108" s="165"/>
      <c r="D108" s="165"/>
      <c r="E108" s="165"/>
      <c r="F108" s="165"/>
      <c r="G108" s="165"/>
      <c r="H108" s="165"/>
      <c r="I108" s="165"/>
      <c r="J108" s="165"/>
      <c r="K108" s="165"/>
      <c r="L108" s="165"/>
    </row>
    <row r="109" spans="2:12">
      <c r="B109" s="165"/>
      <c r="C109" s="165"/>
      <c r="D109" s="165"/>
      <c r="E109" s="165"/>
      <c r="F109" s="165"/>
      <c r="G109" s="165"/>
      <c r="H109" s="165"/>
      <c r="I109" s="165"/>
      <c r="J109" s="165"/>
      <c r="K109" s="165"/>
      <c r="L109" s="165"/>
    </row>
    <row r="110" spans="2:12"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</row>
    <row r="111" spans="2:12"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</row>
    <row r="112" spans="2:12">
      <c r="B112" s="165"/>
      <c r="C112" s="165"/>
      <c r="D112" s="165"/>
      <c r="E112" s="165"/>
      <c r="F112" s="165"/>
      <c r="G112" s="165"/>
      <c r="H112" s="165"/>
      <c r="I112" s="165"/>
      <c r="J112" s="165"/>
      <c r="K112" s="165"/>
      <c r="L112" s="165"/>
    </row>
    <row r="113" spans="2:12">
      <c r="B113" s="165"/>
      <c r="C113" s="165"/>
      <c r="D113" s="165"/>
      <c r="E113" s="165"/>
      <c r="F113" s="165"/>
      <c r="G113" s="165"/>
      <c r="H113" s="165"/>
      <c r="I113" s="165"/>
      <c r="J113" s="165"/>
      <c r="K113" s="165"/>
      <c r="L113" s="165"/>
    </row>
    <row r="114" spans="2:12">
      <c r="B114" s="165"/>
      <c r="C114" s="165"/>
      <c r="D114" s="165"/>
      <c r="E114" s="165"/>
      <c r="F114" s="165"/>
      <c r="G114" s="165"/>
      <c r="H114" s="165"/>
      <c r="I114" s="165"/>
      <c r="J114" s="165"/>
      <c r="K114" s="165"/>
      <c r="L114" s="165"/>
    </row>
    <row r="115" spans="2:12">
      <c r="B115" s="165"/>
      <c r="C115" s="165"/>
      <c r="D115" s="165"/>
      <c r="E115" s="165"/>
      <c r="F115" s="165"/>
      <c r="G115" s="165"/>
      <c r="H115" s="165"/>
      <c r="I115" s="165"/>
      <c r="J115" s="165"/>
      <c r="K115" s="165"/>
      <c r="L115" s="165"/>
    </row>
    <row r="116" spans="2:12">
      <c r="B116" s="165"/>
      <c r="C116" s="165"/>
      <c r="D116" s="165"/>
      <c r="E116" s="165"/>
      <c r="F116" s="165"/>
      <c r="G116" s="165"/>
      <c r="H116" s="165"/>
      <c r="I116" s="165"/>
      <c r="J116" s="165"/>
      <c r="K116" s="165"/>
      <c r="L116" s="165"/>
    </row>
    <row r="117" spans="2:12">
      <c r="B117" s="165"/>
      <c r="C117" s="165"/>
      <c r="D117" s="165"/>
      <c r="E117" s="165"/>
      <c r="F117" s="165"/>
      <c r="G117" s="165"/>
      <c r="H117" s="165"/>
      <c r="I117" s="165"/>
      <c r="J117" s="165"/>
      <c r="K117" s="165"/>
      <c r="L117" s="165"/>
    </row>
    <row r="118" spans="2:12">
      <c r="B118" s="165"/>
      <c r="C118" s="165"/>
      <c r="D118" s="165"/>
      <c r="E118" s="165"/>
      <c r="F118" s="165"/>
      <c r="G118" s="165"/>
      <c r="H118" s="165"/>
      <c r="I118" s="165"/>
      <c r="J118" s="165"/>
      <c r="K118" s="165"/>
      <c r="L118" s="165"/>
    </row>
    <row r="119" spans="2:12">
      <c r="B119" s="165"/>
      <c r="C119" s="165"/>
      <c r="D119" s="165"/>
      <c r="E119" s="165"/>
      <c r="F119" s="165"/>
      <c r="G119" s="165"/>
      <c r="H119" s="165"/>
      <c r="I119" s="165"/>
      <c r="J119" s="165"/>
      <c r="K119" s="165"/>
      <c r="L119" s="165"/>
    </row>
    <row r="120" spans="2:12">
      <c r="B120" s="165"/>
      <c r="C120" s="165"/>
      <c r="D120" s="165"/>
      <c r="E120" s="165"/>
      <c r="F120" s="165"/>
      <c r="G120" s="165"/>
      <c r="H120" s="165"/>
      <c r="I120" s="165"/>
      <c r="J120" s="165"/>
      <c r="K120" s="165"/>
      <c r="L120" s="165"/>
    </row>
    <row r="121" spans="2:12">
      <c r="B121" s="165"/>
      <c r="C121" s="165"/>
      <c r="D121" s="165"/>
      <c r="E121" s="165"/>
      <c r="F121" s="165"/>
      <c r="G121" s="165"/>
      <c r="H121" s="165"/>
      <c r="I121" s="165"/>
      <c r="J121" s="165"/>
      <c r="K121" s="165"/>
      <c r="L121" s="165"/>
    </row>
    <row r="122" spans="2:12">
      <c r="B122" s="165"/>
      <c r="C122" s="165"/>
      <c r="D122" s="165"/>
      <c r="E122" s="165"/>
      <c r="F122" s="165"/>
      <c r="G122" s="165"/>
      <c r="H122" s="165"/>
      <c r="I122" s="165"/>
      <c r="J122" s="165"/>
      <c r="K122" s="165"/>
      <c r="L122" s="165"/>
    </row>
    <row r="123" spans="2:12">
      <c r="B123" s="165"/>
      <c r="C123" s="165"/>
      <c r="D123" s="165"/>
      <c r="E123" s="165"/>
      <c r="F123" s="165"/>
      <c r="G123" s="165"/>
      <c r="H123" s="165"/>
      <c r="I123" s="165"/>
      <c r="J123" s="165"/>
      <c r="K123" s="165"/>
      <c r="L123" s="165"/>
    </row>
    <row r="124" spans="2:12">
      <c r="B124" s="165"/>
      <c r="C124" s="165"/>
      <c r="D124" s="165"/>
      <c r="E124" s="165"/>
      <c r="F124" s="165"/>
      <c r="G124" s="165"/>
      <c r="H124" s="165"/>
      <c r="I124" s="165"/>
      <c r="J124" s="165"/>
      <c r="K124" s="165"/>
      <c r="L124" s="165"/>
    </row>
    <row r="125" spans="2:12">
      <c r="B125" s="165"/>
      <c r="C125" s="165"/>
      <c r="D125" s="165"/>
      <c r="E125" s="165"/>
      <c r="F125" s="165"/>
      <c r="G125" s="165"/>
      <c r="H125" s="165"/>
      <c r="I125" s="165"/>
      <c r="J125" s="165"/>
      <c r="K125" s="165"/>
      <c r="L125" s="165"/>
    </row>
    <row r="126" spans="2:12">
      <c r="B126" s="165"/>
      <c r="C126" s="165"/>
      <c r="D126" s="165"/>
      <c r="E126" s="165"/>
      <c r="F126" s="165"/>
      <c r="G126" s="165"/>
      <c r="H126" s="165"/>
      <c r="I126" s="165"/>
      <c r="J126" s="165"/>
      <c r="K126" s="165"/>
      <c r="L126" s="165"/>
    </row>
    <row r="127" spans="2:12">
      <c r="B127" s="165"/>
      <c r="C127" s="165"/>
      <c r="D127" s="165"/>
      <c r="E127" s="165"/>
      <c r="F127" s="165"/>
      <c r="G127" s="165"/>
      <c r="H127" s="165"/>
      <c r="I127" s="165"/>
      <c r="J127" s="165"/>
      <c r="K127" s="165"/>
      <c r="L127" s="165"/>
    </row>
    <row r="128" spans="2:12">
      <c r="B128" s="165"/>
      <c r="C128" s="165"/>
      <c r="D128" s="165"/>
      <c r="E128" s="165"/>
      <c r="F128" s="165"/>
      <c r="G128" s="165"/>
      <c r="H128" s="165"/>
      <c r="I128" s="165"/>
      <c r="J128" s="165"/>
      <c r="K128" s="165"/>
      <c r="L128" s="165"/>
    </row>
    <row r="129" spans="2:12">
      <c r="B129" s="165"/>
      <c r="C129" s="165"/>
      <c r="D129" s="165"/>
      <c r="E129" s="165"/>
      <c r="F129" s="165"/>
      <c r="G129" s="165"/>
      <c r="H129" s="165"/>
      <c r="I129" s="165"/>
      <c r="J129" s="165"/>
      <c r="K129" s="165"/>
      <c r="L129" s="165"/>
    </row>
    <row r="130" spans="2:12">
      <c r="B130" s="165"/>
      <c r="C130" s="165"/>
      <c r="D130" s="165"/>
      <c r="E130" s="165"/>
      <c r="F130" s="165"/>
      <c r="G130" s="165"/>
      <c r="H130" s="165"/>
      <c r="I130" s="165"/>
      <c r="J130" s="165"/>
      <c r="K130" s="165"/>
      <c r="L130" s="165"/>
    </row>
    <row r="131" spans="2:12">
      <c r="B131" s="156"/>
      <c r="C131" s="156"/>
      <c r="D131" s="154"/>
      <c r="E131" s="156"/>
      <c r="F131" s="156"/>
      <c r="G131" s="156"/>
      <c r="H131" s="156"/>
      <c r="I131" s="156"/>
      <c r="J131" s="156"/>
      <c r="K131" s="156"/>
      <c r="L131" s="156"/>
    </row>
    <row r="132" spans="2:12">
      <c r="B132" s="156"/>
      <c r="C132" s="156"/>
      <c r="D132" s="154"/>
      <c r="E132" s="156"/>
      <c r="F132" s="156"/>
      <c r="G132" s="156"/>
      <c r="H132" s="156"/>
      <c r="I132" s="156"/>
      <c r="J132" s="156"/>
      <c r="K132" s="156"/>
      <c r="L132" s="156"/>
    </row>
    <row r="133" spans="2:12">
      <c r="B133" s="156"/>
      <c r="C133" s="156"/>
      <c r="D133" s="154"/>
      <c r="E133" s="156"/>
      <c r="F133" s="156"/>
      <c r="G133" s="156"/>
      <c r="H133" s="156"/>
      <c r="I133" s="156"/>
      <c r="J133" s="156"/>
      <c r="K133" s="156"/>
      <c r="L133" s="156"/>
    </row>
    <row r="134" spans="2:12">
      <c r="B134" s="156"/>
      <c r="C134" s="156"/>
      <c r="D134" s="154"/>
      <c r="E134" s="156"/>
      <c r="F134" s="156"/>
      <c r="G134" s="156"/>
      <c r="H134" s="156"/>
      <c r="I134" s="156"/>
      <c r="J134" s="156"/>
      <c r="K134" s="156"/>
      <c r="L134" s="156"/>
    </row>
    <row r="135" spans="2:12">
      <c r="B135" s="156"/>
      <c r="C135" s="156"/>
      <c r="D135" s="154"/>
      <c r="E135" s="156"/>
      <c r="F135" s="156"/>
      <c r="G135" s="156"/>
      <c r="H135" s="156"/>
      <c r="I135" s="156"/>
      <c r="J135" s="156"/>
      <c r="K135" s="156"/>
      <c r="L135" s="156"/>
    </row>
    <row r="136" spans="2:12">
      <c r="B136" s="156"/>
      <c r="C136" s="156"/>
      <c r="D136" s="154"/>
      <c r="E136" s="156"/>
      <c r="F136" s="156"/>
      <c r="G136" s="156"/>
      <c r="H136" s="156"/>
      <c r="I136" s="156"/>
      <c r="J136" s="156"/>
      <c r="K136" s="156"/>
      <c r="L136" s="156"/>
    </row>
    <row r="137" spans="2:12">
      <c r="B137" s="156"/>
      <c r="C137" s="156"/>
      <c r="D137" s="154"/>
      <c r="E137" s="156"/>
      <c r="F137" s="156"/>
      <c r="G137" s="156"/>
      <c r="H137" s="156"/>
      <c r="I137" s="156"/>
      <c r="J137" s="156"/>
      <c r="K137" s="156"/>
      <c r="L137" s="156"/>
    </row>
    <row r="138" spans="2:12">
      <c r="B138" s="156"/>
      <c r="C138" s="156"/>
      <c r="D138" s="154"/>
      <c r="E138" s="156"/>
      <c r="F138" s="156"/>
      <c r="G138" s="156"/>
      <c r="H138" s="156"/>
      <c r="I138" s="156"/>
      <c r="J138" s="156"/>
      <c r="K138" s="156"/>
      <c r="L138" s="156"/>
    </row>
    <row r="139" spans="2:12">
      <c r="B139" s="156"/>
      <c r="C139" s="156"/>
      <c r="D139" s="154"/>
      <c r="E139" s="156"/>
      <c r="F139" s="156"/>
      <c r="G139" s="156"/>
      <c r="H139" s="156"/>
      <c r="I139" s="156"/>
      <c r="J139" s="156"/>
      <c r="K139" s="156"/>
      <c r="L139" s="156"/>
    </row>
    <row r="140" spans="2:12">
      <c r="B140" s="156"/>
      <c r="C140" s="156"/>
      <c r="D140" s="154"/>
      <c r="E140" s="156"/>
      <c r="F140" s="156"/>
      <c r="G140" s="156"/>
      <c r="H140" s="156"/>
      <c r="I140" s="156"/>
      <c r="J140" s="156"/>
      <c r="K140" s="156"/>
      <c r="L140" s="156"/>
    </row>
    <row r="141" spans="2:12">
      <c r="B141" s="156"/>
      <c r="C141" s="156"/>
      <c r="D141" s="154"/>
      <c r="E141" s="156"/>
      <c r="F141" s="156"/>
      <c r="G141" s="156"/>
      <c r="H141" s="156"/>
      <c r="I141" s="156"/>
      <c r="J141" s="156"/>
      <c r="K141" s="156"/>
      <c r="L141" s="156"/>
    </row>
    <row r="142" spans="2:12">
      <c r="B142" s="156"/>
      <c r="C142" s="156"/>
      <c r="D142" s="154"/>
      <c r="E142" s="156"/>
      <c r="F142" s="156"/>
      <c r="G142" s="156"/>
      <c r="H142" s="156"/>
      <c r="I142" s="156"/>
      <c r="J142" s="156"/>
      <c r="K142" s="156"/>
      <c r="L142" s="156"/>
    </row>
    <row r="143" spans="2:12">
      <c r="B143" s="156"/>
      <c r="C143" s="156"/>
      <c r="D143" s="154"/>
      <c r="E143" s="156"/>
      <c r="F143" s="156"/>
      <c r="G143" s="156"/>
      <c r="H143" s="156"/>
      <c r="I143" s="156"/>
      <c r="J143" s="156"/>
      <c r="K143" s="156"/>
      <c r="L143" s="156"/>
    </row>
    <row r="144" spans="2:12">
      <c r="B144" s="156"/>
      <c r="C144" s="156"/>
      <c r="D144" s="154"/>
      <c r="E144" s="156"/>
      <c r="F144" s="156"/>
      <c r="G144" s="156"/>
      <c r="H144" s="156"/>
      <c r="I144" s="156"/>
      <c r="J144" s="156"/>
      <c r="K144" s="156"/>
      <c r="L144" s="156"/>
    </row>
    <row r="145" spans="4:4">
      <c r="D145" s="154"/>
    </row>
    <row r="146" spans="4:4">
      <c r="D146" s="154"/>
    </row>
    <row r="147" spans="4:4">
      <c r="D147" s="154"/>
    </row>
    <row r="148" spans="4:4">
      <c r="D148" s="154"/>
    </row>
    <row r="149" spans="4:4">
      <c r="D149" s="154"/>
    </row>
    <row r="150" spans="4:4">
      <c r="D150" s="154"/>
    </row>
    <row r="151" spans="4:4">
      <c r="D151" s="154"/>
    </row>
    <row r="152" spans="4:4">
      <c r="D152" s="154"/>
    </row>
    <row r="153" spans="4:4">
      <c r="D153" s="154"/>
    </row>
    <row r="154" spans="4:4">
      <c r="D154" s="154"/>
    </row>
    <row r="155" spans="4:4">
      <c r="D155" s="154"/>
    </row>
    <row r="156" spans="4:4">
      <c r="D156" s="154"/>
    </row>
    <row r="157" spans="4:4">
      <c r="D157" s="154"/>
    </row>
    <row r="158" spans="4:4">
      <c r="D158" s="154"/>
    </row>
    <row r="159" spans="4:4">
      <c r="D159" s="154"/>
    </row>
    <row r="160" spans="4:4">
      <c r="D160" s="154"/>
    </row>
    <row r="161" spans="4:4">
      <c r="D161" s="154"/>
    </row>
    <row r="162" spans="4:4">
      <c r="D162" s="154"/>
    </row>
    <row r="163" spans="4:4">
      <c r="D163" s="154"/>
    </row>
    <row r="164" spans="4:4">
      <c r="D164" s="154"/>
    </row>
    <row r="165" spans="4:4">
      <c r="D165" s="154"/>
    </row>
    <row r="166" spans="4:4">
      <c r="D166" s="154"/>
    </row>
    <row r="167" spans="4:4">
      <c r="D167" s="154"/>
    </row>
    <row r="168" spans="4:4">
      <c r="D168" s="154"/>
    </row>
    <row r="169" spans="4:4">
      <c r="D169" s="154"/>
    </row>
    <row r="170" spans="4:4">
      <c r="D170" s="154"/>
    </row>
    <row r="171" spans="4:4">
      <c r="D171" s="154"/>
    </row>
    <row r="172" spans="4:4">
      <c r="D172" s="154"/>
    </row>
    <row r="173" spans="4:4">
      <c r="D173" s="154"/>
    </row>
    <row r="174" spans="4:4">
      <c r="D174" s="154"/>
    </row>
    <row r="175" spans="4:4">
      <c r="D175" s="154"/>
    </row>
    <row r="176" spans="4:4">
      <c r="D176" s="154"/>
    </row>
    <row r="177" spans="4:4">
      <c r="D177" s="154"/>
    </row>
    <row r="178" spans="4:4">
      <c r="D178" s="154"/>
    </row>
    <row r="179" spans="4:4">
      <c r="D179" s="154"/>
    </row>
    <row r="180" spans="4:4">
      <c r="D180" s="154"/>
    </row>
    <row r="181" spans="4:4">
      <c r="D181" s="154"/>
    </row>
    <row r="182" spans="4:4">
      <c r="D182" s="154"/>
    </row>
    <row r="183" spans="4:4">
      <c r="D183" s="154"/>
    </row>
    <row r="184" spans="4:4">
      <c r="D184" s="154"/>
    </row>
    <row r="185" spans="4:4">
      <c r="D185" s="154"/>
    </row>
    <row r="186" spans="4:4">
      <c r="D186" s="154"/>
    </row>
    <row r="187" spans="4:4">
      <c r="D187" s="154"/>
    </row>
    <row r="188" spans="4:4">
      <c r="D188" s="154"/>
    </row>
    <row r="189" spans="4:4">
      <c r="D189" s="154"/>
    </row>
    <row r="190" spans="4:4">
      <c r="D190" s="154"/>
    </row>
    <row r="191" spans="4:4">
      <c r="D191" s="154"/>
    </row>
    <row r="192" spans="4:4">
      <c r="D192" s="154"/>
    </row>
    <row r="193" spans="4:4">
      <c r="D193" s="154"/>
    </row>
    <row r="194" spans="4:4">
      <c r="D194" s="154"/>
    </row>
    <row r="195" spans="4:4">
      <c r="D195" s="154"/>
    </row>
    <row r="196" spans="4:4">
      <c r="D196" s="154"/>
    </row>
    <row r="197" spans="4:4">
      <c r="D197" s="154"/>
    </row>
    <row r="198" spans="4:4">
      <c r="D198" s="154"/>
    </row>
    <row r="199" spans="4:4">
      <c r="D199" s="154"/>
    </row>
    <row r="200" spans="4:4">
      <c r="D200" s="154"/>
    </row>
    <row r="201" spans="4:4">
      <c r="D201" s="154"/>
    </row>
    <row r="202" spans="4:4">
      <c r="D202" s="154"/>
    </row>
    <row r="203" spans="4:4">
      <c r="D203" s="154"/>
    </row>
    <row r="204" spans="4:4">
      <c r="D204" s="154"/>
    </row>
    <row r="205" spans="4:4">
      <c r="D205" s="154"/>
    </row>
    <row r="206" spans="4:4">
      <c r="D206" s="154"/>
    </row>
    <row r="207" spans="4:4">
      <c r="D207" s="154"/>
    </row>
    <row r="208" spans="4:4">
      <c r="D208" s="154"/>
    </row>
    <row r="209" spans="4:4">
      <c r="D209" s="154"/>
    </row>
    <row r="210" spans="4:4">
      <c r="D210" s="154"/>
    </row>
    <row r="211" spans="4:4">
      <c r="D211" s="154"/>
    </row>
    <row r="212" spans="4:4">
      <c r="D212" s="154"/>
    </row>
    <row r="213" spans="4:4">
      <c r="D213" s="154"/>
    </row>
    <row r="214" spans="4:4">
      <c r="D214" s="154"/>
    </row>
    <row r="215" spans="4:4">
      <c r="D215" s="154"/>
    </row>
    <row r="216" spans="4:4">
      <c r="D216" s="154"/>
    </row>
    <row r="217" spans="4:4">
      <c r="D217" s="154"/>
    </row>
    <row r="218" spans="4:4">
      <c r="D218" s="154"/>
    </row>
    <row r="219" spans="4:4">
      <c r="D219" s="154"/>
    </row>
    <row r="220" spans="4:4">
      <c r="D220" s="154"/>
    </row>
    <row r="221" spans="4:4">
      <c r="D221" s="154"/>
    </row>
    <row r="222" spans="4:4">
      <c r="D222" s="154"/>
    </row>
    <row r="223" spans="4:4">
      <c r="D223" s="154"/>
    </row>
    <row r="224" spans="4:4">
      <c r="D224" s="154"/>
    </row>
    <row r="225" spans="4:4">
      <c r="D225" s="154"/>
    </row>
    <row r="226" spans="4:4">
      <c r="D226" s="154"/>
    </row>
    <row r="227" spans="4:4">
      <c r="D227" s="154"/>
    </row>
    <row r="228" spans="4:4">
      <c r="D228" s="154"/>
    </row>
    <row r="229" spans="4:4">
      <c r="D229" s="154"/>
    </row>
    <row r="230" spans="4:4">
      <c r="D230" s="154"/>
    </row>
    <row r="231" spans="4:4">
      <c r="D231" s="154"/>
    </row>
    <row r="232" spans="4:4">
      <c r="D232" s="154"/>
    </row>
    <row r="233" spans="4:4">
      <c r="D233" s="154"/>
    </row>
    <row r="234" spans="4:4">
      <c r="D234" s="154"/>
    </row>
    <row r="235" spans="4:4">
      <c r="D235" s="154"/>
    </row>
    <row r="236" spans="4:4">
      <c r="D236" s="154"/>
    </row>
    <row r="237" spans="4:4">
      <c r="D237" s="154"/>
    </row>
    <row r="238" spans="4:4">
      <c r="D238" s="154"/>
    </row>
    <row r="239" spans="4:4">
      <c r="D239" s="154"/>
    </row>
    <row r="240" spans="4:4">
      <c r="D240" s="154"/>
    </row>
    <row r="241" spans="4:4">
      <c r="D241" s="154"/>
    </row>
    <row r="242" spans="4:4">
      <c r="D242" s="154"/>
    </row>
    <row r="243" spans="4:4">
      <c r="D243" s="154"/>
    </row>
    <row r="244" spans="4:4">
      <c r="D244" s="154"/>
    </row>
    <row r="245" spans="4:4">
      <c r="D245" s="154"/>
    </row>
    <row r="246" spans="4:4">
      <c r="D246" s="154"/>
    </row>
    <row r="247" spans="4:4">
      <c r="D247" s="154"/>
    </row>
    <row r="248" spans="4:4">
      <c r="D248" s="154"/>
    </row>
    <row r="249" spans="4:4">
      <c r="D249" s="154"/>
    </row>
    <row r="250" spans="4:4">
      <c r="D250" s="154"/>
    </row>
    <row r="251" spans="4:4">
      <c r="D251" s="154"/>
    </row>
    <row r="252" spans="4:4">
      <c r="D252" s="154"/>
    </row>
    <row r="253" spans="4:4">
      <c r="D253" s="154"/>
    </row>
    <row r="254" spans="4:4">
      <c r="D254" s="154"/>
    </row>
    <row r="255" spans="4:4">
      <c r="D255" s="154"/>
    </row>
    <row r="256" spans="4:4">
      <c r="D256" s="154"/>
    </row>
    <row r="257" spans="4:4">
      <c r="D257" s="154"/>
    </row>
    <row r="258" spans="4:4">
      <c r="D258" s="154"/>
    </row>
    <row r="259" spans="4:4">
      <c r="D259" s="154"/>
    </row>
    <row r="260" spans="4:4">
      <c r="D260" s="154"/>
    </row>
    <row r="261" spans="4:4">
      <c r="D261" s="154"/>
    </row>
    <row r="262" spans="4:4">
      <c r="D262" s="154"/>
    </row>
    <row r="263" spans="4:4">
      <c r="D263" s="154"/>
    </row>
    <row r="264" spans="4:4">
      <c r="D264" s="154"/>
    </row>
    <row r="265" spans="4:4">
      <c r="D265" s="154"/>
    </row>
    <row r="266" spans="4:4">
      <c r="D266" s="154"/>
    </row>
    <row r="267" spans="4:4">
      <c r="D267" s="154"/>
    </row>
    <row r="268" spans="4:4">
      <c r="D268" s="154"/>
    </row>
    <row r="269" spans="4:4">
      <c r="D269" s="154"/>
    </row>
    <row r="270" spans="4:4">
      <c r="D270" s="154"/>
    </row>
    <row r="271" spans="4:4">
      <c r="D271" s="154"/>
    </row>
    <row r="272" spans="4:4">
      <c r="D272" s="154"/>
    </row>
    <row r="273" spans="4:4">
      <c r="D273" s="154"/>
    </row>
    <row r="274" spans="4:4">
      <c r="D274" s="154"/>
    </row>
    <row r="275" spans="4:4">
      <c r="D275" s="154"/>
    </row>
    <row r="276" spans="4:4">
      <c r="D276" s="154"/>
    </row>
    <row r="277" spans="4:4">
      <c r="D277" s="154"/>
    </row>
    <row r="278" spans="4:4">
      <c r="D278" s="154"/>
    </row>
    <row r="279" spans="4:4">
      <c r="D279" s="154"/>
    </row>
    <row r="280" spans="4:4">
      <c r="D280" s="154"/>
    </row>
    <row r="281" spans="4:4">
      <c r="D281" s="154"/>
    </row>
    <row r="282" spans="4:4">
      <c r="D282" s="154"/>
    </row>
    <row r="283" spans="4:4">
      <c r="D283" s="154"/>
    </row>
    <row r="284" spans="4:4">
      <c r="D284" s="154"/>
    </row>
    <row r="285" spans="4:4">
      <c r="D285" s="154"/>
    </row>
    <row r="286" spans="4:4">
      <c r="D286" s="154"/>
    </row>
    <row r="287" spans="4:4">
      <c r="D287" s="154"/>
    </row>
    <row r="288" spans="4:4">
      <c r="D288" s="154"/>
    </row>
    <row r="289" spans="4:4">
      <c r="D289" s="154"/>
    </row>
    <row r="290" spans="4:4">
      <c r="D290" s="154"/>
    </row>
    <row r="291" spans="4:4">
      <c r="D291" s="154"/>
    </row>
    <row r="292" spans="4:4">
      <c r="D292" s="154"/>
    </row>
    <row r="293" spans="4:4">
      <c r="D293" s="154"/>
    </row>
    <row r="294" spans="4:4">
      <c r="D294" s="154"/>
    </row>
    <row r="295" spans="4:4">
      <c r="D295" s="154"/>
    </row>
    <row r="296" spans="4:4">
      <c r="D296" s="154"/>
    </row>
    <row r="297" spans="4:4">
      <c r="D297" s="154"/>
    </row>
    <row r="298" spans="4:4">
      <c r="D298" s="154"/>
    </row>
    <row r="299" spans="4:4">
      <c r="D299" s="154"/>
    </row>
    <row r="300" spans="4:4">
      <c r="D300" s="154"/>
    </row>
    <row r="301" spans="4:4">
      <c r="D301" s="154"/>
    </row>
    <row r="302" spans="4:4">
      <c r="D302" s="154"/>
    </row>
    <row r="303" spans="4:4">
      <c r="D303" s="154"/>
    </row>
    <row r="304" spans="4:4">
      <c r="D304" s="154"/>
    </row>
    <row r="305" spans="4:4">
      <c r="D305" s="154"/>
    </row>
    <row r="306" spans="4:4">
      <c r="D306" s="154"/>
    </row>
    <row r="307" spans="4:4">
      <c r="D307" s="154"/>
    </row>
    <row r="308" spans="4:4">
      <c r="D308" s="154"/>
    </row>
    <row r="309" spans="4:4">
      <c r="D309" s="154"/>
    </row>
    <row r="310" spans="4:4">
      <c r="D310" s="154"/>
    </row>
    <row r="311" spans="4:4">
      <c r="D311" s="154"/>
    </row>
    <row r="312" spans="4:4">
      <c r="D312" s="154"/>
    </row>
    <row r="313" spans="4:4">
      <c r="D313" s="154"/>
    </row>
    <row r="314" spans="4:4">
      <c r="D314" s="154"/>
    </row>
    <row r="315" spans="4:4">
      <c r="D315" s="154"/>
    </row>
    <row r="316" spans="4:4">
      <c r="D316" s="154"/>
    </row>
    <row r="317" spans="4:4">
      <c r="D317" s="154"/>
    </row>
    <row r="318" spans="4:4">
      <c r="D318" s="154"/>
    </row>
    <row r="319" spans="4:4">
      <c r="D319" s="154"/>
    </row>
    <row r="320" spans="4:4">
      <c r="D320" s="154"/>
    </row>
    <row r="321" spans="4:4">
      <c r="D321" s="154"/>
    </row>
    <row r="322" spans="4:4">
      <c r="D322" s="154"/>
    </row>
    <row r="323" spans="4:4">
      <c r="D323" s="154"/>
    </row>
    <row r="324" spans="4:4">
      <c r="D324" s="154"/>
    </row>
    <row r="325" spans="4:4">
      <c r="D325" s="154"/>
    </row>
    <row r="326" spans="4:4">
      <c r="D326" s="154"/>
    </row>
    <row r="327" spans="4:4">
      <c r="D327" s="154"/>
    </row>
    <row r="328" spans="4:4">
      <c r="D328" s="154"/>
    </row>
    <row r="329" spans="4:4">
      <c r="D329" s="154"/>
    </row>
    <row r="330" spans="4:4">
      <c r="D330" s="154"/>
    </row>
    <row r="331" spans="4:4">
      <c r="D331" s="154"/>
    </row>
    <row r="332" spans="4:4">
      <c r="D332" s="154"/>
    </row>
    <row r="333" spans="4:4">
      <c r="D333" s="154"/>
    </row>
    <row r="334" spans="4:4">
      <c r="D334" s="154"/>
    </row>
    <row r="335" spans="4:4">
      <c r="D335" s="154"/>
    </row>
    <row r="336" spans="4:4">
      <c r="D336" s="154"/>
    </row>
    <row r="337" spans="4:4">
      <c r="D337" s="154"/>
    </row>
    <row r="338" spans="4:4">
      <c r="D338" s="154"/>
    </row>
    <row r="339" spans="4:4">
      <c r="D339" s="154"/>
    </row>
    <row r="340" spans="4:4">
      <c r="D340" s="154"/>
    </row>
    <row r="341" spans="4:4">
      <c r="D341" s="154"/>
    </row>
    <row r="342" spans="4:4">
      <c r="D342" s="154"/>
    </row>
    <row r="343" spans="4:4">
      <c r="D343" s="154"/>
    </row>
    <row r="344" spans="4:4">
      <c r="D344" s="154"/>
    </row>
    <row r="345" spans="4:4">
      <c r="D345" s="154"/>
    </row>
    <row r="346" spans="4:4">
      <c r="D346" s="154"/>
    </row>
    <row r="347" spans="4:4">
      <c r="D347" s="154"/>
    </row>
    <row r="348" spans="4:4">
      <c r="D348" s="154"/>
    </row>
    <row r="349" spans="4:4">
      <c r="D349" s="154"/>
    </row>
    <row r="350" spans="4:4">
      <c r="D350" s="154"/>
    </row>
    <row r="351" spans="4:4">
      <c r="D351" s="154"/>
    </row>
    <row r="352" spans="4:4">
      <c r="D352" s="154"/>
    </row>
    <row r="353" spans="4:4">
      <c r="D353" s="154"/>
    </row>
    <row r="354" spans="4:4">
      <c r="D354" s="154"/>
    </row>
    <row r="355" spans="4:4">
      <c r="D355" s="154"/>
    </row>
    <row r="356" spans="4:4">
      <c r="D356" s="154"/>
    </row>
    <row r="357" spans="4:4">
      <c r="D357" s="154"/>
    </row>
    <row r="358" spans="4:4">
      <c r="D358" s="154"/>
    </row>
    <row r="359" spans="4:4">
      <c r="D359" s="154"/>
    </row>
    <row r="360" spans="4:4">
      <c r="D360" s="154"/>
    </row>
    <row r="361" spans="4:4">
      <c r="D361" s="154"/>
    </row>
    <row r="362" spans="4:4">
      <c r="D362" s="154"/>
    </row>
    <row r="363" spans="4:4">
      <c r="D363" s="154"/>
    </row>
    <row r="364" spans="4:4">
      <c r="D364" s="154"/>
    </row>
    <row r="365" spans="4:4">
      <c r="D365" s="154"/>
    </row>
    <row r="366" spans="4:4">
      <c r="D366" s="154"/>
    </row>
    <row r="367" spans="4:4">
      <c r="D367" s="154"/>
    </row>
    <row r="368" spans="4:4">
      <c r="D368" s="154"/>
    </row>
    <row r="369" spans="4:4">
      <c r="D369" s="154"/>
    </row>
    <row r="370" spans="4:4">
      <c r="D370" s="154"/>
    </row>
    <row r="371" spans="4:4">
      <c r="D371" s="154"/>
    </row>
    <row r="372" spans="4:4">
      <c r="D372" s="154"/>
    </row>
    <row r="373" spans="4:4">
      <c r="D373" s="154"/>
    </row>
    <row r="374" spans="4:4">
      <c r="D374" s="154"/>
    </row>
    <row r="375" spans="4:4">
      <c r="D375" s="154"/>
    </row>
    <row r="376" spans="4:4">
      <c r="D376" s="154"/>
    </row>
    <row r="377" spans="4:4">
      <c r="D377" s="154"/>
    </row>
    <row r="378" spans="4:4">
      <c r="D378" s="154"/>
    </row>
    <row r="379" spans="4:4">
      <c r="D379" s="154"/>
    </row>
    <row r="380" spans="4:4">
      <c r="D380" s="154"/>
    </row>
    <row r="381" spans="4:4">
      <c r="D381" s="154"/>
    </row>
    <row r="382" spans="4:4">
      <c r="D382" s="154"/>
    </row>
    <row r="383" spans="4:4">
      <c r="D383" s="154"/>
    </row>
    <row r="384" spans="4:4">
      <c r="D384" s="154"/>
    </row>
    <row r="385" spans="4:4">
      <c r="D385" s="154"/>
    </row>
    <row r="386" spans="4:4">
      <c r="D386" s="154"/>
    </row>
    <row r="387" spans="4:4">
      <c r="D387" s="154"/>
    </row>
    <row r="388" spans="4:4">
      <c r="D388" s="154"/>
    </row>
    <row r="389" spans="4:4">
      <c r="D389" s="154"/>
    </row>
    <row r="390" spans="4:4">
      <c r="D390" s="154"/>
    </row>
    <row r="391" spans="4:4">
      <c r="D391" s="154"/>
    </row>
    <row r="392" spans="4:4">
      <c r="D392" s="154"/>
    </row>
    <row r="393" spans="4:4">
      <c r="D393" s="154"/>
    </row>
    <row r="394" spans="4:4">
      <c r="D394" s="154"/>
    </row>
    <row r="395" spans="4:4">
      <c r="D395" s="154"/>
    </row>
    <row r="396" spans="4:4">
      <c r="D396" s="154"/>
    </row>
    <row r="397" spans="4:4">
      <c r="D397" s="154"/>
    </row>
    <row r="398" spans="4:4">
      <c r="D398" s="154"/>
    </row>
    <row r="399" spans="4:4">
      <c r="D399" s="154"/>
    </row>
    <row r="400" spans="4:4">
      <c r="D400" s="154"/>
    </row>
    <row r="401" spans="4:4">
      <c r="D401" s="154"/>
    </row>
    <row r="402" spans="4:4">
      <c r="D402" s="154"/>
    </row>
    <row r="403" spans="4:4">
      <c r="D403" s="154"/>
    </row>
    <row r="404" spans="4:4">
      <c r="D404" s="154"/>
    </row>
    <row r="405" spans="4:4">
      <c r="D405" s="154"/>
    </row>
    <row r="406" spans="4:4">
      <c r="D406" s="154"/>
    </row>
    <row r="407" spans="4:4">
      <c r="D407" s="154"/>
    </row>
    <row r="408" spans="4:4">
      <c r="D408" s="154"/>
    </row>
    <row r="409" spans="4:4">
      <c r="D409" s="154"/>
    </row>
    <row r="410" spans="4:4">
      <c r="D410" s="154"/>
    </row>
    <row r="411" spans="4:4">
      <c r="D411" s="154"/>
    </row>
    <row r="412" spans="4:4">
      <c r="D412" s="154"/>
    </row>
    <row r="413" spans="4:4">
      <c r="D413" s="154"/>
    </row>
    <row r="414" spans="4:4">
      <c r="D414" s="154"/>
    </row>
    <row r="415" spans="4:4">
      <c r="D415" s="154"/>
    </row>
    <row r="416" spans="4:4">
      <c r="D416" s="154"/>
    </row>
    <row r="417" spans="4:4">
      <c r="D417" s="154"/>
    </row>
    <row r="418" spans="4:4">
      <c r="D418" s="154"/>
    </row>
    <row r="419" spans="4:4">
      <c r="D419" s="154"/>
    </row>
    <row r="420" spans="4:4">
      <c r="D420" s="154"/>
    </row>
    <row r="421" spans="4:4">
      <c r="D421" s="154"/>
    </row>
    <row r="422" spans="4:4">
      <c r="D422" s="154"/>
    </row>
    <row r="423" spans="4:4">
      <c r="D423" s="154"/>
    </row>
    <row r="424" spans="4:4">
      <c r="D424" s="154"/>
    </row>
    <row r="425" spans="4:4">
      <c r="D425" s="154"/>
    </row>
    <row r="426" spans="4:4">
      <c r="D426" s="154"/>
    </row>
    <row r="427" spans="4:4">
      <c r="D427" s="154"/>
    </row>
    <row r="428" spans="4:4">
      <c r="D428" s="154"/>
    </row>
    <row r="429" spans="4:4">
      <c r="D429" s="154"/>
    </row>
    <row r="430" spans="4:4">
      <c r="D430" s="154"/>
    </row>
    <row r="431" spans="4:4">
      <c r="D431" s="154"/>
    </row>
    <row r="432" spans="4:4">
      <c r="D432" s="154"/>
    </row>
    <row r="433" spans="4:4">
      <c r="D433" s="154"/>
    </row>
    <row r="434" spans="4:4">
      <c r="D434" s="154"/>
    </row>
    <row r="435" spans="4:4">
      <c r="D435" s="154"/>
    </row>
    <row r="436" spans="4:4">
      <c r="D436" s="154"/>
    </row>
    <row r="437" spans="4:4">
      <c r="D437" s="154"/>
    </row>
    <row r="438" spans="4:4">
      <c r="D438" s="154"/>
    </row>
    <row r="439" spans="4:4">
      <c r="D439" s="154"/>
    </row>
    <row r="440" spans="4:4">
      <c r="D440" s="154"/>
    </row>
    <row r="441" spans="4:4">
      <c r="D441" s="154"/>
    </row>
    <row r="442" spans="4:4">
      <c r="D442" s="154"/>
    </row>
    <row r="443" spans="4:4">
      <c r="D443" s="154"/>
    </row>
    <row r="444" spans="4:4">
      <c r="D444" s="154"/>
    </row>
    <row r="445" spans="4:4">
      <c r="D445" s="154"/>
    </row>
    <row r="446" spans="4:4">
      <c r="D446" s="154"/>
    </row>
    <row r="447" spans="4:4">
      <c r="D447" s="154"/>
    </row>
    <row r="448" spans="4:4">
      <c r="D448" s="154"/>
    </row>
    <row r="449" spans="4:4">
      <c r="D449" s="154"/>
    </row>
    <row r="450" spans="4:4">
      <c r="D450" s="154"/>
    </row>
    <row r="451" spans="4:4">
      <c r="D451" s="154"/>
    </row>
    <row r="452" spans="4:4">
      <c r="D452" s="154"/>
    </row>
    <row r="453" spans="4:4">
      <c r="D453" s="154"/>
    </row>
    <row r="454" spans="4:4">
      <c r="D454" s="154"/>
    </row>
    <row r="455" spans="4:4">
      <c r="D455" s="154"/>
    </row>
    <row r="456" spans="4:4">
      <c r="D456" s="154"/>
    </row>
    <row r="457" spans="4:4">
      <c r="D457" s="154"/>
    </row>
    <row r="458" spans="4:4">
      <c r="D458" s="154"/>
    </row>
    <row r="459" spans="4:4">
      <c r="D459" s="154"/>
    </row>
    <row r="460" spans="4:4">
      <c r="D460" s="154"/>
    </row>
    <row r="461" spans="4:4">
      <c r="D461" s="154"/>
    </row>
    <row r="462" spans="4:4">
      <c r="D462" s="154"/>
    </row>
    <row r="463" spans="4:4">
      <c r="D463" s="154"/>
    </row>
    <row r="464" spans="4:4">
      <c r="D464" s="154"/>
    </row>
    <row r="465" spans="4:4">
      <c r="D465" s="154"/>
    </row>
    <row r="466" spans="4:4">
      <c r="D466" s="154"/>
    </row>
    <row r="467" spans="4:4">
      <c r="D467" s="154"/>
    </row>
    <row r="468" spans="4:4">
      <c r="D468" s="154"/>
    </row>
    <row r="469" spans="4:4">
      <c r="D469" s="154"/>
    </row>
    <row r="470" spans="4:4">
      <c r="D470" s="154"/>
    </row>
    <row r="471" spans="4:4">
      <c r="D471" s="154"/>
    </row>
    <row r="472" spans="4:4">
      <c r="D472" s="154"/>
    </row>
    <row r="473" spans="4:4">
      <c r="D473" s="154"/>
    </row>
    <row r="474" spans="4:4">
      <c r="D474" s="154"/>
    </row>
    <row r="475" spans="4:4">
      <c r="D475" s="154"/>
    </row>
    <row r="476" spans="4:4">
      <c r="D476" s="154"/>
    </row>
    <row r="477" spans="4:4">
      <c r="D477" s="154"/>
    </row>
    <row r="478" spans="4:4">
      <c r="D478" s="154"/>
    </row>
    <row r="479" spans="4:4">
      <c r="D479" s="154"/>
    </row>
    <row r="480" spans="4:4">
      <c r="D480" s="154"/>
    </row>
    <row r="481" spans="4:4">
      <c r="D481" s="154"/>
    </row>
    <row r="482" spans="4:4">
      <c r="D482" s="154"/>
    </row>
    <row r="483" spans="4:4">
      <c r="D483" s="154"/>
    </row>
    <row r="484" spans="4:4">
      <c r="D484" s="154"/>
    </row>
    <row r="485" spans="4:4">
      <c r="D485" s="154"/>
    </row>
    <row r="486" spans="4:4">
      <c r="D486" s="154"/>
    </row>
    <row r="487" spans="4:4">
      <c r="D487" s="154"/>
    </row>
    <row r="488" spans="4:4">
      <c r="D488" s="154"/>
    </row>
    <row r="489" spans="4:4">
      <c r="D489" s="154"/>
    </row>
    <row r="490" spans="4:4">
      <c r="D490" s="154"/>
    </row>
    <row r="491" spans="4:4">
      <c r="D491" s="154"/>
    </row>
    <row r="492" spans="4:4">
      <c r="D492" s="154"/>
    </row>
    <row r="493" spans="4:4">
      <c r="D493" s="154"/>
    </row>
    <row r="494" spans="4:4">
      <c r="D494" s="154"/>
    </row>
    <row r="495" spans="4:4">
      <c r="D495" s="154"/>
    </row>
    <row r="496" spans="4:4">
      <c r="D496" s="154"/>
    </row>
    <row r="497" spans="4:5">
      <c r="D497" s="154"/>
    </row>
    <row r="498" spans="4:5">
      <c r="D498" s="154"/>
    </row>
    <row r="499" spans="4:5">
      <c r="D499" s="154"/>
    </row>
    <row r="500" spans="4:5">
      <c r="D500" s="154"/>
    </row>
    <row r="501" spans="4:5">
      <c r="D501" s="154"/>
    </row>
    <row r="502" spans="4:5">
      <c r="D502" s="154"/>
    </row>
    <row r="503" spans="4:5">
      <c r="D503" s="154"/>
    </row>
    <row r="504" spans="4:5">
      <c r="D504" s="154"/>
    </row>
    <row r="505" spans="4:5">
      <c r="D505" s="154"/>
    </row>
    <row r="506" spans="4:5">
      <c r="D506" s="154"/>
    </row>
    <row r="507" spans="4:5">
      <c r="D507" s="154"/>
    </row>
    <row r="508" spans="4:5">
      <c r="D508" s="154"/>
    </row>
    <row r="509" spans="4:5">
      <c r="D509" s="154"/>
      <c r="E509" s="2"/>
    </row>
    <row r="510" spans="4:5">
      <c r="D510" s="154"/>
    </row>
    <row r="511" spans="4:5">
      <c r="D511" s="154"/>
    </row>
    <row r="512" spans="4:5">
      <c r="D512" s="154"/>
    </row>
    <row r="513" spans="4:5">
      <c r="D513" s="154"/>
      <c r="E513" s="156"/>
    </row>
    <row r="514" spans="4:5">
      <c r="D514" s="156"/>
      <c r="E514" s="155"/>
    </row>
  </sheetData>
  <sheetProtection sheet="1" objects="1" scenarios="1"/>
  <mergeCells count="1">
    <mergeCell ref="B6:L6"/>
  </mergeCells>
  <phoneticPr fontId="5" type="noConversion"/>
  <dataValidations count="1">
    <dataValidation allowBlank="1" showInputMessage="1" showErrorMessage="1" sqref="E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182</v>
      </c>
      <c r="C1" s="77" t="s" vm="1">
        <v>251</v>
      </c>
    </row>
    <row r="2" spans="2:18">
      <c r="B2" s="56" t="s">
        <v>181</v>
      </c>
      <c r="C2" s="77" t="s">
        <v>252</v>
      </c>
    </row>
    <row r="3" spans="2:18">
      <c r="B3" s="56" t="s">
        <v>183</v>
      </c>
      <c r="C3" s="77" t="s">
        <v>253</v>
      </c>
    </row>
    <row r="4" spans="2:18">
      <c r="B4" s="56" t="s">
        <v>184</v>
      </c>
      <c r="C4" s="77">
        <v>8602</v>
      </c>
    </row>
    <row r="6" spans="2:18" ht="26.25" customHeight="1">
      <c r="B6" s="207" t="s">
        <v>223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9"/>
    </row>
    <row r="7" spans="2:18" s="3" customFormat="1" ht="78.75">
      <c r="B7" s="22" t="s">
        <v>119</v>
      </c>
      <c r="C7" s="30" t="s">
        <v>45</v>
      </c>
      <c r="D7" s="30" t="s">
        <v>64</v>
      </c>
      <c r="E7" s="30" t="s">
        <v>15</v>
      </c>
      <c r="F7" s="30" t="s">
        <v>65</v>
      </c>
      <c r="G7" s="30" t="s">
        <v>105</v>
      </c>
      <c r="H7" s="30" t="s">
        <v>18</v>
      </c>
      <c r="I7" s="30" t="s">
        <v>104</v>
      </c>
      <c r="J7" s="30" t="s">
        <v>17</v>
      </c>
      <c r="K7" s="30" t="s">
        <v>220</v>
      </c>
      <c r="L7" s="30" t="s">
        <v>235</v>
      </c>
      <c r="M7" s="30" t="s">
        <v>221</v>
      </c>
      <c r="N7" s="30" t="s">
        <v>59</v>
      </c>
      <c r="O7" s="30" t="s">
        <v>185</v>
      </c>
      <c r="P7" s="31" t="s">
        <v>187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242</v>
      </c>
      <c r="M8" s="32" t="s">
        <v>238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5"/>
    </row>
    <row r="11" spans="2:18" ht="20.25" customHeight="1">
      <c r="B11" s="94" t="s">
        <v>250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</row>
    <row r="12" spans="2:18">
      <c r="B12" s="94" t="s">
        <v>115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</row>
    <row r="13" spans="2:18">
      <c r="B13" s="94" t="s">
        <v>241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</row>
    <row r="14" spans="2:18"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</row>
    <row r="15" spans="2:18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</row>
    <row r="16" spans="2:18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</row>
    <row r="17" spans="2:16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</row>
    <row r="18" spans="2:16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</row>
    <row r="19" spans="2:16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</row>
    <row r="20" spans="2:16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</row>
    <row r="21" spans="2:16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</row>
    <row r="22" spans="2:16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</row>
    <row r="23" spans="2:16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</row>
    <row r="24" spans="2:16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</row>
    <row r="25" spans="2:16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</row>
    <row r="26" spans="2:16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</row>
    <row r="27" spans="2:16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</row>
    <row r="28" spans="2:16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</row>
    <row r="29" spans="2:16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</row>
    <row r="30" spans="2:16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</row>
    <row r="31" spans="2:16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</row>
    <row r="32" spans="2:16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</row>
    <row r="33" spans="2:16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</row>
    <row r="34" spans="2:16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</row>
    <row r="35" spans="2:16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</row>
    <row r="36" spans="2:16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</row>
    <row r="37" spans="2:16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</row>
    <row r="38" spans="2:16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</row>
    <row r="39" spans="2:16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</row>
    <row r="40" spans="2:16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</row>
    <row r="41" spans="2:16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</row>
    <row r="42" spans="2:16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</row>
    <row r="43" spans="2:16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</row>
    <row r="44" spans="2:16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</row>
    <row r="45" spans="2:16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</row>
    <row r="46" spans="2:16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2:16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</row>
    <row r="48" spans="2:16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</row>
    <row r="49" spans="2:16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</row>
    <row r="50" spans="2:16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</row>
    <row r="51" spans="2:16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</row>
    <row r="52" spans="2:16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</row>
    <row r="53" spans="2:16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</row>
    <row r="54" spans="2:16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</row>
    <row r="55" spans="2:16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</row>
    <row r="56" spans="2:16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</row>
    <row r="57" spans="2:16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</row>
    <row r="58" spans="2:16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</row>
    <row r="59" spans="2:16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</row>
    <row r="60" spans="2:16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</row>
    <row r="61" spans="2:16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</row>
    <row r="62" spans="2:16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</row>
    <row r="63" spans="2:16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</row>
    <row r="64" spans="2:16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</row>
    <row r="65" spans="2:16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</row>
    <row r="66" spans="2:16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</row>
    <row r="67" spans="2:16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</row>
    <row r="68" spans="2:16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</row>
    <row r="69" spans="2:16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</row>
    <row r="70" spans="2:16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</row>
    <row r="71" spans="2:16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</row>
    <row r="72" spans="2:16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</row>
    <row r="73" spans="2:16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</row>
    <row r="74" spans="2:16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</row>
    <row r="75" spans="2:16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</row>
    <row r="76" spans="2:16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</row>
    <row r="77" spans="2:16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</row>
    <row r="78" spans="2:16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</row>
    <row r="79" spans="2:16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</row>
    <row r="80" spans="2:16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</row>
    <row r="81" spans="2:16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</row>
    <row r="82" spans="2:16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</row>
    <row r="83" spans="2:16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</row>
    <row r="84" spans="2:16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</row>
    <row r="85" spans="2:16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</row>
    <row r="86" spans="2:16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</row>
    <row r="87" spans="2:16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</row>
    <row r="88" spans="2:16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</row>
    <row r="89" spans="2:16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</row>
    <row r="90" spans="2:16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</row>
    <row r="91" spans="2:16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</row>
    <row r="92" spans="2:16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</row>
    <row r="93" spans="2:16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</row>
    <row r="94" spans="2:16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</row>
    <row r="95" spans="2:16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</row>
    <row r="96" spans="2:16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</row>
    <row r="97" spans="2:16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</row>
    <row r="98" spans="2:16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</row>
    <row r="99" spans="2:16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</row>
    <row r="100" spans="2:16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</row>
    <row r="101" spans="2:16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</row>
    <row r="102" spans="2:16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</row>
    <row r="103" spans="2:16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</row>
    <row r="104" spans="2:16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</row>
    <row r="105" spans="2:16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</row>
    <row r="106" spans="2:16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</row>
    <row r="107" spans="2:16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</row>
    <row r="108" spans="2:16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</row>
    <row r="109" spans="2:16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182</v>
      </c>
      <c r="C1" s="77" t="s" vm="1">
        <v>251</v>
      </c>
    </row>
    <row r="2" spans="2:18">
      <c r="B2" s="56" t="s">
        <v>181</v>
      </c>
      <c r="C2" s="77" t="s">
        <v>252</v>
      </c>
    </row>
    <row r="3" spans="2:18">
      <c r="B3" s="56" t="s">
        <v>183</v>
      </c>
      <c r="C3" s="77" t="s">
        <v>253</v>
      </c>
    </row>
    <row r="4" spans="2:18">
      <c r="B4" s="56" t="s">
        <v>184</v>
      </c>
      <c r="C4" s="77">
        <v>8602</v>
      </c>
    </row>
    <row r="6" spans="2:18" ht="26.25" customHeight="1">
      <c r="B6" s="207" t="s">
        <v>225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9"/>
    </row>
    <row r="7" spans="2:18" s="3" customFormat="1" ht="78.75">
      <c r="B7" s="22" t="s">
        <v>119</v>
      </c>
      <c r="C7" s="30" t="s">
        <v>45</v>
      </c>
      <c r="D7" s="30" t="s">
        <v>64</v>
      </c>
      <c r="E7" s="30" t="s">
        <v>15</v>
      </c>
      <c r="F7" s="30" t="s">
        <v>65</v>
      </c>
      <c r="G7" s="30" t="s">
        <v>105</v>
      </c>
      <c r="H7" s="30" t="s">
        <v>18</v>
      </c>
      <c r="I7" s="30" t="s">
        <v>104</v>
      </c>
      <c r="J7" s="30" t="s">
        <v>17</v>
      </c>
      <c r="K7" s="30" t="s">
        <v>220</v>
      </c>
      <c r="L7" s="30" t="s">
        <v>235</v>
      </c>
      <c r="M7" s="30" t="s">
        <v>221</v>
      </c>
      <c r="N7" s="30" t="s">
        <v>59</v>
      </c>
      <c r="O7" s="30" t="s">
        <v>185</v>
      </c>
      <c r="P7" s="31" t="s">
        <v>187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242</v>
      </c>
      <c r="M8" s="32" t="s">
        <v>238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5"/>
    </row>
    <row r="11" spans="2:18" ht="20.25" customHeight="1">
      <c r="B11" s="94" t="s">
        <v>250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</row>
    <row r="12" spans="2:18">
      <c r="B12" s="94" t="s">
        <v>115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</row>
    <row r="13" spans="2:18">
      <c r="B13" s="94" t="s">
        <v>241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</row>
    <row r="14" spans="2:18"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</row>
    <row r="15" spans="2:18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</row>
    <row r="16" spans="2:18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</row>
    <row r="17" spans="2:23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</row>
    <row r="18" spans="2:23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</row>
    <row r="19" spans="2:23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</row>
    <row r="20" spans="2:23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</row>
    <row r="21" spans="2:23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</row>
    <row r="22" spans="2:23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</row>
    <row r="23" spans="2:23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</row>
    <row r="24" spans="2:23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</row>
    <row r="25" spans="2:23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</row>
    <row r="26" spans="2:23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</row>
    <row r="27" spans="2:23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</row>
    <row r="28" spans="2:23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</row>
    <row r="29" spans="2:23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</row>
    <row r="30" spans="2:23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</row>
    <row r="31" spans="2:23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2"/>
      <c r="R31" s="2"/>
      <c r="S31" s="2"/>
      <c r="T31" s="2"/>
      <c r="U31" s="2"/>
      <c r="V31" s="2"/>
      <c r="W31" s="2"/>
    </row>
    <row r="32" spans="2:23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2"/>
      <c r="R32" s="2"/>
      <c r="S32" s="2"/>
      <c r="T32" s="2"/>
      <c r="U32" s="2"/>
      <c r="V32" s="2"/>
      <c r="W32" s="2"/>
    </row>
    <row r="33" spans="2:23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2"/>
      <c r="R33" s="2"/>
      <c r="S33" s="2"/>
      <c r="T33" s="2"/>
      <c r="U33" s="2"/>
      <c r="V33" s="2"/>
      <c r="W33" s="2"/>
    </row>
    <row r="34" spans="2:23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2"/>
      <c r="R34" s="2"/>
      <c r="S34" s="2"/>
      <c r="T34" s="2"/>
      <c r="U34" s="2"/>
      <c r="V34" s="2"/>
      <c r="W34" s="2"/>
    </row>
    <row r="35" spans="2:23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2"/>
      <c r="R35" s="2"/>
      <c r="S35" s="2"/>
      <c r="T35" s="2"/>
      <c r="U35" s="2"/>
      <c r="V35" s="2"/>
      <c r="W35" s="2"/>
    </row>
    <row r="36" spans="2:23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2"/>
      <c r="R36" s="2"/>
      <c r="S36" s="2"/>
      <c r="T36" s="2"/>
      <c r="U36" s="2"/>
      <c r="V36" s="2"/>
      <c r="W36" s="2"/>
    </row>
    <row r="37" spans="2:23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2"/>
      <c r="R37" s="2"/>
      <c r="S37" s="2"/>
      <c r="T37" s="2"/>
      <c r="U37" s="2"/>
      <c r="V37" s="2"/>
      <c r="W37" s="2"/>
    </row>
    <row r="38" spans="2:23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2"/>
      <c r="R38" s="2"/>
      <c r="S38" s="2"/>
      <c r="T38" s="2"/>
      <c r="U38" s="2"/>
      <c r="V38" s="2"/>
      <c r="W38" s="2"/>
    </row>
    <row r="39" spans="2:23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2"/>
      <c r="R39" s="2"/>
      <c r="S39" s="2"/>
      <c r="T39" s="2"/>
      <c r="U39" s="2"/>
      <c r="V39" s="2"/>
      <c r="W39" s="2"/>
    </row>
    <row r="40" spans="2:23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2"/>
      <c r="R40" s="2"/>
      <c r="S40" s="2"/>
      <c r="T40" s="2"/>
      <c r="U40" s="2"/>
      <c r="V40" s="2"/>
      <c r="W40" s="2"/>
    </row>
    <row r="41" spans="2:23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2"/>
      <c r="R41" s="2"/>
      <c r="S41" s="2"/>
      <c r="T41" s="2"/>
      <c r="U41" s="2"/>
      <c r="V41" s="2"/>
      <c r="W41" s="2"/>
    </row>
    <row r="42" spans="2:23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2"/>
      <c r="R42" s="2"/>
      <c r="S42" s="2"/>
      <c r="T42" s="2"/>
      <c r="U42" s="2"/>
      <c r="V42" s="2"/>
      <c r="W42" s="2"/>
    </row>
    <row r="43" spans="2:23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</row>
    <row r="44" spans="2:23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</row>
    <row r="45" spans="2:23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</row>
    <row r="46" spans="2:23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2:23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</row>
    <row r="48" spans="2:23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</row>
    <row r="49" spans="2:16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</row>
    <row r="50" spans="2:16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</row>
    <row r="51" spans="2:16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</row>
    <row r="52" spans="2:16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</row>
    <row r="53" spans="2:16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</row>
    <row r="54" spans="2:16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</row>
    <row r="55" spans="2:16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</row>
    <row r="56" spans="2:16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</row>
    <row r="57" spans="2:16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</row>
    <row r="58" spans="2:16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</row>
    <row r="59" spans="2:16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</row>
    <row r="60" spans="2:16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</row>
    <row r="61" spans="2:16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</row>
    <row r="62" spans="2:16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</row>
    <row r="63" spans="2:16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</row>
    <row r="64" spans="2:16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</row>
    <row r="65" spans="2:16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</row>
    <row r="66" spans="2:16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</row>
    <row r="67" spans="2:16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</row>
    <row r="68" spans="2:16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</row>
    <row r="69" spans="2:16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</row>
    <row r="70" spans="2:16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</row>
    <row r="71" spans="2:16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</row>
    <row r="72" spans="2:16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</row>
    <row r="73" spans="2:16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</row>
    <row r="74" spans="2:16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</row>
    <row r="75" spans="2:16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</row>
    <row r="76" spans="2:16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</row>
    <row r="77" spans="2:16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</row>
    <row r="78" spans="2:16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</row>
    <row r="79" spans="2:16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</row>
    <row r="80" spans="2:16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</row>
    <row r="81" spans="2:16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</row>
    <row r="82" spans="2:16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</row>
    <row r="83" spans="2:16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</row>
    <row r="84" spans="2:16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</row>
    <row r="85" spans="2:16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</row>
    <row r="86" spans="2:16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</row>
    <row r="87" spans="2:16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</row>
    <row r="88" spans="2:16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</row>
    <row r="89" spans="2:16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</row>
    <row r="90" spans="2:16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</row>
    <row r="91" spans="2:16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</row>
    <row r="92" spans="2:16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</row>
    <row r="93" spans="2:16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</row>
    <row r="94" spans="2:16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</row>
    <row r="95" spans="2:16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</row>
    <row r="96" spans="2:16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</row>
    <row r="97" spans="2:16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</row>
    <row r="98" spans="2:16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</row>
    <row r="99" spans="2:16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</row>
    <row r="100" spans="2:16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</row>
    <row r="101" spans="2:16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</row>
    <row r="102" spans="2:16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</row>
    <row r="103" spans="2:16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</row>
    <row r="104" spans="2:16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</row>
    <row r="105" spans="2:16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</row>
    <row r="106" spans="2:16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</row>
    <row r="107" spans="2:16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</row>
    <row r="108" spans="2:16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</row>
    <row r="109" spans="2:16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topLeftCell="A7" workbookViewId="0">
      <selection activeCell="R11" sqref="R11"/>
    </sheetView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41.855468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7.28515625" style="1" bestFit="1" customWidth="1"/>
    <col min="14" max="14" width="8.28515625" style="1" bestFit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6" t="s">
        <v>182</v>
      </c>
      <c r="C1" s="77" t="s" vm="1">
        <v>251</v>
      </c>
    </row>
    <row r="2" spans="2:53">
      <c r="B2" s="56" t="s">
        <v>181</v>
      </c>
      <c r="C2" s="77" t="s">
        <v>252</v>
      </c>
    </row>
    <row r="3" spans="2:53">
      <c r="B3" s="56" t="s">
        <v>183</v>
      </c>
      <c r="C3" s="77" t="s">
        <v>253</v>
      </c>
    </row>
    <row r="4" spans="2:53">
      <c r="B4" s="56" t="s">
        <v>184</v>
      </c>
      <c r="C4" s="77">
        <v>8602</v>
      </c>
    </row>
    <row r="6" spans="2:53" ht="21.75" customHeight="1">
      <c r="B6" s="198" t="s">
        <v>212</v>
      </c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200"/>
    </row>
    <row r="7" spans="2:53" ht="27.75" customHeight="1">
      <c r="B7" s="201" t="s">
        <v>89</v>
      </c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3"/>
      <c r="AU7" s="3"/>
      <c r="AV7" s="3"/>
    </row>
    <row r="8" spans="2:53" s="3" customFormat="1" ht="66" customHeight="1">
      <c r="B8" s="22" t="s">
        <v>118</v>
      </c>
      <c r="C8" s="30" t="s">
        <v>45</v>
      </c>
      <c r="D8" s="30" t="s">
        <v>122</v>
      </c>
      <c r="E8" s="30" t="s">
        <v>15</v>
      </c>
      <c r="F8" s="30" t="s">
        <v>65</v>
      </c>
      <c r="G8" s="30" t="s">
        <v>105</v>
      </c>
      <c r="H8" s="30" t="s">
        <v>18</v>
      </c>
      <c r="I8" s="30" t="s">
        <v>104</v>
      </c>
      <c r="J8" s="30" t="s">
        <v>17</v>
      </c>
      <c r="K8" s="30" t="s">
        <v>19</v>
      </c>
      <c r="L8" s="30" t="s">
        <v>235</v>
      </c>
      <c r="M8" s="30" t="s">
        <v>234</v>
      </c>
      <c r="N8" s="30" t="s">
        <v>249</v>
      </c>
      <c r="O8" s="30" t="s">
        <v>62</v>
      </c>
      <c r="P8" s="30" t="s">
        <v>237</v>
      </c>
      <c r="Q8" s="30" t="s">
        <v>185</v>
      </c>
      <c r="R8" s="71" t="s">
        <v>187</v>
      </c>
      <c r="AM8" s="1"/>
      <c r="AU8" s="1"/>
      <c r="AV8" s="1"/>
      <c r="AW8" s="1"/>
    </row>
    <row r="9" spans="2:53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242</v>
      </c>
      <c r="M9" s="32"/>
      <c r="N9" s="16" t="s">
        <v>238</v>
      </c>
      <c r="O9" s="32" t="s">
        <v>243</v>
      </c>
      <c r="P9" s="32" t="s">
        <v>20</v>
      </c>
      <c r="Q9" s="32" t="s">
        <v>20</v>
      </c>
      <c r="R9" s="33" t="s">
        <v>20</v>
      </c>
      <c r="AU9" s="1"/>
      <c r="AV9" s="1"/>
    </row>
    <row r="10" spans="2:53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116</v>
      </c>
      <c r="R10" s="20" t="s">
        <v>117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124" t="s">
        <v>27</v>
      </c>
      <c r="C11" s="81"/>
      <c r="D11" s="81"/>
      <c r="E11" s="81"/>
      <c r="F11" s="81"/>
      <c r="G11" s="81"/>
      <c r="H11" s="89">
        <v>12.581802818995634</v>
      </c>
      <c r="I11" s="81"/>
      <c r="J11" s="81"/>
      <c r="K11" s="90">
        <v>4.9855264638365643E-3</v>
      </c>
      <c r="L11" s="89"/>
      <c r="M11" s="91"/>
      <c r="N11" s="81"/>
      <c r="O11" s="89">
        <v>14466.058580000003</v>
      </c>
      <c r="P11" s="81"/>
      <c r="Q11" s="90">
        <v>1</v>
      </c>
      <c r="R11" s="90">
        <f>O11/'סכום נכסי הקרן'!$C$42</f>
        <v>0.16798439923101766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95"/>
      <c r="AV11" s="95"/>
      <c r="AW11" s="3"/>
      <c r="BA11" s="95"/>
    </row>
    <row r="12" spans="2:53" ht="22.5" customHeight="1">
      <c r="B12" s="80" t="s">
        <v>232</v>
      </c>
      <c r="C12" s="81"/>
      <c r="D12" s="81"/>
      <c r="E12" s="81"/>
      <c r="F12" s="81"/>
      <c r="G12" s="81"/>
      <c r="H12" s="89">
        <v>12.581802818995634</v>
      </c>
      <c r="I12" s="81"/>
      <c r="J12" s="81"/>
      <c r="K12" s="90">
        <v>4.9855264638365643E-3</v>
      </c>
      <c r="L12" s="89"/>
      <c r="M12" s="91"/>
      <c r="N12" s="81"/>
      <c r="O12" s="89">
        <v>14466.058580000003</v>
      </c>
      <c r="P12" s="81"/>
      <c r="Q12" s="90">
        <v>1</v>
      </c>
      <c r="R12" s="90">
        <f>O12/'סכום נכסי הקרן'!$C$42</f>
        <v>0.16798439923101766</v>
      </c>
      <c r="AW12" s="4"/>
    </row>
    <row r="13" spans="2:53" s="95" customFormat="1">
      <c r="B13" s="98" t="s">
        <v>25</v>
      </c>
      <c r="C13" s="81"/>
      <c r="D13" s="81"/>
      <c r="E13" s="81"/>
      <c r="F13" s="81"/>
      <c r="G13" s="81"/>
      <c r="H13" s="89">
        <v>12.582890230525052</v>
      </c>
      <c r="I13" s="81"/>
      <c r="J13" s="81"/>
      <c r="K13" s="90">
        <v>4.9844199434966952E-3</v>
      </c>
      <c r="L13" s="89"/>
      <c r="M13" s="91"/>
      <c r="N13" s="81"/>
      <c r="O13" s="89">
        <v>14463.646390000002</v>
      </c>
      <c r="P13" s="81"/>
      <c r="Q13" s="90">
        <v>0.99983325174672422</v>
      </c>
      <c r="R13" s="90">
        <f>O13/'סכום נכסי הקרן'!$C$42</f>
        <v>0.1679563881258683</v>
      </c>
    </row>
    <row r="14" spans="2:53">
      <c r="B14" s="83" t="s">
        <v>24</v>
      </c>
      <c r="C14" s="81"/>
      <c r="D14" s="81"/>
      <c r="E14" s="81"/>
      <c r="F14" s="81"/>
      <c r="G14" s="81"/>
      <c r="H14" s="89">
        <v>12.582890230525052</v>
      </c>
      <c r="I14" s="81"/>
      <c r="J14" s="81"/>
      <c r="K14" s="90">
        <v>4.9844199434966952E-3</v>
      </c>
      <c r="L14" s="89"/>
      <c r="M14" s="91"/>
      <c r="N14" s="81"/>
      <c r="O14" s="89">
        <v>14463.646390000002</v>
      </c>
      <c r="P14" s="81"/>
      <c r="Q14" s="90">
        <v>0.99983325174672422</v>
      </c>
      <c r="R14" s="90">
        <f>O14/'סכום נכסי הקרן'!$C$42</f>
        <v>0.1679563881258683</v>
      </c>
    </row>
    <row r="15" spans="2:53">
      <c r="B15" s="84" t="s">
        <v>254</v>
      </c>
      <c r="C15" s="79" t="s">
        <v>255</v>
      </c>
      <c r="D15" s="92" t="s">
        <v>123</v>
      </c>
      <c r="E15" s="79" t="s">
        <v>256</v>
      </c>
      <c r="F15" s="79"/>
      <c r="G15" s="79"/>
      <c r="H15" s="86">
        <v>3.13</v>
      </c>
      <c r="I15" s="92" t="s">
        <v>167</v>
      </c>
      <c r="J15" s="93">
        <v>0.04</v>
      </c>
      <c r="K15" s="87">
        <v>-6.7000000000000002E-3</v>
      </c>
      <c r="L15" s="86">
        <v>412087</v>
      </c>
      <c r="M15" s="88">
        <v>152.84</v>
      </c>
      <c r="N15" s="79"/>
      <c r="O15" s="86">
        <v>629.83375999999998</v>
      </c>
      <c r="P15" s="87">
        <v>2.650450960704619E-5</v>
      </c>
      <c r="Q15" s="87">
        <v>4.3538725943691008E-2</v>
      </c>
      <c r="R15" s="87">
        <f>O15/'סכום נכסי הקרן'!$C$42</f>
        <v>7.3138267209348559E-3</v>
      </c>
    </row>
    <row r="16" spans="2:53" ht="20.25">
      <c r="B16" s="84" t="s">
        <v>257</v>
      </c>
      <c r="C16" s="79" t="s">
        <v>258</v>
      </c>
      <c r="D16" s="92" t="s">
        <v>123</v>
      </c>
      <c r="E16" s="79" t="s">
        <v>256</v>
      </c>
      <c r="F16" s="79"/>
      <c r="G16" s="79"/>
      <c r="H16" s="86">
        <v>5.6899999999999995</v>
      </c>
      <c r="I16" s="92" t="s">
        <v>167</v>
      </c>
      <c r="J16" s="93">
        <v>0.04</v>
      </c>
      <c r="K16" s="87">
        <v>-1.3999999999999998E-3</v>
      </c>
      <c r="L16" s="86">
        <v>332486</v>
      </c>
      <c r="M16" s="88">
        <v>157.58000000000001</v>
      </c>
      <c r="N16" s="79"/>
      <c r="O16" s="86">
        <v>523.93146000000002</v>
      </c>
      <c r="P16" s="87">
        <v>3.1448803826302979E-5</v>
      </c>
      <c r="Q16" s="87">
        <v>3.6217982742331734E-2</v>
      </c>
      <c r="R16" s="87">
        <f>O16/'סכום נכסי הקרן'!$C$42</f>
        <v>6.0840560723299615E-3</v>
      </c>
      <c r="AU16" s="4"/>
    </row>
    <row r="17" spans="2:48" ht="20.25">
      <c r="B17" s="84" t="s">
        <v>259</v>
      </c>
      <c r="C17" s="79" t="s">
        <v>260</v>
      </c>
      <c r="D17" s="92" t="s">
        <v>123</v>
      </c>
      <c r="E17" s="79" t="s">
        <v>256</v>
      </c>
      <c r="F17" s="79"/>
      <c r="G17" s="79"/>
      <c r="H17" s="86">
        <v>8.86</v>
      </c>
      <c r="I17" s="92" t="s">
        <v>167</v>
      </c>
      <c r="J17" s="93">
        <v>7.4999999999999997E-3</v>
      </c>
      <c r="K17" s="87">
        <v>2.0000000000000005E-3</v>
      </c>
      <c r="L17" s="86">
        <v>850000</v>
      </c>
      <c r="M17" s="88">
        <v>105.55</v>
      </c>
      <c r="N17" s="79"/>
      <c r="O17" s="86">
        <v>897.17498999999998</v>
      </c>
      <c r="P17" s="87">
        <v>1.303609203112896E-4</v>
      </c>
      <c r="Q17" s="87">
        <v>6.2019311275317665E-2</v>
      </c>
      <c r="R17" s="87">
        <f>O17/'סכום נכסי הקרן'!$C$42</f>
        <v>1.0418276745305717E-2</v>
      </c>
      <c r="AV17" s="4"/>
    </row>
    <row r="18" spans="2:48">
      <c r="B18" s="84" t="s">
        <v>261</v>
      </c>
      <c r="C18" s="79" t="s">
        <v>262</v>
      </c>
      <c r="D18" s="92" t="s">
        <v>123</v>
      </c>
      <c r="E18" s="79" t="s">
        <v>256</v>
      </c>
      <c r="F18" s="79"/>
      <c r="G18" s="79"/>
      <c r="H18" s="86">
        <v>14</v>
      </c>
      <c r="I18" s="92" t="s">
        <v>167</v>
      </c>
      <c r="J18" s="93">
        <v>0.04</v>
      </c>
      <c r="K18" s="87">
        <v>8.5999999999999983E-3</v>
      </c>
      <c r="L18" s="86">
        <v>2707094</v>
      </c>
      <c r="M18" s="88">
        <v>183.45</v>
      </c>
      <c r="N18" s="79"/>
      <c r="O18" s="86">
        <v>4966.1638600000006</v>
      </c>
      <c r="P18" s="87">
        <v>1.6688202762698607E-4</v>
      </c>
      <c r="Q18" s="87">
        <v>0.34329764617889441</v>
      </c>
      <c r="R18" s="87">
        <f>O18/'סכום נכסי הקרן'!$C$42</f>
        <v>5.7668648850784036E-2</v>
      </c>
      <c r="AU18" s="3"/>
    </row>
    <row r="19" spans="2:48">
      <c r="B19" s="84" t="s">
        <v>263</v>
      </c>
      <c r="C19" s="79" t="s">
        <v>264</v>
      </c>
      <c r="D19" s="92" t="s">
        <v>123</v>
      </c>
      <c r="E19" s="79" t="s">
        <v>256</v>
      </c>
      <c r="F19" s="79"/>
      <c r="G19" s="79"/>
      <c r="H19" s="86">
        <v>18.279999999999998</v>
      </c>
      <c r="I19" s="92" t="s">
        <v>167</v>
      </c>
      <c r="J19" s="93">
        <v>2.75E-2</v>
      </c>
      <c r="K19" s="87">
        <v>1.0899999999999998E-2</v>
      </c>
      <c r="L19" s="86">
        <v>1593921</v>
      </c>
      <c r="M19" s="88">
        <v>143.71</v>
      </c>
      <c r="N19" s="79"/>
      <c r="O19" s="86">
        <v>2290.6239500000001</v>
      </c>
      <c r="P19" s="87">
        <v>9.01790641019918E-5</v>
      </c>
      <c r="Q19" s="87">
        <v>0.15834471686481999</v>
      </c>
      <c r="R19" s="87">
        <f>O19/'סכום נכסי הקרן'!$C$42</f>
        <v>2.6599442133942372E-2</v>
      </c>
      <c r="AV19" s="3"/>
    </row>
    <row r="20" spans="2:48">
      <c r="B20" s="84" t="s">
        <v>265</v>
      </c>
      <c r="C20" s="79" t="s">
        <v>266</v>
      </c>
      <c r="D20" s="92" t="s">
        <v>123</v>
      </c>
      <c r="E20" s="79" t="s">
        <v>256</v>
      </c>
      <c r="F20" s="79"/>
      <c r="G20" s="79"/>
      <c r="H20" s="86">
        <v>5.2700000000000005</v>
      </c>
      <c r="I20" s="92" t="s">
        <v>167</v>
      </c>
      <c r="J20" s="93">
        <v>1.7500000000000002E-2</v>
      </c>
      <c r="K20" s="87">
        <v>-2.5999999999999999E-3</v>
      </c>
      <c r="L20" s="86">
        <v>604292</v>
      </c>
      <c r="M20" s="88">
        <v>112.7</v>
      </c>
      <c r="N20" s="79"/>
      <c r="O20" s="86">
        <v>681.03707999999995</v>
      </c>
      <c r="P20" s="87">
        <v>4.3098819777078516E-5</v>
      </c>
      <c r="Q20" s="87">
        <v>4.7078274723812145E-2</v>
      </c>
      <c r="R20" s="87">
        <f>O20/'סכום נכסי הקרן'!$C$42</f>
        <v>7.9084156963123865E-3</v>
      </c>
    </row>
    <row r="21" spans="2:48">
      <c r="B21" s="84" t="s">
        <v>267</v>
      </c>
      <c r="C21" s="79" t="s">
        <v>268</v>
      </c>
      <c r="D21" s="92" t="s">
        <v>123</v>
      </c>
      <c r="E21" s="79" t="s">
        <v>256</v>
      </c>
      <c r="F21" s="79"/>
      <c r="G21" s="79"/>
      <c r="H21" s="86">
        <v>1.5600000000000003</v>
      </c>
      <c r="I21" s="92" t="s">
        <v>167</v>
      </c>
      <c r="J21" s="93">
        <v>0.03</v>
      </c>
      <c r="K21" s="87">
        <v>-9.300000000000001E-3</v>
      </c>
      <c r="L21" s="86">
        <v>655809</v>
      </c>
      <c r="M21" s="88">
        <v>117.13</v>
      </c>
      <c r="N21" s="79"/>
      <c r="O21" s="86">
        <v>768.14909</v>
      </c>
      <c r="P21" s="87">
        <v>4.2778729309139525E-5</v>
      </c>
      <c r="Q21" s="87">
        <v>5.3100095354376743E-2</v>
      </c>
      <c r="R21" s="87">
        <f>O21/'סכום נכסי הקרן'!$C$42</f>
        <v>8.9199876172147297E-3</v>
      </c>
    </row>
    <row r="22" spans="2:48">
      <c r="B22" s="84" t="s">
        <v>269</v>
      </c>
      <c r="C22" s="79" t="s">
        <v>270</v>
      </c>
      <c r="D22" s="92" t="s">
        <v>123</v>
      </c>
      <c r="E22" s="79" t="s">
        <v>256</v>
      </c>
      <c r="F22" s="79"/>
      <c r="G22" s="79"/>
      <c r="H22" s="86">
        <v>2.5900000000000003</v>
      </c>
      <c r="I22" s="92" t="s">
        <v>167</v>
      </c>
      <c r="J22" s="93">
        <v>1E-3</v>
      </c>
      <c r="K22" s="87">
        <v>-7.5999999999999991E-3</v>
      </c>
      <c r="L22" s="86">
        <v>928656</v>
      </c>
      <c r="M22" s="88">
        <v>102</v>
      </c>
      <c r="N22" s="79"/>
      <c r="O22" s="86">
        <v>947.22913000000005</v>
      </c>
      <c r="P22" s="87">
        <v>6.5393999381449221E-5</v>
      </c>
      <c r="Q22" s="87">
        <v>6.5479420310767186E-2</v>
      </c>
      <c r="R22" s="87">
        <f>O22/'סכום נכסי הקרן'!$C$42</f>
        <v>1.0999521082899521E-2</v>
      </c>
    </row>
    <row r="23" spans="2:48">
      <c r="B23" s="84" t="s">
        <v>271</v>
      </c>
      <c r="C23" s="79" t="s">
        <v>272</v>
      </c>
      <c r="D23" s="92" t="s">
        <v>123</v>
      </c>
      <c r="E23" s="79" t="s">
        <v>256</v>
      </c>
      <c r="F23" s="79"/>
      <c r="G23" s="79"/>
      <c r="H23" s="86">
        <v>7.4</v>
      </c>
      <c r="I23" s="92" t="s">
        <v>167</v>
      </c>
      <c r="J23" s="93">
        <v>7.4999999999999997E-3</v>
      </c>
      <c r="K23" s="87">
        <v>-1E-4</v>
      </c>
      <c r="L23" s="86">
        <v>490058</v>
      </c>
      <c r="M23" s="88">
        <v>105.3</v>
      </c>
      <c r="N23" s="79"/>
      <c r="O23" s="86">
        <v>516.03107999999997</v>
      </c>
      <c r="P23" s="87">
        <v>3.5161778131618064E-5</v>
      </c>
      <c r="Q23" s="87">
        <v>3.5671850569818433E-2</v>
      </c>
      <c r="R23" s="87">
        <f>O23/'סכום נכסי הקרן'!$C$42</f>
        <v>5.9923143874295844E-3</v>
      </c>
    </row>
    <row r="24" spans="2:48">
      <c r="B24" s="84" t="s">
        <v>273</v>
      </c>
      <c r="C24" s="79" t="s">
        <v>274</v>
      </c>
      <c r="D24" s="92" t="s">
        <v>123</v>
      </c>
      <c r="E24" s="79" t="s">
        <v>256</v>
      </c>
      <c r="F24" s="79"/>
      <c r="G24" s="79"/>
      <c r="H24" s="86">
        <v>23.580000000000002</v>
      </c>
      <c r="I24" s="92" t="s">
        <v>167</v>
      </c>
      <c r="J24" s="93">
        <v>0.01</v>
      </c>
      <c r="K24" s="87">
        <v>1.32E-2</v>
      </c>
      <c r="L24" s="86">
        <v>2055000</v>
      </c>
      <c r="M24" s="88">
        <v>93.38</v>
      </c>
      <c r="N24" s="79"/>
      <c r="O24" s="86">
        <v>1918.9589900000001</v>
      </c>
      <c r="P24" s="87">
        <v>2.1662437659879068E-4</v>
      </c>
      <c r="Q24" s="87">
        <v>0.13265251066057826</v>
      </c>
      <c r="R24" s="87">
        <f>O24/'סכום נכסי הקרן'!$C$42</f>
        <v>2.2283552309803403E-2</v>
      </c>
    </row>
    <row r="25" spans="2:48">
      <c r="B25" s="84" t="s">
        <v>275</v>
      </c>
      <c r="C25" s="79" t="s">
        <v>276</v>
      </c>
      <c r="D25" s="92" t="s">
        <v>123</v>
      </c>
      <c r="E25" s="79" t="s">
        <v>256</v>
      </c>
      <c r="F25" s="79"/>
      <c r="G25" s="79"/>
      <c r="H25" s="86">
        <v>4.2700000000000005</v>
      </c>
      <c r="I25" s="92" t="s">
        <v>167</v>
      </c>
      <c r="J25" s="93">
        <v>2.75E-2</v>
      </c>
      <c r="K25" s="87">
        <v>-4.8999999999999998E-3</v>
      </c>
      <c r="L25" s="86">
        <v>272700</v>
      </c>
      <c r="M25" s="88">
        <v>119</v>
      </c>
      <c r="N25" s="79"/>
      <c r="O25" s="86">
        <v>324.51299999999998</v>
      </c>
      <c r="P25" s="87">
        <v>1.6624658971975469E-5</v>
      </c>
      <c r="Q25" s="87">
        <v>2.2432717122316526E-2</v>
      </c>
      <c r="R25" s="87">
        <f>O25/'סכום נכסי הקרן'!$C$42</f>
        <v>3.768346508911705E-3</v>
      </c>
    </row>
    <row r="26" spans="2:48">
      <c r="B26" s="85"/>
      <c r="C26" s="79"/>
      <c r="D26" s="79"/>
      <c r="E26" s="79"/>
      <c r="F26" s="79"/>
      <c r="G26" s="79"/>
      <c r="H26" s="79"/>
      <c r="I26" s="79"/>
      <c r="J26" s="79"/>
      <c r="K26" s="87"/>
      <c r="L26" s="86"/>
      <c r="M26" s="88"/>
      <c r="N26" s="79"/>
      <c r="O26" s="79"/>
      <c r="P26" s="79"/>
      <c r="Q26" s="87"/>
      <c r="R26" s="79"/>
    </row>
    <row r="27" spans="2:48" s="95" customFormat="1">
      <c r="B27" s="125" t="s">
        <v>46</v>
      </c>
      <c r="C27" s="120"/>
      <c r="D27" s="120"/>
      <c r="E27" s="120"/>
      <c r="F27" s="120"/>
      <c r="G27" s="120"/>
      <c r="H27" s="121">
        <v>6.0616133472073095</v>
      </c>
      <c r="I27" s="120"/>
      <c r="J27" s="120"/>
      <c r="K27" s="122">
        <v>1.1620293592129974E-2</v>
      </c>
      <c r="L27" s="121"/>
      <c r="M27" s="126"/>
      <c r="N27" s="120"/>
      <c r="O27" s="121">
        <v>2.4121899999999998</v>
      </c>
      <c r="P27" s="120"/>
      <c r="Q27" s="122">
        <v>1.6674825327577233E-4</v>
      </c>
      <c r="R27" s="122">
        <f>O27/'סכום נכסי הקרן'!$C$42</f>
        <v>2.8011105149352187E-5</v>
      </c>
    </row>
    <row r="28" spans="2:48">
      <c r="B28" s="83" t="s">
        <v>23</v>
      </c>
      <c r="C28" s="81"/>
      <c r="D28" s="81"/>
      <c r="E28" s="81"/>
      <c r="F28" s="81"/>
      <c r="G28" s="81"/>
      <c r="H28" s="89">
        <v>6.0616133472073095</v>
      </c>
      <c r="I28" s="81"/>
      <c r="J28" s="81"/>
      <c r="K28" s="90">
        <v>1.1620293592129974E-2</v>
      </c>
      <c r="L28" s="89"/>
      <c r="M28" s="91"/>
      <c r="N28" s="81"/>
      <c r="O28" s="89">
        <v>2.4121899999999998</v>
      </c>
      <c r="P28" s="81"/>
      <c r="Q28" s="90">
        <v>1.6674825327577233E-4</v>
      </c>
      <c r="R28" s="90">
        <f>O28/'סכום נכסי הקרן'!$C$42</f>
        <v>2.8011105149352187E-5</v>
      </c>
    </row>
    <row r="29" spans="2:48">
      <c r="B29" s="84" t="s">
        <v>277</v>
      </c>
      <c r="C29" s="79" t="s">
        <v>278</v>
      </c>
      <c r="D29" s="92" t="s">
        <v>123</v>
      </c>
      <c r="E29" s="79" t="s">
        <v>256</v>
      </c>
      <c r="F29" s="79"/>
      <c r="G29" s="79"/>
      <c r="H29" s="86">
        <v>5.53</v>
      </c>
      <c r="I29" s="92" t="s">
        <v>167</v>
      </c>
      <c r="J29" s="93">
        <v>3.7499999999999999E-2</v>
      </c>
      <c r="K29" s="87">
        <v>1.0800000000000001E-2</v>
      </c>
      <c r="L29" s="86">
        <v>1979</v>
      </c>
      <c r="M29" s="88">
        <v>115.48</v>
      </c>
      <c r="N29" s="79"/>
      <c r="O29" s="86">
        <v>2.2853499999999998</v>
      </c>
      <c r="P29" s="87">
        <v>1.2858345989177159E-7</v>
      </c>
      <c r="Q29" s="87">
        <v>1.5798014278468374E-4</v>
      </c>
      <c r="R29" s="87">
        <f>O29/'סכום נכסי הקרן'!$C$42</f>
        <v>2.6538199376115487E-5</v>
      </c>
    </row>
    <row r="30" spans="2:48">
      <c r="B30" s="84" t="s">
        <v>279</v>
      </c>
      <c r="C30" s="79" t="s">
        <v>280</v>
      </c>
      <c r="D30" s="92" t="s">
        <v>123</v>
      </c>
      <c r="E30" s="79" t="s">
        <v>256</v>
      </c>
      <c r="F30" s="79"/>
      <c r="G30" s="79"/>
      <c r="H30" s="86">
        <v>15.639999999999999</v>
      </c>
      <c r="I30" s="92" t="s">
        <v>167</v>
      </c>
      <c r="J30" s="93">
        <v>5.5E-2</v>
      </c>
      <c r="K30" s="87">
        <v>2.64E-2</v>
      </c>
      <c r="L30" s="86">
        <v>84</v>
      </c>
      <c r="M30" s="88">
        <v>151</v>
      </c>
      <c r="N30" s="79"/>
      <c r="O30" s="86">
        <v>0.12684000000000001</v>
      </c>
      <c r="P30" s="87">
        <v>4.5942746805256243E-9</v>
      </c>
      <c r="Q30" s="87">
        <v>8.7681104910885819E-6</v>
      </c>
      <c r="R30" s="87">
        <f>O30/'סכום נכסי הקרן'!$C$42</f>
        <v>1.4729057732366985E-6</v>
      </c>
    </row>
    <row r="31" spans="2:48">
      <c r="B31" s="85"/>
      <c r="C31" s="79"/>
      <c r="D31" s="79"/>
      <c r="E31" s="79"/>
      <c r="F31" s="79"/>
      <c r="G31" s="79"/>
      <c r="H31" s="79"/>
      <c r="I31" s="79"/>
      <c r="J31" s="79"/>
      <c r="K31" s="87"/>
      <c r="L31" s="86"/>
      <c r="M31" s="88"/>
      <c r="N31" s="79"/>
      <c r="O31" s="79"/>
      <c r="P31" s="79"/>
      <c r="Q31" s="87"/>
      <c r="R31" s="79"/>
    </row>
    <row r="32" spans="2:48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</row>
    <row r="33" spans="2:18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</row>
    <row r="34" spans="2:18">
      <c r="B34" s="94" t="s">
        <v>115</v>
      </c>
      <c r="C34" s="95"/>
      <c r="D34" s="95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</row>
    <row r="35" spans="2:18">
      <c r="B35" s="94" t="s">
        <v>233</v>
      </c>
      <c r="C35" s="95"/>
      <c r="D35" s="95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</row>
    <row r="36" spans="2:18">
      <c r="B36" s="204" t="s">
        <v>241</v>
      </c>
      <c r="C36" s="204"/>
      <c r="D36" s="204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</row>
    <row r="37" spans="2:18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</row>
    <row r="38" spans="2:18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</row>
    <row r="39" spans="2:18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</row>
    <row r="40" spans="2:18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</row>
    <row r="41" spans="2:18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</row>
    <row r="42" spans="2:18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</row>
    <row r="43" spans="2:18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</row>
    <row r="44" spans="2:18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</row>
    <row r="45" spans="2:18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</row>
    <row r="46" spans="2:18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</row>
    <row r="47" spans="2:18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</row>
    <row r="48" spans="2:18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</row>
    <row r="49" spans="2:18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</row>
    <row r="50" spans="2:18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</row>
    <row r="51" spans="2:18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</row>
    <row r="52" spans="2:18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</row>
    <row r="53" spans="2:18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</row>
    <row r="54" spans="2:18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</row>
    <row r="55" spans="2:18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</row>
    <row r="56" spans="2:18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</row>
    <row r="57" spans="2:18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</row>
    <row r="58" spans="2:18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</row>
    <row r="59" spans="2:18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</row>
    <row r="60" spans="2:18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</row>
    <row r="61" spans="2:18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</row>
    <row r="62" spans="2:18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</row>
    <row r="63" spans="2:18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</row>
    <row r="64" spans="2:18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</row>
    <row r="65" spans="2:18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</row>
    <row r="66" spans="2:18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</row>
    <row r="67" spans="2:18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</row>
    <row r="68" spans="2:18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</row>
    <row r="69" spans="2:18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</row>
    <row r="70" spans="2:18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</row>
    <row r="71" spans="2:18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</row>
    <row r="72" spans="2:18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</row>
    <row r="73" spans="2:18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</row>
    <row r="74" spans="2:18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</row>
    <row r="75" spans="2:18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</row>
    <row r="76" spans="2:18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</row>
    <row r="77" spans="2:18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</row>
    <row r="78" spans="2:18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</row>
    <row r="79" spans="2:18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</row>
    <row r="80" spans="2:18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</row>
    <row r="81" spans="2:18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</row>
    <row r="82" spans="2:18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</row>
    <row r="83" spans="2:18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</row>
    <row r="84" spans="2:18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</row>
    <row r="85" spans="2:18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</row>
    <row r="86" spans="2:18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</row>
    <row r="87" spans="2:18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</row>
    <row r="88" spans="2:18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</row>
    <row r="89" spans="2:18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</row>
    <row r="90" spans="2:18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</row>
    <row r="91" spans="2:18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</row>
    <row r="92" spans="2:18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</row>
    <row r="93" spans="2:18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</row>
    <row r="94" spans="2:18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</row>
    <row r="95" spans="2:18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</row>
    <row r="96" spans="2:18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</row>
    <row r="97" spans="2:18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</row>
    <row r="98" spans="2:18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</row>
    <row r="99" spans="2:18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</row>
    <row r="100" spans="2:18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</row>
    <row r="101" spans="2:18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</row>
    <row r="102" spans="2:18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</row>
    <row r="103" spans="2:18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</row>
    <row r="104" spans="2:18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</row>
    <row r="105" spans="2:18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</row>
    <row r="106" spans="2:18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</row>
    <row r="107" spans="2:18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</row>
    <row r="108" spans="2:18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</row>
    <row r="109" spans="2:18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</row>
    <row r="110" spans="2:18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</row>
    <row r="111" spans="2:18"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</row>
    <row r="112" spans="2:18"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</row>
    <row r="113" spans="2:18"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</row>
    <row r="114" spans="2:18"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</row>
    <row r="115" spans="2:18"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</row>
    <row r="116" spans="2:18"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</row>
    <row r="117" spans="2:18"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</row>
    <row r="118" spans="2:18"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</row>
    <row r="119" spans="2:18"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</row>
    <row r="120" spans="2:18"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</row>
    <row r="121" spans="2:18"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</row>
    <row r="122" spans="2:18"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</row>
    <row r="123" spans="2:18"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</row>
    <row r="124" spans="2:18"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</row>
    <row r="125" spans="2:18"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</row>
    <row r="126" spans="2:18"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</row>
    <row r="127" spans="2:18"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</row>
    <row r="128" spans="2:18"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</row>
    <row r="129" spans="2:18"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</row>
    <row r="130" spans="2:18"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</row>
    <row r="131" spans="2:18">
      <c r="C131" s="1"/>
      <c r="D131" s="1"/>
    </row>
    <row r="132" spans="2:18">
      <c r="C132" s="1"/>
      <c r="D132" s="1"/>
    </row>
    <row r="133" spans="2:18">
      <c r="C133" s="1"/>
      <c r="D133" s="1"/>
    </row>
    <row r="134" spans="2:18">
      <c r="C134" s="1"/>
      <c r="D134" s="1"/>
    </row>
    <row r="135" spans="2:18">
      <c r="C135" s="1"/>
      <c r="D135" s="1"/>
    </row>
    <row r="136" spans="2:18">
      <c r="C136" s="1"/>
      <c r="D136" s="1"/>
    </row>
    <row r="137" spans="2:18">
      <c r="C137" s="1"/>
      <c r="D137" s="1"/>
    </row>
    <row r="138" spans="2:18">
      <c r="C138" s="1"/>
      <c r="D138" s="1"/>
    </row>
    <row r="139" spans="2:18">
      <c r="C139" s="1"/>
      <c r="D139" s="1"/>
    </row>
    <row r="140" spans="2:18">
      <c r="C140" s="1"/>
      <c r="D140" s="1"/>
    </row>
    <row r="141" spans="2:18">
      <c r="C141" s="1"/>
      <c r="D141" s="1"/>
    </row>
    <row r="142" spans="2:18">
      <c r="C142" s="1"/>
      <c r="D142" s="1"/>
    </row>
    <row r="143" spans="2:18">
      <c r="C143" s="1"/>
      <c r="D143" s="1"/>
    </row>
    <row r="144" spans="2:18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36:D36"/>
  </mergeCells>
  <phoneticPr fontId="5" type="noConversion"/>
  <dataValidations count="1">
    <dataValidation allowBlank="1" showInputMessage="1" showErrorMessage="1" sqref="N10:Q10 N9 N1:N7 N32:N1048576 C5:C29 O1:Q9 O11:Q1048576 B37:B1048576 J1:M1048576 E1:I30 B34:B36 D1:D29 R1:AF1048576 AJ1:XFD1048576 AG1:AI27 AG31:AI1048576 C34:D35 A1:A1048576 B1:B33 E32:I1048576 C32:D33 C37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6" t="s">
        <v>182</v>
      </c>
      <c r="C1" s="77" t="s" vm="1">
        <v>251</v>
      </c>
    </row>
    <row r="2" spans="2:67">
      <c r="B2" s="56" t="s">
        <v>181</v>
      </c>
      <c r="C2" s="77" t="s">
        <v>252</v>
      </c>
    </row>
    <row r="3" spans="2:67">
      <c r="B3" s="56" t="s">
        <v>183</v>
      </c>
      <c r="C3" s="77" t="s">
        <v>253</v>
      </c>
    </row>
    <row r="4" spans="2:67">
      <c r="B4" s="56" t="s">
        <v>184</v>
      </c>
      <c r="C4" s="77">
        <v>8602</v>
      </c>
    </row>
    <row r="6" spans="2:67" ht="26.25" customHeight="1">
      <c r="B6" s="201" t="s">
        <v>212</v>
      </c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6"/>
      <c r="BO6" s="3"/>
    </row>
    <row r="7" spans="2:67" ht="26.25" customHeight="1">
      <c r="B7" s="201" t="s">
        <v>90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6"/>
      <c r="AZ7" s="43"/>
      <c r="BJ7" s="3"/>
      <c r="BO7" s="3"/>
    </row>
    <row r="8" spans="2:67" s="3" customFormat="1" ht="78.75">
      <c r="B8" s="37" t="s">
        <v>118</v>
      </c>
      <c r="C8" s="13" t="s">
        <v>45</v>
      </c>
      <c r="D8" s="13" t="s">
        <v>122</v>
      </c>
      <c r="E8" s="13" t="s">
        <v>228</v>
      </c>
      <c r="F8" s="13" t="s">
        <v>120</v>
      </c>
      <c r="G8" s="13" t="s">
        <v>64</v>
      </c>
      <c r="H8" s="13" t="s">
        <v>15</v>
      </c>
      <c r="I8" s="13" t="s">
        <v>65</v>
      </c>
      <c r="J8" s="13" t="s">
        <v>105</v>
      </c>
      <c r="K8" s="13" t="s">
        <v>18</v>
      </c>
      <c r="L8" s="13" t="s">
        <v>104</v>
      </c>
      <c r="M8" s="13" t="s">
        <v>17</v>
      </c>
      <c r="N8" s="13" t="s">
        <v>19</v>
      </c>
      <c r="O8" s="13" t="s">
        <v>235</v>
      </c>
      <c r="P8" s="13" t="s">
        <v>234</v>
      </c>
      <c r="Q8" s="13" t="s">
        <v>62</v>
      </c>
      <c r="R8" s="13" t="s">
        <v>59</v>
      </c>
      <c r="S8" s="13" t="s">
        <v>185</v>
      </c>
      <c r="T8" s="38" t="s">
        <v>187</v>
      </c>
      <c r="V8" s="1"/>
      <c r="AZ8" s="43"/>
      <c r="BJ8" s="1"/>
      <c r="BK8" s="1"/>
      <c r="BL8" s="1"/>
      <c r="BO8" s="4"/>
    </row>
    <row r="9" spans="2:67" s="3" customFormat="1" ht="20.25" customHeight="1">
      <c r="B9" s="39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242</v>
      </c>
      <c r="P9" s="16"/>
      <c r="Q9" s="16" t="s">
        <v>238</v>
      </c>
      <c r="R9" s="16" t="s">
        <v>20</v>
      </c>
      <c r="S9" s="16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0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116</v>
      </c>
      <c r="R10" s="19" t="s">
        <v>117</v>
      </c>
      <c r="S10" s="45" t="s">
        <v>188</v>
      </c>
      <c r="T10" s="72" t="s">
        <v>229</v>
      </c>
      <c r="U10" s="5"/>
      <c r="BJ10" s="1"/>
      <c r="BK10" s="3"/>
      <c r="BL10" s="1"/>
      <c r="BO10" s="1"/>
    </row>
    <row r="11" spans="2:67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5"/>
      <c r="BJ11" s="1"/>
      <c r="BK11" s="3"/>
      <c r="BL11" s="1"/>
      <c r="BO11" s="1"/>
    </row>
    <row r="12" spans="2:67" ht="20.25">
      <c r="B12" s="94" t="s">
        <v>250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BK12" s="4"/>
    </row>
    <row r="13" spans="2:67">
      <c r="B13" s="94" t="s">
        <v>115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</row>
    <row r="14" spans="2:67">
      <c r="B14" s="94" t="s">
        <v>233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</row>
    <row r="15" spans="2:67">
      <c r="B15" s="94" t="s">
        <v>241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</row>
    <row r="16" spans="2:67" ht="20.25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BJ16" s="4"/>
    </row>
    <row r="17" spans="2:20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</row>
    <row r="18" spans="2:20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</row>
    <row r="19" spans="2:20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</row>
    <row r="20" spans="2:20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</row>
    <row r="21" spans="2:20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</row>
    <row r="22" spans="2:20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</row>
    <row r="23" spans="2:20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</row>
    <row r="24" spans="2:20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</row>
    <row r="25" spans="2:20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</row>
    <row r="26" spans="2:20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</row>
    <row r="27" spans="2:20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</row>
    <row r="28" spans="2:20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</row>
    <row r="29" spans="2:20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</row>
    <row r="30" spans="2:20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</row>
    <row r="31" spans="2:20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</row>
    <row r="32" spans="2:20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</row>
    <row r="33" spans="2:20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</row>
    <row r="34" spans="2:20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</row>
    <row r="35" spans="2:20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</row>
    <row r="36" spans="2:20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</row>
    <row r="37" spans="2:20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</row>
    <row r="38" spans="2:20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</row>
    <row r="39" spans="2:20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</row>
    <row r="40" spans="2:20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</row>
    <row r="41" spans="2:20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</row>
    <row r="42" spans="2:20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</row>
    <row r="43" spans="2:20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</row>
    <row r="44" spans="2:20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</row>
    <row r="45" spans="2:20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</row>
    <row r="46" spans="2:20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</row>
    <row r="47" spans="2:20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</row>
    <row r="48" spans="2:20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</row>
    <row r="49" spans="2:20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</row>
    <row r="50" spans="2:20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</row>
    <row r="51" spans="2:20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</row>
    <row r="52" spans="2:20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</row>
    <row r="53" spans="2:20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</row>
    <row r="54" spans="2:20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</row>
    <row r="55" spans="2:20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</row>
    <row r="56" spans="2:20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</row>
    <row r="57" spans="2:20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</row>
    <row r="58" spans="2:20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</row>
    <row r="59" spans="2:20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</row>
    <row r="60" spans="2:20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</row>
    <row r="61" spans="2:20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</row>
    <row r="62" spans="2:20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</row>
    <row r="63" spans="2:20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</row>
    <row r="64" spans="2:20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</row>
    <row r="65" spans="2:20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</row>
    <row r="66" spans="2:20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</row>
    <row r="67" spans="2:20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</row>
    <row r="68" spans="2:20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</row>
    <row r="69" spans="2:20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</row>
    <row r="70" spans="2:20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</row>
    <row r="71" spans="2:20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</row>
    <row r="72" spans="2:20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</row>
    <row r="73" spans="2:20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</row>
    <row r="74" spans="2:20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</row>
    <row r="75" spans="2:20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</row>
    <row r="76" spans="2:20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</row>
    <row r="77" spans="2:20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</row>
    <row r="78" spans="2:20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</row>
    <row r="79" spans="2:20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</row>
    <row r="80" spans="2:20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</row>
    <row r="81" spans="2:20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</row>
    <row r="82" spans="2:20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</row>
    <row r="83" spans="2:20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</row>
    <row r="84" spans="2:20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</row>
    <row r="85" spans="2:20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</row>
    <row r="86" spans="2:20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</row>
    <row r="87" spans="2:20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</row>
    <row r="88" spans="2:20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</row>
    <row r="89" spans="2:20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</row>
    <row r="90" spans="2:20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</row>
    <row r="91" spans="2:20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</row>
    <row r="92" spans="2:20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</row>
    <row r="93" spans="2:20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</row>
    <row r="94" spans="2:20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</row>
    <row r="95" spans="2:20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</row>
    <row r="96" spans="2:20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</row>
    <row r="97" spans="2:20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</row>
    <row r="98" spans="2:20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</row>
    <row r="99" spans="2:20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</row>
    <row r="100" spans="2:20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</row>
    <row r="101" spans="2:20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</row>
    <row r="102" spans="2:20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</row>
    <row r="103" spans="2:20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</row>
    <row r="104" spans="2:20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</row>
    <row r="105" spans="2:20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</row>
    <row r="106" spans="2:20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</row>
    <row r="107" spans="2:20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</row>
    <row r="108" spans="2:20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</row>
    <row r="109" spans="2:20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</row>
    <row r="110" spans="2:20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3"/>
      <c r="C697" s="1"/>
      <c r="D697" s="1"/>
      <c r="E697" s="1"/>
      <c r="F697" s="1"/>
      <c r="G697" s="1"/>
    </row>
    <row r="698" spans="2:7">
      <c r="B698" s="43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5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D830"/>
  <sheetViews>
    <sheetView rightToLeft="1" zoomScale="90" zoomScaleNormal="90" workbookViewId="0">
      <selection activeCell="A11" sqref="A11:XFD267"/>
    </sheetView>
  </sheetViews>
  <sheetFormatPr defaultColWidth="9.140625" defaultRowHeight="18"/>
  <cols>
    <col min="1" max="1" width="6.28515625" style="1" customWidth="1"/>
    <col min="2" max="2" width="32.42578125" style="2" bestFit="1" customWidth="1"/>
    <col min="3" max="3" width="41.8554687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27.5703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8" style="1" bestFit="1" customWidth="1"/>
    <col min="15" max="15" width="10.140625" style="1" bestFit="1" customWidth="1"/>
    <col min="16" max="16" width="7.28515625" style="1" bestFit="1" customWidth="1"/>
    <col min="17" max="17" width="8.28515625" style="1" bestFit="1" customWidth="1"/>
    <col min="18" max="18" width="9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6">
      <c r="B1" s="56" t="s">
        <v>182</v>
      </c>
      <c r="C1" s="77" t="s" vm="1">
        <v>251</v>
      </c>
    </row>
    <row r="2" spans="2:56">
      <c r="B2" s="56" t="s">
        <v>181</v>
      </c>
      <c r="C2" s="77" t="s">
        <v>252</v>
      </c>
    </row>
    <row r="3" spans="2:56">
      <c r="B3" s="56" t="s">
        <v>183</v>
      </c>
      <c r="C3" s="77" t="s">
        <v>253</v>
      </c>
    </row>
    <row r="4" spans="2:56">
      <c r="B4" s="56" t="s">
        <v>184</v>
      </c>
      <c r="C4" s="77">
        <v>8602</v>
      </c>
    </row>
    <row r="6" spans="2:56" ht="26.25" customHeight="1">
      <c r="B6" s="207" t="s">
        <v>212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9"/>
    </row>
    <row r="7" spans="2:56" ht="26.25" customHeight="1">
      <c r="B7" s="207" t="s">
        <v>91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208"/>
      <c r="Q7" s="208"/>
      <c r="R7" s="208"/>
      <c r="S7" s="208"/>
      <c r="T7" s="208"/>
      <c r="U7" s="209"/>
      <c r="BD7" s="3"/>
    </row>
    <row r="8" spans="2:56" s="3" customFormat="1" ht="78.75">
      <c r="B8" s="22" t="s">
        <v>118</v>
      </c>
      <c r="C8" s="30" t="s">
        <v>45</v>
      </c>
      <c r="D8" s="30" t="s">
        <v>122</v>
      </c>
      <c r="E8" s="30" t="s">
        <v>228</v>
      </c>
      <c r="F8" s="30" t="s">
        <v>120</v>
      </c>
      <c r="G8" s="30" t="s">
        <v>64</v>
      </c>
      <c r="H8" s="30" t="s">
        <v>15</v>
      </c>
      <c r="I8" s="30" t="s">
        <v>65</v>
      </c>
      <c r="J8" s="30" t="s">
        <v>105</v>
      </c>
      <c r="K8" s="30" t="s">
        <v>18</v>
      </c>
      <c r="L8" s="30" t="s">
        <v>104</v>
      </c>
      <c r="M8" s="30" t="s">
        <v>17</v>
      </c>
      <c r="N8" s="30" t="s">
        <v>19</v>
      </c>
      <c r="O8" s="13" t="s">
        <v>235</v>
      </c>
      <c r="P8" s="30" t="s">
        <v>234</v>
      </c>
      <c r="Q8" s="30" t="s">
        <v>249</v>
      </c>
      <c r="R8" s="30" t="s">
        <v>62</v>
      </c>
      <c r="S8" s="13" t="s">
        <v>59</v>
      </c>
      <c r="T8" s="30" t="s">
        <v>185</v>
      </c>
      <c r="U8" s="14" t="s">
        <v>187</v>
      </c>
      <c r="AZ8" s="1"/>
      <c r="BA8" s="1"/>
    </row>
    <row r="9" spans="2:56" s="3" customFormat="1" ht="20.2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242</v>
      </c>
      <c r="P9" s="32"/>
      <c r="Q9" s="16" t="s">
        <v>238</v>
      </c>
      <c r="R9" s="32" t="s">
        <v>238</v>
      </c>
      <c r="S9" s="16" t="s">
        <v>20</v>
      </c>
      <c r="T9" s="32" t="s">
        <v>238</v>
      </c>
      <c r="U9" s="17" t="s">
        <v>20</v>
      </c>
      <c r="AY9" s="1"/>
      <c r="AZ9" s="1"/>
      <c r="BA9" s="1"/>
      <c r="BD9" s="4"/>
    </row>
    <row r="10" spans="2:56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2" t="s">
        <v>116</v>
      </c>
      <c r="R10" s="19" t="s">
        <v>117</v>
      </c>
      <c r="S10" s="19" t="s">
        <v>188</v>
      </c>
      <c r="T10" s="20" t="s">
        <v>229</v>
      </c>
      <c r="U10" s="20" t="s">
        <v>244</v>
      </c>
      <c r="AY10" s="1"/>
      <c r="AZ10" s="3"/>
      <c r="BA10" s="1"/>
    </row>
    <row r="11" spans="2:56" s="139" customFormat="1" ht="18" customHeight="1">
      <c r="B11" s="96" t="s">
        <v>33</v>
      </c>
      <c r="C11" s="97"/>
      <c r="D11" s="97"/>
      <c r="E11" s="97"/>
      <c r="F11" s="97"/>
      <c r="G11" s="97"/>
      <c r="H11" s="97"/>
      <c r="I11" s="97"/>
      <c r="J11" s="97"/>
      <c r="K11" s="99">
        <v>4.2158925503064859</v>
      </c>
      <c r="L11" s="97"/>
      <c r="M11" s="97"/>
      <c r="N11" s="100">
        <v>2.042013480120184E-2</v>
      </c>
      <c r="O11" s="99"/>
      <c r="P11" s="101"/>
      <c r="Q11" s="99">
        <v>32.070050000000002</v>
      </c>
      <c r="R11" s="99">
        <v>2015.3365999999996</v>
      </c>
      <c r="S11" s="97"/>
      <c r="T11" s="102">
        <v>1</v>
      </c>
      <c r="U11" s="102">
        <f>R11/'סכום נכסי הקרן'!$C$42</f>
        <v>2.340271927747728E-2</v>
      </c>
      <c r="AY11" s="141"/>
      <c r="AZ11" s="143"/>
      <c r="BA11" s="141"/>
      <c r="BD11" s="141"/>
    </row>
    <row r="12" spans="2:56" s="141" customFormat="1">
      <c r="B12" s="80" t="s">
        <v>232</v>
      </c>
      <c r="C12" s="81"/>
      <c r="D12" s="81"/>
      <c r="E12" s="81"/>
      <c r="F12" s="81"/>
      <c r="G12" s="81"/>
      <c r="H12" s="81"/>
      <c r="I12" s="81"/>
      <c r="J12" s="81"/>
      <c r="K12" s="89">
        <v>4.2158925503064859</v>
      </c>
      <c r="L12" s="81"/>
      <c r="M12" s="81"/>
      <c r="N12" s="103">
        <v>2.042013480120184E-2</v>
      </c>
      <c r="O12" s="89"/>
      <c r="P12" s="91"/>
      <c r="Q12" s="89">
        <v>32.070050000000002</v>
      </c>
      <c r="R12" s="89">
        <v>2015.3365999999996</v>
      </c>
      <c r="S12" s="81"/>
      <c r="T12" s="90">
        <v>1</v>
      </c>
      <c r="U12" s="90">
        <f>R12/'סכום נכסי הקרן'!$C$42</f>
        <v>2.340271927747728E-2</v>
      </c>
      <c r="AZ12" s="143"/>
    </row>
    <row r="13" spans="2:56" s="141" customFormat="1" ht="20.25">
      <c r="B13" s="98" t="s">
        <v>32</v>
      </c>
      <c r="C13" s="81"/>
      <c r="D13" s="81"/>
      <c r="E13" s="81"/>
      <c r="F13" s="81"/>
      <c r="G13" s="81"/>
      <c r="H13" s="81"/>
      <c r="I13" s="81"/>
      <c r="J13" s="81"/>
      <c r="K13" s="89">
        <v>4.1319585048870753</v>
      </c>
      <c r="L13" s="81"/>
      <c r="M13" s="81"/>
      <c r="N13" s="103">
        <v>1.8776678158033602E-2</v>
      </c>
      <c r="O13" s="89"/>
      <c r="P13" s="91"/>
      <c r="Q13" s="89">
        <v>32.053620000000002</v>
      </c>
      <c r="R13" s="89">
        <v>1605.8209099999995</v>
      </c>
      <c r="S13" s="81"/>
      <c r="T13" s="90">
        <v>0.7968003508694278</v>
      </c>
      <c r="U13" s="90">
        <f>R13/'סכום נכסי הקרן'!$C$42</f>
        <v>1.8647294931592621E-2</v>
      </c>
      <c r="AZ13" s="139"/>
    </row>
    <row r="14" spans="2:56" s="141" customFormat="1">
      <c r="B14" s="85" t="s">
        <v>281</v>
      </c>
      <c r="C14" s="79" t="s">
        <v>282</v>
      </c>
      <c r="D14" s="92" t="s">
        <v>123</v>
      </c>
      <c r="E14" s="92" t="s">
        <v>283</v>
      </c>
      <c r="F14" s="79" t="s">
        <v>284</v>
      </c>
      <c r="G14" s="92" t="s">
        <v>285</v>
      </c>
      <c r="H14" s="79" t="s">
        <v>286</v>
      </c>
      <c r="I14" s="79" t="s">
        <v>287</v>
      </c>
      <c r="J14" s="79"/>
      <c r="K14" s="86">
        <v>4.5299999999999994</v>
      </c>
      <c r="L14" s="92" t="s">
        <v>167</v>
      </c>
      <c r="M14" s="93">
        <v>6.1999999999999998E-3</v>
      </c>
      <c r="N14" s="93">
        <v>3.0000000000000005E-3</v>
      </c>
      <c r="O14" s="86">
        <v>42729</v>
      </c>
      <c r="P14" s="88">
        <v>101.39</v>
      </c>
      <c r="Q14" s="79"/>
      <c r="R14" s="86">
        <v>43.322929999999999</v>
      </c>
      <c r="S14" s="87">
        <v>1.3672313094017991E-5</v>
      </c>
      <c r="T14" s="87">
        <v>2.1496622450066161E-2</v>
      </c>
      <c r="U14" s="87">
        <f>R14/'סכום נכסי הקרן'!$C$42</f>
        <v>5.0307942061281424E-4</v>
      </c>
    </row>
    <row r="15" spans="2:56" s="141" customFormat="1">
      <c r="B15" s="85" t="s">
        <v>288</v>
      </c>
      <c r="C15" s="79" t="s">
        <v>289</v>
      </c>
      <c r="D15" s="92" t="s">
        <v>123</v>
      </c>
      <c r="E15" s="92" t="s">
        <v>283</v>
      </c>
      <c r="F15" s="79" t="s">
        <v>290</v>
      </c>
      <c r="G15" s="92" t="s">
        <v>291</v>
      </c>
      <c r="H15" s="79" t="s">
        <v>286</v>
      </c>
      <c r="I15" s="79" t="s">
        <v>163</v>
      </c>
      <c r="J15" s="79"/>
      <c r="K15" s="86">
        <v>3.1400000000000006</v>
      </c>
      <c r="L15" s="92" t="s">
        <v>167</v>
      </c>
      <c r="M15" s="93">
        <v>0.04</v>
      </c>
      <c r="N15" s="93">
        <v>5.1E-5</v>
      </c>
      <c r="O15" s="86">
        <v>18730</v>
      </c>
      <c r="P15" s="88">
        <v>116.35</v>
      </c>
      <c r="Q15" s="79"/>
      <c r="R15" s="86">
        <v>21.792369999999998</v>
      </c>
      <c r="S15" s="87">
        <v>9.0409017539252861E-6</v>
      </c>
      <c r="T15" s="87">
        <v>1.0813265635130133E-2</v>
      </c>
      <c r="U15" s="87">
        <f>R15/'סכום נכסי הקרן'!$C$42</f>
        <v>2.5305982013174255E-4</v>
      </c>
    </row>
    <row r="16" spans="2:56" s="141" customFormat="1">
      <c r="B16" s="85" t="s">
        <v>292</v>
      </c>
      <c r="C16" s="79" t="s">
        <v>293</v>
      </c>
      <c r="D16" s="92" t="s">
        <v>123</v>
      </c>
      <c r="E16" s="92" t="s">
        <v>283</v>
      </c>
      <c r="F16" s="79" t="s">
        <v>290</v>
      </c>
      <c r="G16" s="92" t="s">
        <v>291</v>
      </c>
      <c r="H16" s="79" t="s">
        <v>286</v>
      </c>
      <c r="I16" s="79" t="s">
        <v>163</v>
      </c>
      <c r="J16" s="79"/>
      <c r="K16" s="86">
        <v>4.4000000000000004</v>
      </c>
      <c r="L16" s="92" t="s">
        <v>167</v>
      </c>
      <c r="M16" s="93">
        <v>9.8999999999999991E-3</v>
      </c>
      <c r="N16" s="93">
        <v>2.5999999999999999E-3</v>
      </c>
      <c r="O16" s="86">
        <v>35252</v>
      </c>
      <c r="P16" s="88">
        <v>103.45</v>
      </c>
      <c r="Q16" s="79"/>
      <c r="R16" s="86">
        <v>36.468180000000004</v>
      </c>
      <c r="S16" s="87">
        <v>1.1696573911185405E-5</v>
      </c>
      <c r="T16" s="87">
        <v>1.8095329584149868E-2</v>
      </c>
      <c r="U16" s="87">
        <f>R16/'סכום נכסי הקרן'!$C$42</f>
        <v>4.2347991849128904E-4</v>
      </c>
    </row>
    <row r="17" spans="2:51" s="141" customFormat="1" ht="20.25">
      <c r="B17" s="85" t="s">
        <v>294</v>
      </c>
      <c r="C17" s="79" t="s">
        <v>295</v>
      </c>
      <c r="D17" s="92" t="s">
        <v>123</v>
      </c>
      <c r="E17" s="92" t="s">
        <v>283</v>
      </c>
      <c r="F17" s="79" t="s">
        <v>290</v>
      </c>
      <c r="G17" s="92" t="s">
        <v>291</v>
      </c>
      <c r="H17" s="79" t="s">
        <v>286</v>
      </c>
      <c r="I17" s="79" t="s">
        <v>163</v>
      </c>
      <c r="J17" s="79"/>
      <c r="K17" s="86">
        <v>6.33</v>
      </c>
      <c r="L17" s="92" t="s">
        <v>167</v>
      </c>
      <c r="M17" s="93">
        <v>8.6E-3</v>
      </c>
      <c r="N17" s="93">
        <v>6.4000000000000003E-3</v>
      </c>
      <c r="O17" s="86">
        <v>31000</v>
      </c>
      <c r="P17" s="88">
        <v>101.62</v>
      </c>
      <c r="Q17" s="79"/>
      <c r="R17" s="86">
        <v>31.502200000000002</v>
      </c>
      <c r="S17" s="87">
        <v>1.2393302659242945E-5</v>
      </c>
      <c r="T17" s="87">
        <v>1.5631235000644561E-2</v>
      </c>
      <c r="U17" s="87">
        <f>R17/'סכום נכסי הקרן'!$C$42</f>
        <v>3.6581340468036207E-4</v>
      </c>
      <c r="AY17" s="139"/>
    </row>
    <row r="18" spans="2:51" s="141" customFormat="1">
      <c r="B18" s="85" t="s">
        <v>296</v>
      </c>
      <c r="C18" s="79" t="s">
        <v>297</v>
      </c>
      <c r="D18" s="92" t="s">
        <v>123</v>
      </c>
      <c r="E18" s="92" t="s">
        <v>283</v>
      </c>
      <c r="F18" s="79" t="s">
        <v>290</v>
      </c>
      <c r="G18" s="92" t="s">
        <v>291</v>
      </c>
      <c r="H18" s="79" t="s">
        <v>286</v>
      </c>
      <c r="I18" s="79" t="s">
        <v>163</v>
      </c>
      <c r="J18" s="79"/>
      <c r="K18" s="86">
        <v>11.74</v>
      </c>
      <c r="L18" s="92" t="s">
        <v>167</v>
      </c>
      <c r="M18" s="93">
        <v>6.9999999999999993E-3</v>
      </c>
      <c r="N18" s="93">
        <v>6.6E-3</v>
      </c>
      <c r="O18" s="86">
        <v>13531</v>
      </c>
      <c r="P18" s="88">
        <v>99.78</v>
      </c>
      <c r="Q18" s="79"/>
      <c r="R18" s="86">
        <v>13.501239999999999</v>
      </c>
      <c r="S18" s="87">
        <v>1.9276933356317679E-5</v>
      </c>
      <c r="T18" s="87">
        <v>6.6992481553701756E-3</v>
      </c>
      <c r="U18" s="87">
        <f>R18/'סכום נכסי הקרן'!$C$42</f>
        <v>1.5678062395028573E-4</v>
      </c>
    </row>
    <row r="19" spans="2:51" s="141" customFormat="1">
      <c r="B19" s="85" t="s">
        <v>298</v>
      </c>
      <c r="C19" s="79" t="s">
        <v>299</v>
      </c>
      <c r="D19" s="92" t="s">
        <v>123</v>
      </c>
      <c r="E19" s="92" t="s">
        <v>283</v>
      </c>
      <c r="F19" s="79" t="s">
        <v>290</v>
      </c>
      <c r="G19" s="92" t="s">
        <v>291</v>
      </c>
      <c r="H19" s="79" t="s">
        <v>286</v>
      </c>
      <c r="I19" s="79" t="s">
        <v>163</v>
      </c>
      <c r="J19" s="79"/>
      <c r="K19" s="86">
        <v>0.82000000000000006</v>
      </c>
      <c r="L19" s="92" t="s">
        <v>167</v>
      </c>
      <c r="M19" s="93">
        <v>2.58E-2</v>
      </c>
      <c r="N19" s="93">
        <v>-4.0000000000000001E-3</v>
      </c>
      <c r="O19" s="86">
        <v>19846</v>
      </c>
      <c r="P19" s="88">
        <v>105.02</v>
      </c>
      <c r="Q19" s="79"/>
      <c r="R19" s="86">
        <v>20.842269999999999</v>
      </c>
      <c r="S19" s="87">
        <v>7.2867088242756159E-6</v>
      </c>
      <c r="T19" s="87">
        <v>1.034183073934151E-2</v>
      </c>
      <c r="U19" s="87">
        <f>R19/'סכום נכסי הקרן'!$C$42</f>
        <v>2.4202696160799465E-4</v>
      </c>
      <c r="AY19" s="143"/>
    </row>
    <row r="20" spans="2:51" s="141" customFormat="1">
      <c r="B20" s="85" t="s">
        <v>300</v>
      </c>
      <c r="C20" s="79" t="s">
        <v>301</v>
      </c>
      <c r="D20" s="92" t="s">
        <v>123</v>
      </c>
      <c r="E20" s="92" t="s">
        <v>283</v>
      </c>
      <c r="F20" s="79" t="s">
        <v>290</v>
      </c>
      <c r="G20" s="92" t="s">
        <v>291</v>
      </c>
      <c r="H20" s="79" t="s">
        <v>286</v>
      </c>
      <c r="I20" s="79" t="s">
        <v>163</v>
      </c>
      <c r="J20" s="79"/>
      <c r="K20" s="86">
        <v>1.9499999999999997</v>
      </c>
      <c r="L20" s="92" t="s">
        <v>167</v>
      </c>
      <c r="M20" s="93">
        <v>4.0999999999999995E-3</v>
      </c>
      <c r="N20" s="93">
        <v>-1.7000000000000001E-3</v>
      </c>
      <c r="O20" s="86">
        <v>11429</v>
      </c>
      <c r="P20" s="88">
        <v>99.85</v>
      </c>
      <c r="Q20" s="79"/>
      <c r="R20" s="86">
        <v>11.411850000000001</v>
      </c>
      <c r="S20" s="87">
        <v>6.9530681787039462E-6</v>
      </c>
      <c r="T20" s="87">
        <v>5.6625032265081691E-3</v>
      </c>
      <c r="U20" s="87">
        <f>R20/'סכום נכסי הקרן'!$C$42</f>
        <v>1.3251797341778002E-4</v>
      </c>
    </row>
    <row r="21" spans="2:51" s="141" customFormat="1">
      <c r="B21" s="85" t="s">
        <v>302</v>
      </c>
      <c r="C21" s="79" t="s">
        <v>303</v>
      </c>
      <c r="D21" s="92" t="s">
        <v>123</v>
      </c>
      <c r="E21" s="92" t="s">
        <v>283</v>
      </c>
      <c r="F21" s="79" t="s">
        <v>290</v>
      </c>
      <c r="G21" s="92" t="s">
        <v>291</v>
      </c>
      <c r="H21" s="79" t="s">
        <v>286</v>
      </c>
      <c r="I21" s="79" t="s">
        <v>163</v>
      </c>
      <c r="J21" s="79"/>
      <c r="K21" s="86">
        <v>1.8399999999999999</v>
      </c>
      <c r="L21" s="92" t="s">
        <v>167</v>
      </c>
      <c r="M21" s="93">
        <v>6.4000000000000003E-3</v>
      </c>
      <c r="N21" s="93">
        <v>-1.2999999999999997E-3</v>
      </c>
      <c r="O21" s="86">
        <v>25656</v>
      </c>
      <c r="P21" s="88">
        <v>100.3</v>
      </c>
      <c r="Q21" s="79"/>
      <c r="R21" s="86">
        <v>25.732970000000002</v>
      </c>
      <c r="S21" s="87">
        <v>8.1445162764932483E-6</v>
      </c>
      <c r="T21" s="87">
        <v>1.2768571761163871E-2</v>
      </c>
      <c r="U21" s="87">
        <f>R21/'סכום נכסי הקרן'!$C$42</f>
        <v>2.9881930050084174E-4</v>
      </c>
    </row>
    <row r="22" spans="2:51" s="141" customFormat="1">
      <c r="B22" s="85" t="s">
        <v>304</v>
      </c>
      <c r="C22" s="79" t="s">
        <v>305</v>
      </c>
      <c r="D22" s="92" t="s">
        <v>123</v>
      </c>
      <c r="E22" s="92" t="s">
        <v>283</v>
      </c>
      <c r="F22" s="79" t="s">
        <v>306</v>
      </c>
      <c r="G22" s="92" t="s">
        <v>291</v>
      </c>
      <c r="H22" s="79" t="s">
        <v>286</v>
      </c>
      <c r="I22" s="79" t="s">
        <v>163</v>
      </c>
      <c r="J22" s="79"/>
      <c r="K22" s="86">
        <v>0.36</v>
      </c>
      <c r="L22" s="92" t="s">
        <v>167</v>
      </c>
      <c r="M22" s="93">
        <v>4.4999999999999998E-2</v>
      </c>
      <c r="N22" s="93">
        <v>-8.9999999999999998E-4</v>
      </c>
      <c r="O22" s="86">
        <v>225.25</v>
      </c>
      <c r="P22" s="88">
        <v>104.37</v>
      </c>
      <c r="Q22" s="79"/>
      <c r="R22" s="86">
        <v>0.23508999999999999</v>
      </c>
      <c r="S22" s="87">
        <v>1.3982888420895805E-6</v>
      </c>
      <c r="T22" s="87">
        <v>1.1665048905478124E-4</v>
      </c>
      <c r="U22" s="87">
        <f>R22/'סכום נכסי הקרן'!$C$42</f>
        <v>2.7299386489294814E-6</v>
      </c>
    </row>
    <row r="23" spans="2:51" s="141" customFormat="1">
      <c r="B23" s="85" t="s">
        <v>307</v>
      </c>
      <c r="C23" s="79" t="s">
        <v>308</v>
      </c>
      <c r="D23" s="92" t="s">
        <v>123</v>
      </c>
      <c r="E23" s="92" t="s">
        <v>283</v>
      </c>
      <c r="F23" s="79" t="s">
        <v>306</v>
      </c>
      <c r="G23" s="92" t="s">
        <v>291</v>
      </c>
      <c r="H23" s="79" t="s">
        <v>286</v>
      </c>
      <c r="I23" s="79" t="s">
        <v>163</v>
      </c>
      <c r="J23" s="79"/>
      <c r="K23" s="86">
        <v>4.01</v>
      </c>
      <c r="L23" s="92" t="s">
        <v>167</v>
      </c>
      <c r="M23" s="93">
        <v>0.05</v>
      </c>
      <c r="N23" s="93">
        <v>1.6000000000000001E-3</v>
      </c>
      <c r="O23" s="86">
        <v>57771</v>
      </c>
      <c r="P23" s="88">
        <v>124.2</v>
      </c>
      <c r="Q23" s="79"/>
      <c r="R23" s="86">
        <v>71.751570000000001</v>
      </c>
      <c r="S23" s="87">
        <v>1.8330648459658836E-5</v>
      </c>
      <c r="T23" s="87">
        <v>3.5602772261467394E-2</v>
      </c>
      <c r="U23" s="87">
        <f>R23/'סכום נכסי הקרן'!$C$42</f>
        <v>8.3320168473507636E-4</v>
      </c>
    </row>
    <row r="24" spans="2:51" s="141" customFormat="1">
      <c r="B24" s="85" t="s">
        <v>309</v>
      </c>
      <c r="C24" s="79" t="s">
        <v>310</v>
      </c>
      <c r="D24" s="92" t="s">
        <v>123</v>
      </c>
      <c r="E24" s="92" t="s">
        <v>283</v>
      </c>
      <c r="F24" s="79" t="s">
        <v>306</v>
      </c>
      <c r="G24" s="92" t="s">
        <v>291</v>
      </c>
      <c r="H24" s="79" t="s">
        <v>286</v>
      </c>
      <c r="I24" s="79" t="s">
        <v>163</v>
      </c>
      <c r="J24" s="79"/>
      <c r="K24" s="86">
        <v>2.98</v>
      </c>
      <c r="L24" s="92" t="s">
        <v>167</v>
      </c>
      <c r="M24" s="93">
        <v>6.9999999999999993E-3</v>
      </c>
      <c r="N24" s="93">
        <v>-3.0000000000000003E-4</v>
      </c>
      <c r="O24" s="86">
        <v>6999.16</v>
      </c>
      <c r="P24" s="88">
        <v>102.61</v>
      </c>
      <c r="Q24" s="79"/>
      <c r="R24" s="86">
        <v>7.1818299999999997</v>
      </c>
      <c r="S24" s="87">
        <v>1.9690410468858497E-6</v>
      </c>
      <c r="T24" s="87">
        <v>3.5635883355663767E-3</v>
      </c>
      <c r="U24" s="87">
        <f>R24/'סכום נכסי הקרן'!$C$42</f>
        <v>8.3397657437752419E-5</v>
      </c>
    </row>
    <row r="25" spans="2:51" s="141" customFormat="1">
      <c r="B25" s="85" t="s">
        <v>311</v>
      </c>
      <c r="C25" s="79" t="s">
        <v>312</v>
      </c>
      <c r="D25" s="92" t="s">
        <v>123</v>
      </c>
      <c r="E25" s="92" t="s">
        <v>283</v>
      </c>
      <c r="F25" s="79" t="s">
        <v>313</v>
      </c>
      <c r="G25" s="92" t="s">
        <v>291</v>
      </c>
      <c r="H25" s="79" t="s">
        <v>314</v>
      </c>
      <c r="I25" s="79" t="s">
        <v>163</v>
      </c>
      <c r="J25" s="79"/>
      <c r="K25" s="86">
        <v>0.34</v>
      </c>
      <c r="L25" s="92" t="s">
        <v>167</v>
      </c>
      <c r="M25" s="93">
        <v>4.2000000000000003E-2</v>
      </c>
      <c r="N25" s="93">
        <v>-8.7000000000000011E-3</v>
      </c>
      <c r="O25" s="86">
        <v>11.77</v>
      </c>
      <c r="P25" s="88">
        <v>127.1</v>
      </c>
      <c r="Q25" s="79"/>
      <c r="R25" s="86">
        <v>1.495E-2</v>
      </c>
      <c r="S25" s="87">
        <v>2.2819087963512724E-7</v>
      </c>
      <c r="T25" s="87">
        <v>7.4181156636563852E-6</v>
      </c>
      <c r="U25" s="87">
        <f>R25/'סכום נכסי הקרן'!$C$42</f>
        <v>1.7360407844440745E-7</v>
      </c>
    </row>
    <row r="26" spans="2:51" s="141" customFormat="1">
      <c r="B26" s="85" t="s">
        <v>315</v>
      </c>
      <c r="C26" s="79" t="s">
        <v>316</v>
      </c>
      <c r="D26" s="92" t="s">
        <v>123</v>
      </c>
      <c r="E26" s="92" t="s">
        <v>283</v>
      </c>
      <c r="F26" s="79" t="s">
        <v>313</v>
      </c>
      <c r="G26" s="92" t="s">
        <v>291</v>
      </c>
      <c r="H26" s="79" t="s">
        <v>314</v>
      </c>
      <c r="I26" s="79" t="s">
        <v>163</v>
      </c>
      <c r="J26" s="79"/>
      <c r="K26" s="86">
        <v>2</v>
      </c>
      <c r="L26" s="92" t="s">
        <v>167</v>
      </c>
      <c r="M26" s="93">
        <v>8.0000000000000002E-3</v>
      </c>
      <c r="N26" s="93">
        <v>-1.6999999999999999E-3</v>
      </c>
      <c r="O26" s="86">
        <v>27613</v>
      </c>
      <c r="P26" s="88">
        <v>102.36</v>
      </c>
      <c r="Q26" s="79"/>
      <c r="R26" s="86">
        <v>28.264659999999999</v>
      </c>
      <c r="S26" s="87">
        <v>4.2841406274242098E-5</v>
      </c>
      <c r="T26" s="87">
        <v>1.4024783750764018E-2</v>
      </c>
      <c r="U26" s="87">
        <f>R26/'סכום נכסי הקרן'!$C$42</f>
        <v>3.2821807704645523E-4</v>
      </c>
    </row>
    <row r="27" spans="2:51" s="141" customFormat="1">
      <c r="B27" s="85" t="s">
        <v>317</v>
      </c>
      <c r="C27" s="79" t="s">
        <v>318</v>
      </c>
      <c r="D27" s="92" t="s">
        <v>123</v>
      </c>
      <c r="E27" s="92" t="s">
        <v>283</v>
      </c>
      <c r="F27" s="79" t="s">
        <v>319</v>
      </c>
      <c r="G27" s="92" t="s">
        <v>291</v>
      </c>
      <c r="H27" s="79" t="s">
        <v>314</v>
      </c>
      <c r="I27" s="79" t="s">
        <v>163</v>
      </c>
      <c r="J27" s="79"/>
      <c r="K27" s="86">
        <v>2.5299999999999998</v>
      </c>
      <c r="L27" s="92" t="s">
        <v>167</v>
      </c>
      <c r="M27" s="93">
        <v>3.4000000000000002E-2</v>
      </c>
      <c r="N27" s="93">
        <v>-1.1000000000000001E-3</v>
      </c>
      <c r="O27" s="86">
        <v>200</v>
      </c>
      <c r="P27" s="88">
        <v>112.77</v>
      </c>
      <c r="Q27" s="79"/>
      <c r="R27" s="86">
        <v>0.22555</v>
      </c>
      <c r="S27" s="87">
        <v>1.0690927945818377E-7</v>
      </c>
      <c r="T27" s="87">
        <v>1.119167884908159E-4</v>
      </c>
      <c r="U27" s="87">
        <f>R27/'סכום נכסי הקרן'!$C$42</f>
        <v>2.6191571834873646E-6</v>
      </c>
    </row>
    <row r="28" spans="2:51" s="141" customFormat="1">
      <c r="B28" s="85" t="s">
        <v>320</v>
      </c>
      <c r="C28" s="79" t="s">
        <v>321</v>
      </c>
      <c r="D28" s="92" t="s">
        <v>123</v>
      </c>
      <c r="E28" s="92" t="s">
        <v>283</v>
      </c>
      <c r="F28" s="79" t="s">
        <v>290</v>
      </c>
      <c r="G28" s="92" t="s">
        <v>291</v>
      </c>
      <c r="H28" s="79" t="s">
        <v>314</v>
      </c>
      <c r="I28" s="79" t="s">
        <v>163</v>
      </c>
      <c r="J28" s="79"/>
      <c r="K28" s="86">
        <v>1.4500000000000002</v>
      </c>
      <c r="L28" s="92" t="s">
        <v>167</v>
      </c>
      <c r="M28" s="93">
        <v>0.03</v>
      </c>
      <c r="N28" s="93">
        <v>-1.9E-3</v>
      </c>
      <c r="O28" s="86">
        <v>7261</v>
      </c>
      <c r="P28" s="88">
        <v>111.96</v>
      </c>
      <c r="Q28" s="79"/>
      <c r="R28" s="86">
        <v>8.12941</v>
      </c>
      <c r="S28" s="87">
        <v>1.5127083333333333E-5</v>
      </c>
      <c r="T28" s="87">
        <v>4.0337728198852748E-3</v>
      </c>
      <c r="U28" s="87">
        <f>R28/'סכום נכסי הקרן'!$C$42</f>
        <v>9.4401252932893007E-5</v>
      </c>
    </row>
    <row r="29" spans="2:51" s="141" customFormat="1">
      <c r="B29" s="85" t="s">
        <v>322</v>
      </c>
      <c r="C29" s="79" t="s">
        <v>323</v>
      </c>
      <c r="D29" s="92" t="s">
        <v>123</v>
      </c>
      <c r="E29" s="92" t="s">
        <v>283</v>
      </c>
      <c r="F29" s="79" t="s">
        <v>324</v>
      </c>
      <c r="G29" s="92" t="s">
        <v>325</v>
      </c>
      <c r="H29" s="79" t="s">
        <v>314</v>
      </c>
      <c r="I29" s="79" t="s">
        <v>287</v>
      </c>
      <c r="J29" s="79"/>
      <c r="K29" s="86">
        <v>3.97</v>
      </c>
      <c r="L29" s="92" t="s">
        <v>167</v>
      </c>
      <c r="M29" s="93">
        <v>6.5000000000000006E-3</v>
      </c>
      <c r="N29" s="93">
        <v>2.5000000000000001E-3</v>
      </c>
      <c r="O29" s="86">
        <v>3494.4</v>
      </c>
      <c r="P29" s="88">
        <v>100.39</v>
      </c>
      <c r="Q29" s="86">
        <v>0.51217999999999997</v>
      </c>
      <c r="R29" s="86">
        <v>4.0221599999999995</v>
      </c>
      <c r="S29" s="87">
        <v>3.3067562953068506E-6</v>
      </c>
      <c r="T29" s="87">
        <v>1.9957757924904456E-3</v>
      </c>
      <c r="U29" s="87">
        <f>R29/'סכום נכסי הקרן'!$C$42</f>
        <v>4.6706580612438644E-5</v>
      </c>
    </row>
    <row r="30" spans="2:51" s="141" customFormat="1">
      <c r="B30" s="85" t="s">
        <v>326</v>
      </c>
      <c r="C30" s="79" t="s">
        <v>327</v>
      </c>
      <c r="D30" s="92" t="s">
        <v>123</v>
      </c>
      <c r="E30" s="92" t="s">
        <v>283</v>
      </c>
      <c r="F30" s="79" t="s">
        <v>324</v>
      </c>
      <c r="G30" s="92" t="s">
        <v>325</v>
      </c>
      <c r="H30" s="79" t="s">
        <v>314</v>
      </c>
      <c r="I30" s="79" t="s">
        <v>287</v>
      </c>
      <c r="J30" s="79"/>
      <c r="K30" s="86">
        <v>4.6100000000000003</v>
      </c>
      <c r="L30" s="92" t="s">
        <v>167</v>
      </c>
      <c r="M30" s="93">
        <v>1.6399999999999998E-2</v>
      </c>
      <c r="N30" s="93">
        <v>5.0999999999999986E-3</v>
      </c>
      <c r="O30" s="86">
        <v>41000</v>
      </c>
      <c r="P30" s="88">
        <v>104.43</v>
      </c>
      <c r="Q30" s="79"/>
      <c r="R30" s="86">
        <v>42.816300000000005</v>
      </c>
      <c r="S30" s="87">
        <v>3.4624021132475726E-5</v>
      </c>
      <c r="T30" s="87">
        <v>2.1245235163198053E-2</v>
      </c>
      <c r="U30" s="87">
        <f>R30/'סכום נכסי הקרן'!$C$42</f>
        <v>4.9719627450831331E-4</v>
      </c>
    </row>
    <row r="31" spans="2:51" s="141" customFormat="1">
      <c r="B31" s="85" t="s">
        <v>328</v>
      </c>
      <c r="C31" s="79" t="s">
        <v>329</v>
      </c>
      <c r="D31" s="92" t="s">
        <v>123</v>
      </c>
      <c r="E31" s="92" t="s">
        <v>283</v>
      </c>
      <c r="F31" s="79" t="s">
        <v>324</v>
      </c>
      <c r="G31" s="92" t="s">
        <v>325</v>
      </c>
      <c r="H31" s="79" t="s">
        <v>314</v>
      </c>
      <c r="I31" s="79" t="s">
        <v>163</v>
      </c>
      <c r="J31" s="79"/>
      <c r="K31" s="86">
        <v>5.9799999999999995</v>
      </c>
      <c r="L31" s="92" t="s">
        <v>167</v>
      </c>
      <c r="M31" s="93">
        <v>1.34E-2</v>
      </c>
      <c r="N31" s="93">
        <v>1.0200000000000001E-2</v>
      </c>
      <c r="O31" s="86">
        <v>71219</v>
      </c>
      <c r="P31" s="88">
        <v>102.34</v>
      </c>
      <c r="Q31" s="79"/>
      <c r="R31" s="86">
        <v>72.88552</v>
      </c>
      <c r="S31" s="87">
        <v>1.5670671009863729E-5</v>
      </c>
      <c r="T31" s="87">
        <v>3.6165432613093025E-2</v>
      </c>
      <c r="U31" s="87">
        <f>R31/'סכום נכסי הקרן'!$C$42</f>
        <v>8.4636946699273769E-4</v>
      </c>
    </row>
    <row r="32" spans="2:51" s="141" customFormat="1">
      <c r="B32" s="85" t="s">
        <v>330</v>
      </c>
      <c r="C32" s="79" t="s">
        <v>331</v>
      </c>
      <c r="D32" s="92" t="s">
        <v>123</v>
      </c>
      <c r="E32" s="92" t="s">
        <v>283</v>
      </c>
      <c r="F32" s="79" t="s">
        <v>306</v>
      </c>
      <c r="G32" s="92" t="s">
        <v>291</v>
      </c>
      <c r="H32" s="79" t="s">
        <v>314</v>
      </c>
      <c r="I32" s="79" t="s">
        <v>163</v>
      </c>
      <c r="J32" s="79"/>
      <c r="K32" s="86">
        <v>1.97</v>
      </c>
      <c r="L32" s="92" t="s">
        <v>167</v>
      </c>
      <c r="M32" s="93">
        <v>4.0999999999999995E-2</v>
      </c>
      <c r="N32" s="93">
        <v>-3.0000000000000003E-4</v>
      </c>
      <c r="O32" s="86">
        <v>418.2</v>
      </c>
      <c r="P32" s="88">
        <v>129.81</v>
      </c>
      <c r="Q32" s="79"/>
      <c r="R32" s="86">
        <v>0.54286999999999996</v>
      </c>
      <c r="S32" s="87">
        <v>1.7892178191719437E-7</v>
      </c>
      <c r="T32" s="87">
        <v>2.6936939467084558E-4</v>
      </c>
      <c r="U32" s="87">
        <f>R32/'סכום נכסי הקרן'!$C$42</f>
        <v>6.3039763254257837E-6</v>
      </c>
    </row>
    <row r="33" spans="2:21" s="141" customFormat="1">
      <c r="B33" s="85" t="s">
        <v>332</v>
      </c>
      <c r="C33" s="79" t="s">
        <v>333</v>
      </c>
      <c r="D33" s="92" t="s">
        <v>123</v>
      </c>
      <c r="E33" s="92" t="s">
        <v>283</v>
      </c>
      <c r="F33" s="79" t="s">
        <v>306</v>
      </c>
      <c r="G33" s="92" t="s">
        <v>291</v>
      </c>
      <c r="H33" s="79" t="s">
        <v>314</v>
      </c>
      <c r="I33" s="79" t="s">
        <v>163</v>
      </c>
      <c r="J33" s="79"/>
      <c r="K33" s="86">
        <v>3.03</v>
      </c>
      <c r="L33" s="92" t="s">
        <v>167</v>
      </c>
      <c r="M33" s="93">
        <v>0.04</v>
      </c>
      <c r="N33" s="93">
        <v>4.0000000000000002E-4</v>
      </c>
      <c r="O33" s="86">
        <v>4153</v>
      </c>
      <c r="P33" s="88">
        <v>119.26</v>
      </c>
      <c r="Q33" s="79"/>
      <c r="R33" s="86">
        <v>4.9528800000000004</v>
      </c>
      <c r="S33" s="87">
        <v>1.4297690095071205E-6</v>
      </c>
      <c r="T33" s="87">
        <v>2.4575944286428387E-3</v>
      </c>
      <c r="U33" s="87">
        <f>R33/'סכום נכסי הקרן'!$C$42</f>
        <v>5.751439251142052E-5</v>
      </c>
    </row>
    <row r="34" spans="2:21" s="141" customFormat="1">
      <c r="B34" s="85" t="s">
        <v>334</v>
      </c>
      <c r="C34" s="79" t="s">
        <v>335</v>
      </c>
      <c r="D34" s="92" t="s">
        <v>123</v>
      </c>
      <c r="E34" s="92" t="s">
        <v>283</v>
      </c>
      <c r="F34" s="79" t="s">
        <v>336</v>
      </c>
      <c r="G34" s="92" t="s">
        <v>325</v>
      </c>
      <c r="H34" s="79" t="s">
        <v>337</v>
      </c>
      <c r="I34" s="79" t="s">
        <v>287</v>
      </c>
      <c r="J34" s="79"/>
      <c r="K34" s="86">
        <v>1.75</v>
      </c>
      <c r="L34" s="92" t="s">
        <v>167</v>
      </c>
      <c r="M34" s="93">
        <v>1.6399999999999998E-2</v>
      </c>
      <c r="N34" s="93">
        <v>9.9999999999999991E-5</v>
      </c>
      <c r="O34" s="86">
        <v>6782.29</v>
      </c>
      <c r="P34" s="88">
        <v>101.58</v>
      </c>
      <c r="Q34" s="79"/>
      <c r="R34" s="86">
        <v>6.8894500000000001</v>
      </c>
      <c r="S34" s="87">
        <v>1.23622716677647E-5</v>
      </c>
      <c r="T34" s="87">
        <v>3.4185108333764204E-3</v>
      </c>
      <c r="U34" s="87">
        <f>R34/'סכום נכסי הקרן'!$C$42</f>
        <v>8.0002449380523269E-5</v>
      </c>
    </row>
    <row r="35" spans="2:21" s="141" customFormat="1">
      <c r="B35" s="85" t="s">
        <v>338</v>
      </c>
      <c r="C35" s="79" t="s">
        <v>339</v>
      </c>
      <c r="D35" s="92" t="s">
        <v>123</v>
      </c>
      <c r="E35" s="92" t="s">
        <v>283</v>
      </c>
      <c r="F35" s="79" t="s">
        <v>336</v>
      </c>
      <c r="G35" s="92" t="s">
        <v>325</v>
      </c>
      <c r="H35" s="79" t="s">
        <v>337</v>
      </c>
      <c r="I35" s="79" t="s">
        <v>287</v>
      </c>
      <c r="J35" s="79"/>
      <c r="K35" s="86">
        <v>5.95</v>
      </c>
      <c r="L35" s="92" t="s">
        <v>167</v>
      </c>
      <c r="M35" s="93">
        <v>2.3399999999999997E-2</v>
      </c>
      <c r="N35" s="93">
        <v>1.1300000000000001E-2</v>
      </c>
      <c r="O35" s="86">
        <v>0.66</v>
      </c>
      <c r="P35" s="88">
        <v>106</v>
      </c>
      <c r="Q35" s="79"/>
      <c r="R35" s="86">
        <v>6.9999999999999999E-4</v>
      </c>
      <c r="S35" s="87">
        <v>3.1819794667588187E-10</v>
      </c>
      <c r="T35" s="87">
        <v>3.4733651936852636E-7</v>
      </c>
      <c r="U35" s="87">
        <f>R35/'סכום נכסי הקרן'!$C$42</f>
        <v>8.1286190575976735E-9</v>
      </c>
    </row>
    <row r="36" spans="2:21" s="141" customFormat="1">
      <c r="B36" s="85" t="s">
        <v>340</v>
      </c>
      <c r="C36" s="79" t="s">
        <v>341</v>
      </c>
      <c r="D36" s="92" t="s">
        <v>123</v>
      </c>
      <c r="E36" s="92" t="s">
        <v>283</v>
      </c>
      <c r="F36" s="79" t="s">
        <v>336</v>
      </c>
      <c r="G36" s="92" t="s">
        <v>325</v>
      </c>
      <c r="H36" s="79" t="s">
        <v>337</v>
      </c>
      <c r="I36" s="79" t="s">
        <v>287</v>
      </c>
      <c r="J36" s="79"/>
      <c r="K36" s="86">
        <v>2.5499999999999998</v>
      </c>
      <c r="L36" s="92" t="s">
        <v>167</v>
      </c>
      <c r="M36" s="93">
        <v>0.03</v>
      </c>
      <c r="N36" s="93">
        <v>3.8999999999999994E-3</v>
      </c>
      <c r="O36" s="86">
        <v>39538.65</v>
      </c>
      <c r="P36" s="88">
        <v>107.19</v>
      </c>
      <c r="Q36" s="79"/>
      <c r="R36" s="86">
        <v>42.381480000000003</v>
      </c>
      <c r="S36" s="87">
        <v>6.5735199232427397E-5</v>
      </c>
      <c r="T36" s="87">
        <v>2.102947964126688E-2</v>
      </c>
      <c r="U36" s="87">
        <f>R36/'סכום נכסי הקרן'!$C$42</f>
        <v>4.9214700859599237E-4</v>
      </c>
    </row>
    <row r="37" spans="2:21" s="141" customFormat="1">
      <c r="B37" s="85" t="s">
        <v>342</v>
      </c>
      <c r="C37" s="79" t="s">
        <v>343</v>
      </c>
      <c r="D37" s="92" t="s">
        <v>123</v>
      </c>
      <c r="E37" s="92" t="s">
        <v>283</v>
      </c>
      <c r="F37" s="79" t="s">
        <v>344</v>
      </c>
      <c r="G37" s="92" t="s">
        <v>325</v>
      </c>
      <c r="H37" s="79" t="s">
        <v>337</v>
      </c>
      <c r="I37" s="79" t="s">
        <v>163</v>
      </c>
      <c r="J37" s="79"/>
      <c r="K37" s="86">
        <v>0.74999999999999989</v>
      </c>
      <c r="L37" s="92" t="s">
        <v>167</v>
      </c>
      <c r="M37" s="93">
        <v>4.9500000000000002E-2</v>
      </c>
      <c r="N37" s="93">
        <v>-7.000000000000001E-4</v>
      </c>
      <c r="O37" s="86">
        <v>5760</v>
      </c>
      <c r="P37" s="88">
        <v>126.34</v>
      </c>
      <c r="Q37" s="79"/>
      <c r="R37" s="86">
        <v>7.2771699999999999</v>
      </c>
      <c r="S37" s="87">
        <v>2.2328286752883313E-5</v>
      </c>
      <c r="T37" s="87">
        <v>3.6108955695043701E-3</v>
      </c>
      <c r="U37" s="87">
        <f>R37/'סכום נכסי הקרן'!$C$42</f>
        <v>8.4504775353397226E-5</v>
      </c>
    </row>
    <row r="38" spans="2:21" s="141" customFormat="1">
      <c r="B38" s="85" t="s">
        <v>345</v>
      </c>
      <c r="C38" s="79" t="s">
        <v>346</v>
      </c>
      <c r="D38" s="92" t="s">
        <v>123</v>
      </c>
      <c r="E38" s="92" t="s">
        <v>283</v>
      </c>
      <c r="F38" s="79" t="s">
        <v>344</v>
      </c>
      <c r="G38" s="92" t="s">
        <v>325</v>
      </c>
      <c r="H38" s="79" t="s">
        <v>337</v>
      </c>
      <c r="I38" s="79" t="s">
        <v>163</v>
      </c>
      <c r="J38" s="79"/>
      <c r="K38" s="86">
        <v>2.86</v>
      </c>
      <c r="L38" s="92" t="s">
        <v>167</v>
      </c>
      <c r="M38" s="93">
        <v>4.8000000000000001E-2</v>
      </c>
      <c r="N38" s="93">
        <v>1.6999999999999999E-3</v>
      </c>
      <c r="O38" s="86">
        <v>42071</v>
      </c>
      <c r="P38" s="88">
        <v>118.59</v>
      </c>
      <c r="Q38" s="79"/>
      <c r="R38" s="86">
        <v>49.892000000000003</v>
      </c>
      <c r="S38" s="87">
        <v>3.0944888955577817E-5</v>
      </c>
      <c r="T38" s="87">
        <v>2.4756162320477886E-2</v>
      </c>
      <c r="U38" s="87">
        <f>R38/'סכום נכסי הקרן'!$C$42</f>
        <v>5.7936151717380446E-4</v>
      </c>
    </row>
    <row r="39" spans="2:21" s="141" customFormat="1">
      <c r="B39" s="85" t="s">
        <v>347</v>
      </c>
      <c r="C39" s="79" t="s">
        <v>348</v>
      </c>
      <c r="D39" s="92" t="s">
        <v>123</v>
      </c>
      <c r="E39" s="92" t="s">
        <v>283</v>
      </c>
      <c r="F39" s="79" t="s">
        <v>344</v>
      </c>
      <c r="G39" s="92" t="s">
        <v>325</v>
      </c>
      <c r="H39" s="79" t="s">
        <v>337</v>
      </c>
      <c r="I39" s="79" t="s">
        <v>163</v>
      </c>
      <c r="J39" s="79"/>
      <c r="K39" s="86">
        <v>6.7600000000000007</v>
      </c>
      <c r="L39" s="92" t="s">
        <v>167</v>
      </c>
      <c r="M39" s="93">
        <v>3.2000000000000001E-2</v>
      </c>
      <c r="N39" s="93">
        <v>1.3300000000000001E-2</v>
      </c>
      <c r="O39" s="86">
        <v>17378</v>
      </c>
      <c r="P39" s="88">
        <v>114.12</v>
      </c>
      <c r="Q39" s="79"/>
      <c r="R39" s="86">
        <v>19.831779999999998</v>
      </c>
      <c r="S39" s="87">
        <v>1.3906672129678237E-5</v>
      </c>
      <c r="T39" s="87">
        <v>9.8404306258319339E-3</v>
      </c>
      <c r="U39" s="87">
        <f>R39/'סכום נכסי הקרן'!$C$42</f>
        <v>2.3029283550583482E-4</v>
      </c>
    </row>
    <row r="40" spans="2:21" s="141" customFormat="1">
      <c r="B40" s="85" t="s">
        <v>349</v>
      </c>
      <c r="C40" s="79" t="s">
        <v>350</v>
      </c>
      <c r="D40" s="92" t="s">
        <v>123</v>
      </c>
      <c r="E40" s="92" t="s">
        <v>283</v>
      </c>
      <c r="F40" s="79" t="s">
        <v>344</v>
      </c>
      <c r="G40" s="92" t="s">
        <v>325</v>
      </c>
      <c r="H40" s="79" t="s">
        <v>337</v>
      </c>
      <c r="I40" s="79" t="s">
        <v>163</v>
      </c>
      <c r="J40" s="79"/>
      <c r="K40" s="86">
        <v>1.7200000000000002</v>
      </c>
      <c r="L40" s="92" t="s">
        <v>167</v>
      </c>
      <c r="M40" s="93">
        <v>4.9000000000000002E-2</v>
      </c>
      <c r="N40" s="93">
        <v>0</v>
      </c>
      <c r="O40" s="86">
        <v>5739.75</v>
      </c>
      <c r="P40" s="88">
        <v>117.53</v>
      </c>
      <c r="Q40" s="79"/>
      <c r="R40" s="86">
        <v>6.7459199999999999</v>
      </c>
      <c r="S40" s="87">
        <v>1.9315638067448965E-5</v>
      </c>
      <c r="T40" s="87">
        <v>3.347291961055042E-3</v>
      </c>
      <c r="U40" s="87">
        <f>R40/'סכום נכסי הקרן'!$C$42</f>
        <v>7.8335734104327567E-5</v>
      </c>
    </row>
    <row r="41" spans="2:21" s="141" customFormat="1">
      <c r="B41" s="85" t="s">
        <v>351</v>
      </c>
      <c r="C41" s="79" t="s">
        <v>352</v>
      </c>
      <c r="D41" s="92" t="s">
        <v>123</v>
      </c>
      <c r="E41" s="92" t="s">
        <v>283</v>
      </c>
      <c r="F41" s="79" t="s">
        <v>353</v>
      </c>
      <c r="G41" s="92" t="s">
        <v>354</v>
      </c>
      <c r="H41" s="79" t="s">
        <v>337</v>
      </c>
      <c r="I41" s="79" t="s">
        <v>163</v>
      </c>
      <c r="J41" s="79"/>
      <c r="K41" s="86">
        <v>2.58</v>
      </c>
      <c r="L41" s="92" t="s">
        <v>167</v>
      </c>
      <c r="M41" s="93">
        <v>3.7000000000000005E-2</v>
      </c>
      <c r="N41" s="93">
        <v>1E-3</v>
      </c>
      <c r="O41" s="86">
        <v>1696</v>
      </c>
      <c r="P41" s="88">
        <v>113.5</v>
      </c>
      <c r="Q41" s="79"/>
      <c r="R41" s="86">
        <v>1.9249700000000001</v>
      </c>
      <c r="S41" s="87">
        <v>5.6533679903635708E-7</v>
      </c>
      <c r="T41" s="87">
        <v>9.5516054241261757E-4</v>
      </c>
      <c r="U41" s="87">
        <f>R41/'סכום נכסי הקרן'!$C$42</f>
        <v>2.2353354039005419E-5</v>
      </c>
    </row>
    <row r="42" spans="2:21" s="141" customFormat="1">
      <c r="B42" s="85" t="s">
        <v>355</v>
      </c>
      <c r="C42" s="79" t="s">
        <v>356</v>
      </c>
      <c r="D42" s="92" t="s">
        <v>123</v>
      </c>
      <c r="E42" s="92" t="s">
        <v>283</v>
      </c>
      <c r="F42" s="79" t="s">
        <v>353</v>
      </c>
      <c r="G42" s="92" t="s">
        <v>354</v>
      </c>
      <c r="H42" s="79" t="s">
        <v>337</v>
      </c>
      <c r="I42" s="79" t="s">
        <v>163</v>
      </c>
      <c r="J42" s="79"/>
      <c r="K42" s="86">
        <v>6.05</v>
      </c>
      <c r="L42" s="92" t="s">
        <v>167</v>
      </c>
      <c r="M42" s="93">
        <v>2.2000000000000002E-2</v>
      </c>
      <c r="N42" s="93">
        <v>1.1200000000000002E-2</v>
      </c>
      <c r="O42" s="86">
        <v>15324</v>
      </c>
      <c r="P42" s="88">
        <v>106.35</v>
      </c>
      <c r="Q42" s="79"/>
      <c r="R42" s="86">
        <v>16.297069999999998</v>
      </c>
      <c r="S42" s="87">
        <v>1.738038042771905E-5</v>
      </c>
      <c r="T42" s="87">
        <v>8.0865250995788996E-3</v>
      </c>
      <c r="U42" s="87">
        <f>R42/'סכום נכסי הקרן'!$C$42</f>
        <v>1.8924667683571899E-4</v>
      </c>
    </row>
    <row r="43" spans="2:21" s="141" customFormat="1">
      <c r="B43" s="85" t="s">
        <v>357</v>
      </c>
      <c r="C43" s="79" t="s">
        <v>358</v>
      </c>
      <c r="D43" s="92" t="s">
        <v>123</v>
      </c>
      <c r="E43" s="92" t="s">
        <v>283</v>
      </c>
      <c r="F43" s="79" t="s">
        <v>319</v>
      </c>
      <c r="G43" s="92" t="s">
        <v>291</v>
      </c>
      <c r="H43" s="79" t="s">
        <v>337</v>
      </c>
      <c r="I43" s="79" t="s">
        <v>163</v>
      </c>
      <c r="J43" s="79"/>
      <c r="K43" s="86">
        <v>2.71</v>
      </c>
      <c r="L43" s="92" t="s">
        <v>167</v>
      </c>
      <c r="M43" s="93">
        <v>0.04</v>
      </c>
      <c r="N43" s="93">
        <v>8.9999999999999998E-4</v>
      </c>
      <c r="O43" s="86">
        <v>6600</v>
      </c>
      <c r="P43" s="88">
        <v>119.59</v>
      </c>
      <c r="Q43" s="79"/>
      <c r="R43" s="86">
        <v>7.8929499999999999</v>
      </c>
      <c r="S43" s="87">
        <v>4.8888961316979733E-6</v>
      </c>
      <c r="T43" s="87">
        <v>3.9164425436425858E-3</v>
      </c>
      <c r="U43" s="87">
        <f>R43/'סכום נכסי הקרן'!$C$42</f>
        <v>9.16554054152365E-5</v>
      </c>
    </row>
    <row r="44" spans="2:21" s="141" customFormat="1">
      <c r="B44" s="85" t="s">
        <v>359</v>
      </c>
      <c r="C44" s="79" t="s">
        <v>360</v>
      </c>
      <c r="D44" s="92" t="s">
        <v>123</v>
      </c>
      <c r="E44" s="92" t="s">
        <v>283</v>
      </c>
      <c r="F44" s="79" t="s">
        <v>361</v>
      </c>
      <c r="G44" s="92" t="s">
        <v>291</v>
      </c>
      <c r="H44" s="79" t="s">
        <v>337</v>
      </c>
      <c r="I44" s="79" t="s">
        <v>287</v>
      </c>
      <c r="J44" s="79"/>
      <c r="K44" s="86">
        <v>2.75</v>
      </c>
      <c r="L44" s="92" t="s">
        <v>167</v>
      </c>
      <c r="M44" s="93">
        <v>3.5499999999999997E-2</v>
      </c>
      <c r="N44" s="93">
        <v>-5.0000000000000001E-4</v>
      </c>
      <c r="O44" s="86">
        <v>3327.74</v>
      </c>
      <c r="P44" s="88">
        <v>120.05</v>
      </c>
      <c r="Q44" s="79"/>
      <c r="R44" s="86">
        <v>3.9949499999999998</v>
      </c>
      <c r="S44" s="87">
        <v>7.7816342124016615E-6</v>
      </c>
      <c r="T44" s="87">
        <v>1.9822743257875636E-3</v>
      </c>
      <c r="U44" s="87">
        <f>R44/'סכום נכסי הקרן'!$C$42</f>
        <v>4.6390609577356889E-5</v>
      </c>
    </row>
    <row r="45" spans="2:21" s="141" customFormat="1">
      <c r="B45" s="85" t="s">
        <v>362</v>
      </c>
      <c r="C45" s="79" t="s">
        <v>363</v>
      </c>
      <c r="D45" s="92" t="s">
        <v>123</v>
      </c>
      <c r="E45" s="92" t="s">
        <v>283</v>
      </c>
      <c r="F45" s="79" t="s">
        <v>361</v>
      </c>
      <c r="G45" s="92" t="s">
        <v>291</v>
      </c>
      <c r="H45" s="79" t="s">
        <v>337</v>
      </c>
      <c r="I45" s="79" t="s">
        <v>287</v>
      </c>
      <c r="J45" s="79"/>
      <c r="K45" s="86">
        <v>1.67</v>
      </c>
      <c r="L45" s="92" t="s">
        <v>167</v>
      </c>
      <c r="M45" s="93">
        <v>4.6500000000000007E-2</v>
      </c>
      <c r="N45" s="93">
        <v>-5.0000000000000001E-4</v>
      </c>
      <c r="O45" s="86">
        <v>8000.16</v>
      </c>
      <c r="P45" s="88">
        <v>130.08000000000001</v>
      </c>
      <c r="Q45" s="79"/>
      <c r="R45" s="86">
        <v>10.40662</v>
      </c>
      <c r="S45" s="87">
        <v>2.4382801126912735E-5</v>
      </c>
      <c r="T45" s="87">
        <v>5.1637130988441346E-3</v>
      </c>
      <c r="U45" s="87">
        <f>R45/'סכום נכסי הקרן'!$C$42</f>
        <v>1.2084492808168157E-4</v>
      </c>
    </row>
    <row r="46" spans="2:21" s="141" customFormat="1">
      <c r="B46" s="85" t="s">
        <v>364</v>
      </c>
      <c r="C46" s="79" t="s">
        <v>365</v>
      </c>
      <c r="D46" s="92" t="s">
        <v>123</v>
      </c>
      <c r="E46" s="92" t="s">
        <v>283</v>
      </c>
      <c r="F46" s="79" t="s">
        <v>361</v>
      </c>
      <c r="G46" s="92" t="s">
        <v>291</v>
      </c>
      <c r="H46" s="79" t="s">
        <v>337</v>
      </c>
      <c r="I46" s="79" t="s">
        <v>287</v>
      </c>
      <c r="J46" s="79"/>
      <c r="K46" s="86">
        <v>6.1000000000000005</v>
      </c>
      <c r="L46" s="92" t="s">
        <v>167</v>
      </c>
      <c r="M46" s="93">
        <v>1.4999999999999999E-2</v>
      </c>
      <c r="N46" s="93">
        <v>6.9000000000000008E-3</v>
      </c>
      <c r="O46" s="86">
        <v>25503.74</v>
      </c>
      <c r="P46" s="88">
        <v>103.94</v>
      </c>
      <c r="Q46" s="79"/>
      <c r="R46" s="86">
        <v>26.508590000000002</v>
      </c>
      <c r="S46" s="87">
        <v>4.5739779526885848E-5</v>
      </c>
      <c r="T46" s="87">
        <v>1.3153430548524751E-2</v>
      </c>
      <c r="U46" s="87">
        <f>R46/'סכום נכסי הקרן'!$C$42</f>
        <v>3.0782604266291875E-4</v>
      </c>
    </row>
    <row r="47" spans="2:21" s="141" customFormat="1">
      <c r="B47" s="85" t="s">
        <v>366</v>
      </c>
      <c r="C47" s="79" t="s">
        <v>367</v>
      </c>
      <c r="D47" s="92" t="s">
        <v>123</v>
      </c>
      <c r="E47" s="92" t="s">
        <v>283</v>
      </c>
      <c r="F47" s="79" t="s">
        <v>368</v>
      </c>
      <c r="G47" s="92" t="s">
        <v>325</v>
      </c>
      <c r="H47" s="79" t="s">
        <v>337</v>
      </c>
      <c r="I47" s="79" t="s">
        <v>287</v>
      </c>
      <c r="J47" s="79"/>
      <c r="K47" s="86">
        <v>2.3800000000000003</v>
      </c>
      <c r="L47" s="92" t="s">
        <v>167</v>
      </c>
      <c r="M47" s="93">
        <v>3.6400000000000002E-2</v>
      </c>
      <c r="N47" s="93">
        <v>3.3E-3</v>
      </c>
      <c r="O47" s="86">
        <v>8750</v>
      </c>
      <c r="P47" s="88">
        <v>116.63</v>
      </c>
      <c r="Q47" s="79"/>
      <c r="R47" s="86">
        <v>10.205129999999999</v>
      </c>
      <c r="S47" s="87">
        <v>9.5238095238095241E-5</v>
      </c>
      <c r="T47" s="87">
        <v>5.0637347627190419E-3</v>
      </c>
      <c r="U47" s="87">
        <f>R47/'סכום נכסי הקרן'!$C$42</f>
        <v>1.1850516314751675E-4</v>
      </c>
    </row>
    <row r="48" spans="2:21" s="141" customFormat="1">
      <c r="B48" s="85" t="s">
        <v>369</v>
      </c>
      <c r="C48" s="79" t="s">
        <v>370</v>
      </c>
      <c r="D48" s="92" t="s">
        <v>123</v>
      </c>
      <c r="E48" s="92" t="s">
        <v>283</v>
      </c>
      <c r="F48" s="79" t="s">
        <v>371</v>
      </c>
      <c r="G48" s="92" t="s">
        <v>372</v>
      </c>
      <c r="H48" s="79" t="s">
        <v>337</v>
      </c>
      <c r="I48" s="79" t="s">
        <v>163</v>
      </c>
      <c r="J48" s="79"/>
      <c r="K48" s="86">
        <v>8.2199999999999989</v>
      </c>
      <c r="L48" s="92" t="s">
        <v>167</v>
      </c>
      <c r="M48" s="93">
        <v>3.85E-2</v>
      </c>
      <c r="N48" s="93">
        <v>1.3899999999999999E-2</v>
      </c>
      <c r="O48" s="86">
        <v>0.22</v>
      </c>
      <c r="P48" s="88">
        <v>123.26</v>
      </c>
      <c r="Q48" s="79"/>
      <c r="R48" s="86">
        <v>2.7E-4</v>
      </c>
      <c r="S48" s="87">
        <v>8.0021743508146036E-11</v>
      </c>
      <c r="T48" s="87">
        <v>1.3397265747071734E-7</v>
      </c>
      <c r="U48" s="87">
        <f>R48/'סכום נכסי הקרן'!$C$42</f>
        <v>3.1353244936448169E-9</v>
      </c>
    </row>
    <row r="49" spans="2:21" s="141" customFormat="1">
      <c r="B49" s="85" t="s">
        <v>373</v>
      </c>
      <c r="C49" s="79" t="s">
        <v>374</v>
      </c>
      <c r="D49" s="92" t="s">
        <v>123</v>
      </c>
      <c r="E49" s="92" t="s">
        <v>283</v>
      </c>
      <c r="F49" s="79" t="s">
        <v>371</v>
      </c>
      <c r="G49" s="92" t="s">
        <v>372</v>
      </c>
      <c r="H49" s="79" t="s">
        <v>337</v>
      </c>
      <c r="I49" s="79" t="s">
        <v>163</v>
      </c>
      <c r="J49" s="79"/>
      <c r="K49" s="86">
        <v>6.5</v>
      </c>
      <c r="L49" s="92" t="s">
        <v>167</v>
      </c>
      <c r="M49" s="93">
        <v>4.4999999999999998E-2</v>
      </c>
      <c r="N49" s="93">
        <v>1.0499999999999999E-2</v>
      </c>
      <c r="O49" s="86">
        <v>49640</v>
      </c>
      <c r="P49" s="88">
        <v>125.2</v>
      </c>
      <c r="Q49" s="79"/>
      <c r="R49" s="86">
        <v>62.149279999999997</v>
      </c>
      <c r="S49" s="87">
        <v>1.6875835462644027E-5</v>
      </c>
      <c r="T49" s="87">
        <v>3.0838163709228528E-2</v>
      </c>
      <c r="U49" s="87">
        <f>R49/'סכום נכסי הקרן'!$C$42</f>
        <v>7.216968883199627E-4</v>
      </c>
    </row>
    <row r="50" spans="2:21" s="141" customFormat="1">
      <c r="B50" s="85" t="s">
        <v>375</v>
      </c>
      <c r="C50" s="79" t="s">
        <v>376</v>
      </c>
      <c r="D50" s="92" t="s">
        <v>123</v>
      </c>
      <c r="E50" s="92" t="s">
        <v>283</v>
      </c>
      <c r="F50" s="79" t="s">
        <v>319</v>
      </c>
      <c r="G50" s="92" t="s">
        <v>291</v>
      </c>
      <c r="H50" s="79" t="s">
        <v>337</v>
      </c>
      <c r="I50" s="79" t="s">
        <v>163</v>
      </c>
      <c r="J50" s="79"/>
      <c r="K50" s="86">
        <v>2.2399999999999998</v>
      </c>
      <c r="L50" s="92" t="s">
        <v>167</v>
      </c>
      <c r="M50" s="93">
        <v>0.05</v>
      </c>
      <c r="N50" s="93">
        <v>-5.0000000000000001E-4</v>
      </c>
      <c r="O50" s="86">
        <v>22146</v>
      </c>
      <c r="P50" s="88">
        <v>122.64</v>
      </c>
      <c r="Q50" s="79"/>
      <c r="R50" s="86">
        <v>27.159849999999999</v>
      </c>
      <c r="S50" s="87">
        <v>2.2146022146022146E-5</v>
      </c>
      <c r="T50" s="87">
        <v>1.3476582522244674E-2</v>
      </c>
      <c r="U50" s="87">
        <f>R50/'סכום נכסי הקרן'!$C$42</f>
        <v>3.1538867758784878E-4</v>
      </c>
    </row>
    <row r="51" spans="2:21" s="141" customFormat="1">
      <c r="B51" s="85" t="s">
        <v>377</v>
      </c>
      <c r="C51" s="79" t="s">
        <v>378</v>
      </c>
      <c r="D51" s="92" t="s">
        <v>123</v>
      </c>
      <c r="E51" s="92" t="s">
        <v>283</v>
      </c>
      <c r="F51" s="79" t="s">
        <v>379</v>
      </c>
      <c r="G51" s="92" t="s">
        <v>325</v>
      </c>
      <c r="H51" s="79" t="s">
        <v>337</v>
      </c>
      <c r="I51" s="79" t="s">
        <v>287</v>
      </c>
      <c r="J51" s="79"/>
      <c r="K51" s="86">
        <v>2.12</v>
      </c>
      <c r="L51" s="92" t="s">
        <v>167</v>
      </c>
      <c r="M51" s="93">
        <v>5.0999999999999997E-2</v>
      </c>
      <c r="N51" s="93">
        <v>-5.0000000000000012E-4</v>
      </c>
      <c r="O51" s="86">
        <v>6565.91</v>
      </c>
      <c r="P51" s="88">
        <v>123.65</v>
      </c>
      <c r="Q51" s="79"/>
      <c r="R51" s="86">
        <v>8.118739999999999</v>
      </c>
      <c r="S51" s="87">
        <v>1.4067542901489433E-5</v>
      </c>
      <c r="T51" s="87">
        <v>4.0284784189400426E-3</v>
      </c>
      <c r="U51" s="87">
        <f>R51/'סכום נכסי הקרן'!$C$42</f>
        <v>9.4277349553829315E-5</v>
      </c>
    </row>
    <row r="52" spans="2:21" s="141" customFormat="1">
      <c r="B52" s="85" t="s">
        <v>380</v>
      </c>
      <c r="C52" s="79" t="s">
        <v>381</v>
      </c>
      <c r="D52" s="92" t="s">
        <v>123</v>
      </c>
      <c r="E52" s="92" t="s">
        <v>283</v>
      </c>
      <c r="F52" s="79" t="s">
        <v>379</v>
      </c>
      <c r="G52" s="92" t="s">
        <v>325</v>
      </c>
      <c r="H52" s="79" t="s">
        <v>337</v>
      </c>
      <c r="I52" s="79" t="s">
        <v>287</v>
      </c>
      <c r="J52" s="79"/>
      <c r="K52" s="86">
        <v>2.3900000000000006</v>
      </c>
      <c r="L52" s="92" t="s">
        <v>167</v>
      </c>
      <c r="M52" s="93">
        <v>3.4000000000000002E-2</v>
      </c>
      <c r="N52" s="93">
        <v>7.000000000000001E-4</v>
      </c>
      <c r="O52" s="86">
        <v>67.760000000000005</v>
      </c>
      <c r="P52" s="88">
        <v>110.81</v>
      </c>
      <c r="Q52" s="79"/>
      <c r="R52" s="86">
        <v>7.5079999999999994E-2</v>
      </c>
      <c r="S52" s="87">
        <v>7.3340761069719601E-7</v>
      </c>
      <c r="T52" s="87">
        <v>3.7254322677412797E-5</v>
      </c>
      <c r="U52" s="87">
        <f>R52/'סכום נכסי הקרן'!$C$42</f>
        <v>8.7185245549204755E-7</v>
      </c>
    </row>
    <row r="53" spans="2:21" s="141" customFormat="1">
      <c r="B53" s="85" t="s">
        <v>382</v>
      </c>
      <c r="C53" s="79" t="s">
        <v>383</v>
      </c>
      <c r="D53" s="92" t="s">
        <v>123</v>
      </c>
      <c r="E53" s="92" t="s">
        <v>283</v>
      </c>
      <c r="F53" s="79" t="s">
        <v>379</v>
      </c>
      <c r="G53" s="92" t="s">
        <v>325</v>
      </c>
      <c r="H53" s="79" t="s">
        <v>337</v>
      </c>
      <c r="I53" s="79" t="s">
        <v>287</v>
      </c>
      <c r="J53" s="79"/>
      <c r="K53" s="86">
        <v>3.4600000000000004</v>
      </c>
      <c r="L53" s="92" t="s">
        <v>167</v>
      </c>
      <c r="M53" s="93">
        <v>2.5499999999999998E-2</v>
      </c>
      <c r="N53" s="93">
        <v>5.6999999999999993E-3</v>
      </c>
      <c r="O53" s="86">
        <v>12006.74</v>
      </c>
      <c r="P53" s="88">
        <v>107.63</v>
      </c>
      <c r="Q53" s="79"/>
      <c r="R53" s="86">
        <v>12.92286</v>
      </c>
      <c r="S53" s="87">
        <v>1.3540511288575808E-5</v>
      </c>
      <c r="T53" s="87">
        <v>6.4122588752667927E-3</v>
      </c>
      <c r="U53" s="87">
        <f>R53/'סכום נכסי הקרן'!$C$42</f>
        <v>1.5006429439238096E-4</v>
      </c>
    </row>
    <row r="54" spans="2:21" s="141" customFormat="1">
      <c r="B54" s="85" t="s">
        <v>384</v>
      </c>
      <c r="C54" s="79" t="s">
        <v>385</v>
      </c>
      <c r="D54" s="92" t="s">
        <v>123</v>
      </c>
      <c r="E54" s="92" t="s">
        <v>283</v>
      </c>
      <c r="F54" s="79" t="s">
        <v>379</v>
      </c>
      <c r="G54" s="92" t="s">
        <v>325</v>
      </c>
      <c r="H54" s="79" t="s">
        <v>337</v>
      </c>
      <c r="I54" s="79" t="s">
        <v>287</v>
      </c>
      <c r="J54" s="79"/>
      <c r="K54" s="86">
        <v>7.5300000000000011</v>
      </c>
      <c r="L54" s="92" t="s">
        <v>167</v>
      </c>
      <c r="M54" s="93">
        <v>2.35E-2</v>
      </c>
      <c r="N54" s="93">
        <v>1.6700000000000003E-2</v>
      </c>
      <c r="O54" s="86">
        <v>7760</v>
      </c>
      <c r="P54" s="88">
        <v>105.2</v>
      </c>
      <c r="Q54" s="86">
        <v>0.17212</v>
      </c>
      <c r="R54" s="86">
        <v>8.3397999999999985</v>
      </c>
      <c r="S54" s="87">
        <v>2.1166513219901788E-5</v>
      </c>
      <c r="T54" s="87">
        <v>4.1381672917566231E-3</v>
      </c>
      <c r="U54" s="87">
        <f>R54/'סכום נכסי הקרן'!$C$42</f>
        <v>9.684436745221866E-5</v>
      </c>
    </row>
    <row r="55" spans="2:21" s="141" customFormat="1">
      <c r="B55" s="85" t="s">
        <v>386</v>
      </c>
      <c r="C55" s="79" t="s">
        <v>387</v>
      </c>
      <c r="D55" s="92" t="s">
        <v>123</v>
      </c>
      <c r="E55" s="92" t="s">
        <v>283</v>
      </c>
      <c r="F55" s="79" t="s">
        <v>379</v>
      </c>
      <c r="G55" s="92" t="s">
        <v>325</v>
      </c>
      <c r="H55" s="79" t="s">
        <v>337</v>
      </c>
      <c r="I55" s="79" t="s">
        <v>287</v>
      </c>
      <c r="J55" s="79"/>
      <c r="K55" s="86">
        <v>6.35</v>
      </c>
      <c r="L55" s="92" t="s">
        <v>167</v>
      </c>
      <c r="M55" s="93">
        <v>1.7600000000000001E-2</v>
      </c>
      <c r="N55" s="93">
        <v>1.3199999999999996E-2</v>
      </c>
      <c r="O55" s="86">
        <v>22992.94</v>
      </c>
      <c r="P55" s="88">
        <v>103.63</v>
      </c>
      <c r="Q55" s="79"/>
      <c r="R55" s="86">
        <v>23.827580000000001</v>
      </c>
      <c r="S55" s="87">
        <v>2.0537747774610245E-5</v>
      </c>
      <c r="T55" s="87">
        <v>1.1823126717393018E-2</v>
      </c>
      <c r="U55" s="87">
        <f>R55/'סכום נכסי הקרן'!$C$42</f>
        <v>2.7669331554919024E-4</v>
      </c>
    </row>
    <row r="56" spans="2:21" s="141" customFormat="1">
      <c r="B56" s="85" t="s">
        <v>388</v>
      </c>
      <c r="C56" s="79" t="s">
        <v>389</v>
      </c>
      <c r="D56" s="92" t="s">
        <v>123</v>
      </c>
      <c r="E56" s="92" t="s">
        <v>283</v>
      </c>
      <c r="F56" s="79" t="s">
        <v>379</v>
      </c>
      <c r="G56" s="92" t="s">
        <v>325</v>
      </c>
      <c r="H56" s="79" t="s">
        <v>337</v>
      </c>
      <c r="I56" s="79" t="s">
        <v>287</v>
      </c>
      <c r="J56" s="79"/>
      <c r="K56" s="86">
        <v>6.8099999999999987</v>
      </c>
      <c r="L56" s="92" t="s">
        <v>167</v>
      </c>
      <c r="M56" s="93">
        <v>2.1499999999999998E-2</v>
      </c>
      <c r="N56" s="93">
        <v>1.4899999999999998E-2</v>
      </c>
      <c r="O56" s="86">
        <v>43598.8</v>
      </c>
      <c r="P56" s="88">
        <v>106.13</v>
      </c>
      <c r="Q56" s="79"/>
      <c r="R56" s="86">
        <v>46.271410000000003</v>
      </c>
      <c r="S56" s="87">
        <v>5.5452667322990795E-5</v>
      </c>
      <c r="T56" s="87">
        <v>2.295964356524861E-2</v>
      </c>
      <c r="U56" s="87">
        <f>R56/'סכום נכסי הקרן'!$C$42</f>
        <v>5.3731809306845079E-4</v>
      </c>
    </row>
    <row r="57" spans="2:21" s="141" customFormat="1">
      <c r="B57" s="85" t="s">
        <v>390</v>
      </c>
      <c r="C57" s="79" t="s">
        <v>391</v>
      </c>
      <c r="D57" s="92" t="s">
        <v>123</v>
      </c>
      <c r="E57" s="92" t="s">
        <v>283</v>
      </c>
      <c r="F57" s="79" t="s">
        <v>392</v>
      </c>
      <c r="G57" s="92" t="s">
        <v>291</v>
      </c>
      <c r="H57" s="79" t="s">
        <v>337</v>
      </c>
      <c r="I57" s="79" t="s">
        <v>163</v>
      </c>
      <c r="J57" s="79"/>
      <c r="K57" s="86">
        <v>1.1600000000000001</v>
      </c>
      <c r="L57" s="92" t="s">
        <v>167</v>
      </c>
      <c r="M57" s="93">
        <v>5.2499999999999998E-2</v>
      </c>
      <c r="N57" s="93">
        <v>-7.000000000000001E-4</v>
      </c>
      <c r="O57" s="86">
        <v>12960</v>
      </c>
      <c r="P57" s="88">
        <v>131.83000000000001</v>
      </c>
      <c r="Q57" s="79"/>
      <c r="R57" s="86">
        <v>17.085169999999998</v>
      </c>
      <c r="S57" s="87">
        <v>5.3999999999999998E-5</v>
      </c>
      <c r="T57" s="87">
        <v>8.477576400885093E-3</v>
      </c>
      <c r="U57" s="87">
        <f>R57/'סכום נכסי הקרן'!$C$42</f>
        <v>1.9839834066328002E-4</v>
      </c>
    </row>
    <row r="58" spans="2:21" s="141" customFormat="1">
      <c r="B58" s="85" t="s">
        <v>393</v>
      </c>
      <c r="C58" s="79" t="s">
        <v>394</v>
      </c>
      <c r="D58" s="92" t="s">
        <v>123</v>
      </c>
      <c r="E58" s="92" t="s">
        <v>283</v>
      </c>
      <c r="F58" s="79" t="s">
        <v>392</v>
      </c>
      <c r="G58" s="92" t="s">
        <v>291</v>
      </c>
      <c r="H58" s="79" t="s">
        <v>337</v>
      </c>
      <c r="I58" s="79" t="s">
        <v>163</v>
      </c>
      <c r="J58" s="79"/>
      <c r="K58" s="86">
        <v>0.01</v>
      </c>
      <c r="L58" s="92" t="s">
        <v>167</v>
      </c>
      <c r="M58" s="93">
        <v>5.5E-2</v>
      </c>
      <c r="N58" s="93">
        <v>2.0499999999999997E-2</v>
      </c>
      <c r="O58" s="86">
        <v>0</v>
      </c>
      <c r="P58" s="88">
        <v>130.36000000000001</v>
      </c>
      <c r="Q58" s="86">
        <v>28.682449999999999</v>
      </c>
      <c r="R58" s="86">
        <v>30.174469999999999</v>
      </c>
      <c r="S58" s="87">
        <v>0</v>
      </c>
      <c r="T58" s="87">
        <v>1.497242197655717E-2</v>
      </c>
      <c r="U58" s="87">
        <f>R58/'סכום נכסי הקרן'!$C$42</f>
        <v>3.5039538842129896E-4</v>
      </c>
    </row>
    <row r="59" spans="2:21" s="141" customFormat="1">
      <c r="B59" s="85" t="s">
        <v>395</v>
      </c>
      <c r="C59" s="79" t="s">
        <v>396</v>
      </c>
      <c r="D59" s="92" t="s">
        <v>123</v>
      </c>
      <c r="E59" s="92" t="s">
        <v>283</v>
      </c>
      <c r="F59" s="79" t="s">
        <v>306</v>
      </c>
      <c r="G59" s="92" t="s">
        <v>291</v>
      </c>
      <c r="H59" s="79" t="s">
        <v>337</v>
      </c>
      <c r="I59" s="79" t="s">
        <v>287</v>
      </c>
      <c r="J59" s="79"/>
      <c r="K59" s="86">
        <v>2.1300000000000003</v>
      </c>
      <c r="L59" s="92" t="s">
        <v>167</v>
      </c>
      <c r="M59" s="93">
        <v>6.5000000000000002E-2</v>
      </c>
      <c r="N59" s="93">
        <v>-3.0000000000000003E-4</v>
      </c>
      <c r="O59" s="86">
        <v>1043</v>
      </c>
      <c r="P59" s="88">
        <v>125.98</v>
      </c>
      <c r="Q59" s="86">
        <v>1.8620000000000001E-2</v>
      </c>
      <c r="R59" s="86">
        <v>1.3325899999999999</v>
      </c>
      <c r="S59" s="87">
        <v>6.6222222222222219E-7</v>
      </c>
      <c r="T59" s="87">
        <v>6.6122453192186362E-4</v>
      </c>
      <c r="U59" s="87">
        <f>R59/'סכום נכסי הקרן'!$C$42</f>
        <v>1.5474452099948689E-5</v>
      </c>
    </row>
    <row r="60" spans="2:21" s="141" customFormat="1">
      <c r="B60" s="85" t="s">
        <v>397</v>
      </c>
      <c r="C60" s="79" t="s">
        <v>398</v>
      </c>
      <c r="D60" s="92" t="s">
        <v>123</v>
      </c>
      <c r="E60" s="92" t="s">
        <v>283</v>
      </c>
      <c r="F60" s="79" t="s">
        <v>399</v>
      </c>
      <c r="G60" s="92" t="s">
        <v>400</v>
      </c>
      <c r="H60" s="79" t="s">
        <v>337</v>
      </c>
      <c r="I60" s="79" t="s">
        <v>163</v>
      </c>
      <c r="J60" s="79"/>
      <c r="K60" s="86">
        <v>0.43</v>
      </c>
      <c r="L60" s="92" t="s">
        <v>167</v>
      </c>
      <c r="M60" s="93">
        <v>4.4000000000000004E-2</v>
      </c>
      <c r="N60" s="93">
        <v>-3.2000000000000002E-3</v>
      </c>
      <c r="O60" s="86">
        <v>21</v>
      </c>
      <c r="P60" s="88">
        <v>110.27</v>
      </c>
      <c r="Q60" s="79"/>
      <c r="R60" s="86">
        <v>2.3179999999999999E-2</v>
      </c>
      <c r="S60" s="87">
        <v>3.5051102755262034E-7</v>
      </c>
      <c r="T60" s="87">
        <v>1.1501800741374917E-5</v>
      </c>
      <c r="U60" s="87">
        <f>R60/'סכום נכסי הקרן'!$C$42</f>
        <v>2.6917341393587724E-7</v>
      </c>
    </row>
    <row r="61" spans="2:21" s="141" customFormat="1">
      <c r="B61" s="85" t="s">
        <v>401</v>
      </c>
      <c r="C61" s="79" t="s">
        <v>402</v>
      </c>
      <c r="D61" s="92" t="s">
        <v>123</v>
      </c>
      <c r="E61" s="92" t="s">
        <v>283</v>
      </c>
      <c r="F61" s="79" t="s">
        <v>403</v>
      </c>
      <c r="G61" s="92" t="s">
        <v>325</v>
      </c>
      <c r="H61" s="79" t="s">
        <v>337</v>
      </c>
      <c r="I61" s="79" t="s">
        <v>287</v>
      </c>
      <c r="J61" s="79"/>
      <c r="K61" s="86">
        <v>8.58</v>
      </c>
      <c r="L61" s="92" t="s">
        <v>167</v>
      </c>
      <c r="M61" s="93">
        <v>3.5000000000000003E-2</v>
      </c>
      <c r="N61" s="93">
        <v>1.6399999999999998E-2</v>
      </c>
      <c r="O61" s="86">
        <v>1240.0999999999999</v>
      </c>
      <c r="P61" s="88">
        <v>117.44</v>
      </c>
      <c r="Q61" s="79"/>
      <c r="R61" s="86">
        <v>1.45638</v>
      </c>
      <c r="S61" s="87">
        <v>4.5784256137826073E-6</v>
      </c>
      <c r="T61" s="87">
        <v>7.2264851439704926E-4</v>
      </c>
      <c r="U61" s="87">
        <f>R61/'סכום נכסי הקרן'!$C$42</f>
        <v>1.691194031872014E-5</v>
      </c>
    </row>
    <row r="62" spans="2:21" s="141" customFormat="1">
      <c r="B62" s="85" t="s">
        <v>404</v>
      </c>
      <c r="C62" s="79" t="s">
        <v>405</v>
      </c>
      <c r="D62" s="92" t="s">
        <v>123</v>
      </c>
      <c r="E62" s="92" t="s">
        <v>283</v>
      </c>
      <c r="F62" s="79" t="s">
        <v>403</v>
      </c>
      <c r="G62" s="92" t="s">
        <v>325</v>
      </c>
      <c r="H62" s="79" t="s">
        <v>337</v>
      </c>
      <c r="I62" s="79" t="s">
        <v>287</v>
      </c>
      <c r="J62" s="79"/>
      <c r="K62" s="86">
        <v>4.43</v>
      </c>
      <c r="L62" s="92" t="s">
        <v>167</v>
      </c>
      <c r="M62" s="93">
        <v>0.04</v>
      </c>
      <c r="N62" s="93">
        <v>4.5999999999999999E-3</v>
      </c>
      <c r="O62" s="86">
        <v>9726.32</v>
      </c>
      <c r="P62" s="88">
        <v>115.08</v>
      </c>
      <c r="Q62" s="79"/>
      <c r="R62" s="86">
        <v>11.193049999999999</v>
      </c>
      <c r="S62" s="87">
        <v>1.379214511901812E-5</v>
      </c>
      <c r="T62" s="87">
        <v>5.5539357544541201E-3</v>
      </c>
      <c r="U62" s="87">
        <f>R62/'סכום נכסי הקרן'!$C$42</f>
        <v>1.2997719934663377E-4</v>
      </c>
    </row>
    <row r="63" spans="2:21" s="141" customFormat="1">
      <c r="B63" s="85" t="s">
        <v>406</v>
      </c>
      <c r="C63" s="79" t="s">
        <v>407</v>
      </c>
      <c r="D63" s="92" t="s">
        <v>123</v>
      </c>
      <c r="E63" s="92" t="s">
        <v>283</v>
      </c>
      <c r="F63" s="79" t="s">
        <v>403</v>
      </c>
      <c r="G63" s="92" t="s">
        <v>325</v>
      </c>
      <c r="H63" s="79" t="s">
        <v>337</v>
      </c>
      <c r="I63" s="79" t="s">
        <v>287</v>
      </c>
      <c r="J63" s="79"/>
      <c r="K63" s="86">
        <v>7.21</v>
      </c>
      <c r="L63" s="92" t="s">
        <v>167</v>
      </c>
      <c r="M63" s="93">
        <v>0.04</v>
      </c>
      <c r="N63" s="93">
        <v>1.2100000000000001E-2</v>
      </c>
      <c r="O63" s="86">
        <v>17649.509999999998</v>
      </c>
      <c r="P63" s="88">
        <v>121.03</v>
      </c>
      <c r="Q63" s="79"/>
      <c r="R63" s="86">
        <v>21.3612</v>
      </c>
      <c r="S63" s="87">
        <v>2.4367982670080973E-5</v>
      </c>
      <c r="T63" s="87">
        <v>1.0599321225049951E-2</v>
      </c>
      <c r="U63" s="87">
        <f>R63/'סכום נכסי הקרן'!$C$42</f>
        <v>2.4805293916165059E-4</v>
      </c>
    </row>
    <row r="64" spans="2:21" s="141" customFormat="1">
      <c r="B64" s="85" t="s">
        <v>408</v>
      </c>
      <c r="C64" s="79" t="s">
        <v>409</v>
      </c>
      <c r="D64" s="92" t="s">
        <v>123</v>
      </c>
      <c r="E64" s="92" t="s">
        <v>283</v>
      </c>
      <c r="F64" s="79" t="s">
        <v>410</v>
      </c>
      <c r="G64" s="92" t="s">
        <v>154</v>
      </c>
      <c r="H64" s="79" t="s">
        <v>337</v>
      </c>
      <c r="I64" s="79" t="s">
        <v>287</v>
      </c>
      <c r="J64" s="79"/>
      <c r="K64" s="86">
        <v>1</v>
      </c>
      <c r="L64" s="92" t="s">
        <v>167</v>
      </c>
      <c r="M64" s="93">
        <v>5.2000000000000005E-2</v>
      </c>
      <c r="N64" s="93">
        <v>2.8000000000000004E-3</v>
      </c>
      <c r="O64" s="86">
        <v>386.2</v>
      </c>
      <c r="P64" s="88">
        <v>128.61000000000001</v>
      </c>
      <c r="Q64" s="86">
        <v>0.52267999999999992</v>
      </c>
      <c r="R64" s="86">
        <v>1.0426199999999999</v>
      </c>
      <c r="S64" s="87">
        <v>8.1558353322908421E-6</v>
      </c>
      <c r="T64" s="87">
        <v>5.1734285974858987E-4</v>
      </c>
      <c r="U64" s="87">
        <f>R64/'סכום נכסי הקרן'!$C$42</f>
        <v>1.2107229716903549E-5</v>
      </c>
    </row>
    <row r="65" spans="2:21" s="141" customFormat="1">
      <c r="B65" s="85" t="s">
        <v>411</v>
      </c>
      <c r="C65" s="79" t="s">
        <v>412</v>
      </c>
      <c r="D65" s="92" t="s">
        <v>123</v>
      </c>
      <c r="E65" s="92" t="s">
        <v>283</v>
      </c>
      <c r="F65" s="79" t="s">
        <v>413</v>
      </c>
      <c r="G65" s="92" t="s">
        <v>414</v>
      </c>
      <c r="H65" s="79" t="s">
        <v>415</v>
      </c>
      <c r="I65" s="79" t="s">
        <v>287</v>
      </c>
      <c r="J65" s="79"/>
      <c r="K65" s="86">
        <v>8.5599999999999987</v>
      </c>
      <c r="L65" s="92" t="s">
        <v>167</v>
      </c>
      <c r="M65" s="93">
        <v>5.1500000000000004E-2</v>
      </c>
      <c r="N65" s="93">
        <v>2.3599999999999999E-2</v>
      </c>
      <c r="O65" s="86">
        <v>36211</v>
      </c>
      <c r="P65" s="88">
        <v>151.84</v>
      </c>
      <c r="Q65" s="79"/>
      <c r="R65" s="86">
        <v>54.982769999999995</v>
      </c>
      <c r="S65" s="87">
        <v>1.0197346003488574E-5</v>
      </c>
      <c r="T65" s="87">
        <v>2.7282177081486045E-2</v>
      </c>
      <c r="U65" s="87">
        <f>R65/'סכום נכסי הקרן'!$C$42</f>
        <v>6.384771315164423E-4</v>
      </c>
    </row>
    <row r="66" spans="2:21" s="141" customFormat="1">
      <c r="B66" s="85" t="s">
        <v>416</v>
      </c>
      <c r="C66" s="79" t="s">
        <v>417</v>
      </c>
      <c r="D66" s="92" t="s">
        <v>123</v>
      </c>
      <c r="E66" s="92" t="s">
        <v>283</v>
      </c>
      <c r="F66" s="79" t="s">
        <v>418</v>
      </c>
      <c r="G66" s="92" t="s">
        <v>325</v>
      </c>
      <c r="H66" s="79" t="s">
        <v>415</v>
      </c>
      <c r="I66" s="79" t="s">
        <v>287</v>
      </c>
      <c r="J66" s="79"/>
      <c r="K66" s="86">
        <v>1.27</v>
      </c>
      <c r="L66" s="92" t="s">
        <v>167</v>
      </c>
      <c r="M66" s="93">
        <v>4.8000000000000001E-2</v>
      </c>
      <c r="N66" s="93">
        <v>1.6999999999999999E-3</v>
      </c>
      <c r="O66" s="86">
        <v>0.08</v>
      </c>
      <c r="P66" s="88">
        <v>111.3</v>
      </c>
      <c r="Q66" s="79"/>
      <c r="R66" s="86">
        <v>8.0000000000000007E-5</v>
      </c>
      <c r="S66" s="87">
        <v>4.6641791044776116E-10</v>
      </c>
      <c r="T66" s="87">
        <v>3.9695602213545879E-8</v>
      </c>
      <c r="U66" s="87">
        <f>R66/'סכום נכסי הקרן'!$C$42</f>
        <v>9.2898503515401992E-10</v>
      </c>
    </row>
    <row r="67" spans="2:21" s="141" customFormat="1">
      <c r="B67" s="85" t="s">
        <v>419</v>
      </c>
      <c r="C67" s="79" t="s">
        <v>420</v>
      </c>
      <c r="D67" s="92" t="s">
        <v>123</v>
      </c>
      <c r="E67" s="92" t="s">
        <v>283</v>
      </c>
      <c r="F67" s="79" t="s">
        <v>421</v>
      </c>
      <c r="G67" s="92" t="s">
        <v>325</v>
      </c>
      <c r="H67" s="79" t="s">
        <v>415</v>
      </c>
      <c r="I67" s="79" t="s">
        <v>163</v>
      </c>
      <c r="J67" s="79"/>
      <c r="K67" s="86">
        <v>0.01</v>
      </c>
      <c r="L67" s="92" t="s">
        <v>167</v>
      </c>
      <c r="M67" s="93">
        <v>4.5499999999999999E-2</v>
      </c>
      <c r="N67" s="93">
        <v>1.26E-2</v>
      </c>
      <c r="O67" s="86">
        <v>5841.8</v>
      </c>
      <c r="P67" s="88">
        <v>122.62</v>
      </c>
      <c r="Q67" s="79"/>
      <c r="R67" s="86">
        <v>7.3225600000000002</v>
      </c>
      <c r="S67" s="87">
        <v>4.1307575907567426E-5</v>
      </c>
      <c r="T67" s="87">
        <v>3.633417861810281E-3</v>
      </c>
      <c r="U67" s="87">
        <f>R67/'סכום נכסי הקרן'!$C$42</f>
        <v>8.5031858237717743E-5</v>
      </c>
    </row>
    <row r="68" spans="2:21" s="141" customFormat="1">
      <c r="B68" s="85" t="s">
        <v>422</v>
      </c>
      <c r="C68" s="79" t="s">
        <v>423</v>
      </c>
      <c r="D68" s="92" t="s">
        <v>123</v>
      </c>
      <c r="E68" s="92" t="s">
        <v>283</v>
      </c>
      <c r="F68" s="79" t="s">
        <v>421</v>
      </c>
      <c r="G68" s="92" t="s">
        <v>325</v>
      </c>
      <c r="H68" s="79" t="s">
        <v>415</v>
      </c>
      <c r="I68" s="79" t="s">
        <v>163</v>
      </c>
      <c r="J68" s="79"/>
      <c r="K68" s="86">
        <v>5.0100000000000007</v>
      </c>
      <c r="L68" s="92" t="s">
        <v>167</v>
      </c>
      <c r="M68" s="93">
        <v>4.7500000000000001E-2</v>
      </c>
      <c r="N68" s="93">
        <v>7.8000000000000005E-3</v>
      </c>
      <c r="O68" s="86">
        <v>29000</v>
      </c>
      <c r="P68" s="88">
        <v>145.41</v>
      </c>
      <c r="Q68" s="79"/>
      <c r="R68" s="86">
        <v>42.168889999999998</v>
      </c>
      <c r="S68" s="87">
        <v>1.5365866581889471E-5</v>
      </c>
      <c r="T68" s="87">
        <v>2.0923993540334654E-2</v>
      </c>
      <c r="U68" s="87">
        <f>R68/'סכום נכסי הקרן'!$C$42</f>
        <v>4.896783469881999E-4</v>
      </c>
    </row>
    <row r="69" spans="2:21" s="141" customFormat="1">
      <c r="B69" s="85" t="s">
        <v>424</v>
      </c>
      <c r="C69" s="79" t="s">
        <v>425</v>
      </c>
      <c r="D69" s="92" t="s">
        <v>123</v>
      </c>
      <c r="E69" s="92" t="s">
        <v>283</v>
      </c>
      <c r="F69" s="79" t="s">
        <v>426</v>
      </c>
      <c r="G69" s="92" t="s">
        <v>325</v>
      </c>
      <c r="H69" s="79" t="s">
        <v>415</v>
      </c>
      <c r="I69" s="79" t="s">
        <v>163</v>
      </c>
      <c r="J69" s="79"/>
      <c r="K69" s="86">
        <v>0.25</v>
      </c>
      <c r="L69" s="92" t="s">
        <v>167</v>
      </c>
      <c r="M69" s="93">
        <v>4.9500000000000002E-2</v>
      </c>
      <c r="N69" s="93">
        <v>-6.0000000000000001E-3</v>
      </c>
      <c r="O69" s="86">
        <v>1506.43</v>
      </c>
      <c r="P69" s="88">
        <v>126.07</v>
      </c>
      <c r="Q69" s="79"/>
      <c r="R69" s="86">
        <v>1.8991600000000002</v>
      </c>
      <c r="S69" s="87">
        <v>4.3134640725205547E-6</v>
      </c>
      <c r="T69" s="87">
        <v>9.4235374874847234E-4</v>
      </c>
      <c r="U69" s="87">
        <f>R69/'סכום נכסי הקרן'!$C$42</f>
        <v>2.2053640242038856E-5</v>
      </c>
    </row>
    <row r="70" spans="2:21" s="141" customFormat="1">
      <c r="B70" s="85" t="s">
        <v>427</v>
      </c>
      <c r="C70" s="79" t="s">
        <v>428</v>
      </c>
      <c r="D70" s="92" t="s">
        <v>123</v>
      </c>
      <c r="E70" s="92" t="s">
        <v>283</v>
      </c>
      <c r="F70" s="79" t="s">
        <v>426</v>
      </c>
      <c r="G70" s="92" t="s">
        <v>325</v>
      </c>
      <c r="H70" s="79" t="s">
        <v>415</v>
      </c>
      <c r="I70" s="79" t="s">
        <v>163</v>
      </c>
      <c r="J70" s="79"/>
      <c r="K70" s="86">
        <v>1.45</v>
      </c>
      <c r="L70" s="92" t="s">
        <v>167</v>
      </c>
      <c r="M70" s="93">
        <v>6.5000000000000002E-2</v>
      </c>
      <c r="N70" s="93">
        <v>-2.8999999999999998E-3</v>
      </c>
      <c r="O70" s="86">
        <v>18282.240000000002</v>
      </c>
      <c r="P70" s="88">
        <v>123.12</v>
      </c>
      <c r="Q70" s="79"/>
      <c r="R70" s="86">
        <v>22.50909</v>
      </c>
      <c r="S70" s="87">
        <v>2.7044012660822193E-5</v>
      </c>
      <c r="T70" s="87">
        <v>1.1168898535361292E-2</v>
      </c>
      <c r="U70" s="87">
        <f>R70/'סכום נכסי הקרן'!$C$42</f>
        <v>2.6138259706168747E-4</v>
      </c>
    </row>
    <row r="71" spans="2:21" s="141" customFormat="1">
      <c r="B71" s="85" t="s">
        <v>429</v>
      </c>
      <c r="C71" s="79" t="s">
        <v>430</v>
      </c>
      <c r="D71" s="92" t="s">
        <v>123</v>
      </c>
      <c r="E71" s="92" t="s">
        <v>283</v>
      </c>
      <c r="F71" s="79" t="s">
        <v>426</v>
      </c>
      <c r="G71" s="92" t="s">
        <v>325</v>
      </c>
      <c r="H71" s="79" t="s">
        <v>415</v>
      </c>
      <c r="I71" s="79" t="s">
        <v>163</v>
      </c>
      <c r="J71" s="79"/>
      <c r="K71" s="86">
        <v>6.79</v>
      </c>
      <c r="L71" s="92" t="s">
        <v>167</v>
      </c>
      <c r="M71" s="93">
        <v>0.04</v>
      </c>
      <c r="N71" s="93">
        <v>2.3300000000000001E-2</v>
      </c>
      <c r="O71" s="86">
        <v>6295</v>
      </c>
      <c r="P71" s="88">
        <v>111.3</v>
      </c>
      <c r="Q71" s="79"/>
      <c r="R71" s="86">
        <v>7.0063399999999998</v>
      </c>
      <c r="S71" s="87">
        <v>2.1282702926937952E-6</v>
      </c>
      <c r="T71" s="87">
        <v>3.4765110701606874E-3</v>
      </c>
      <c r="U71" s="87">
        <f>R71/'סכום נכסי הקרן'!$C$42</f>
        <v>8.1359812640012687E-5</v>
      </c>
    </row>
    <row r="72" spans="2:21" s="141" customFormat="1">
      <c r="B72" s="85" t="s">
        <v>431</v>
      </c>
      <c r="C72" s="79" t="s">
        <v>432</v>
      </c>
      <c r="D72" s="92" t="s">
        <v>123</v>
      </c>
      <c r="E72" s="92" t="s">
        <v>283</v>
      </c>
      <c r="F72" s="79" t="s">
        <v>426</v>
      </c>
      <c r="G72" s="92" t="s">
        <v>325</v>
      </c>
      <c r="H72" s="79" t="s">
        <v>415</v>
      </c>
      <c r="I72" s="79" t="s">
        <v>163</v>
      </c>
      <c r="J72" s="79"/>
      <c r="K72" s="86">
        <v>7.13</v>
      </c>
      <c r="L72" s="92" t="s">
        <v>167</v>
      </c>
      <c r="M72" s="93">
        <v>2.7799999999999998E-2</v>
      </c>
      <c r="N72" s="93">
        <v>2.5499999999999998E-2</v>
      </c>
      <c r="O72" s="86">
        <v>11000</v>
      </c>
      <c r="P72" s="88">
        <v>102.1</v>
      </c>
      <c r="Q72" s="79"/>
      <c r="R72" s="86">
        <v>11.231</v>
      </c>
      <c r="S72" s="87">
        <v>1.2783889510005137E-5</v>
      </c>
      <c r="T72" s="87">
        <v>5.5727663557541716E-3</v>
      </c>
      <c r="U72" s="87">
        <f>R72/'סכום נכסי הקרן'!$C$42</f>
        <v>1.3041788662268496E-4</v>
      </c>
    </row>
    <row r="73" spans="2:21" s="141" customFormat="1">
      <c r="B73" s="85" t="s">
        <v>433</v>
      </c>
      <c r="C73" s="79" t="s">
        <v>434</v>
      </c>
      <c r="D73" s="92" t="s">
        <v>123</v>
      </c>
      <c r="E73" s="92" t="s">
        <v>283</v>
      </c>
      <c r="F73" s="79" t="s">
        <v>426</v>
      </c>
      <c r="G73" s="92" t="s">
        <v>325</v>
      </c>
      <c r="H73" s="79" t="s">
        <v>415</v>
      </c>
      <c r="I73" s="79" t="s">
        <v>163</v>
      </c>
      <c r="J73" s="79"/>
      <c r="K73" s="86">
        <v>2.06</v>
      </c>
      <c r="L73" s="92" t="s">
        <v>167</v>
      </c>
      <c r="M73" s="93">
        <v>5.0999999999999997E-2</v>
      </c>
      <c r="N73" s="93">
        <v>7.7999999999999979E-3</v>
      </c>
      <c r="O73" s="86">
        <v>757</v>
      </c>
      <c r="P73" s="88">
        <v>127.81</v>
      </c>
      <c r="Q73" s="86">
        <v>4.53E-2</v>
      </c>
      <c r="R73" s="86">
        <v>1.0128200000000001</v>
      </c>
      <c r="S73" s="87">
        <v>3.6586880200626558E-7</v>
      </c>
      <c r="T73" s="87">
        <v>5.0255624792404417E-4</v>
      </c>
      <c r="U73" s="87">
        <f>R73/'סכום נכסי הקרן'!$C$42</f>
        <v>1.176118279130868E-5</v>
      </c>
    </row>
    <row r="74" spans="2:21" s="141" customFormat="1">
      <c r="B74" s="85" t="s">
        <v>435</v>
      </c>
      <c r="C74" s="79" t="s">
        <v>436</v>
      </c>
      <c r="D74" s="92" t="s">
        <v>123</v>
      </c>
      <c r="E74" s="92" t="s">
        <v>283</v>
      </c>
      <c r="F74" s="79" t="s">
        <v>437</v>
      </c>
      <c r="G74" s="92" t="s">
        <v>400</v>
      </c>
      <c r="H74" s="79" t="s">
        <v>415</v>
      </c>
      <c r="I74" s="79" t="s">
        <v>287</v>
      </c>
      <c r="J74" s="79"/>
      <c r="K74" s="86">
        <v>4.7299999999999995</v>
      </c>
      <c r="L74" s="92" t="s">
        <v>167</v>
      </c>
      <c r="M74" s="93">
        <v>3.85E-2</v>
      </c>
      <c r="N74" s="93">
        <v>6.1999999999999989E-3</v>
      </c>
      <c r="O74" s="86">
        <v>7411</v>
      </c>
      <c r="P74" s="88">
        <v>120.06</v>
      </c>
      <c r="Q74" s="79"/>
      <c r="R74" s="86">
        <v>8.8976399999999991</v>
      </c>
      <c r="S74" s="87">
        <v>3.0937576811687131E-5</v>
      </c>
      <c r="T74" s="87">
        <v>4.4149647259916786E-3</v>
      </c>
      <c r="U74" s="87">
        <f>R74/'סכום נכסי הקרן'!$C$42</f>
        <v>1.0332218010234765E-4</v>
      </c>
    </row>
    <row r="75" spans="2:21" s="141" customFormat="1">
      <c r="B75" s="85" t="s">
        <v>438</v>
      </c>
      <c r="C75" s="79" t="s">
        <v>439</v>
      </c>
      <c r="D75" s="92" t="s">
        <v>123</v>
      </c>
      <c r="E75" s="92" t="s">
        <v>283</v>
      </c>
      <c r="F75" s="79" t="s">
        <v>437</v>
      </c>
      <c r="G75" s="92" t="s">
        <v>400</v>
      </c>
      <c r="H75" s="79" t="s">
        <v>415</v>
      </c>
      <c r="I75" s="79" t="s">
        <v>287</v>
      </c>
      <c r="J75" s="79"/>
      <c r="K75" s="86">
        <v>2.08</v>
      </c>
      <c r="L75" s="92" t="s">
        <v>167</v>
      </c>
      <c r="M75" s="93">
        <v>3.9E-2</v>
      </c>
      <c r="N75" s="93">
        <v>1.2000000000000001E-3</v>
      </c>
      <c r="O75" s="86">
        <v>877</v>
      </c>
      <c r="P75" s="88">
        <v>117.17</v>
      </c>
      <c r="Q75" s="79"/>
      <c r="R75" s="86">
        <v>1.0275699999999999</v>
      </c>
      <c r="S75" s="87">
        <v>4.4063155514802861E-6</v>
      </c>
      <c r="T75" s="87">
        <v>5.0987512458216665E-4</v>
      </c>
      <c r="U75" s="87">
        <f>R75/'סכום נכסי הקרן'!$C$42</f>
        <v>1.19324644071652E-5</v>
      </c>
    </row>
    <row r="76" spans="2:21" s="141" customFormat="1">
      <c r="B76" s="85" t="s">
        <v>440</v>
      </c>
      <c r="C76" s="79" t="s">
        <v>441</v>
      </c>
      <c r="D76" s="92" t="s">
        <v>123</v>
      </c>
      <c r="E76" s="92" t="s">
        <v>283</v>
      </c>
      <c r="F76" s="79" t="s">
        <v>437</v>
      </c>
      <c r="G76" s="92" t="s">
        <v>400</v>
      </c>
      <c r="H76" s="79" t="s">
        <v>415</v>
      </c>
      <c r="I76" s="79" t="s">
        <v>287</v>
      </c>
      <c r="J76" s="79"/>
      <c r="K76" s="86">
        <v>2.9899999999999998</v>
      </c>
      <c r="L76" s="92" t="s">
        <v>167</v>
      </c>
      <c r="M76" s="93">
        <v>3.9E-2</v>
      </c>
      <c r="N76" s="93">
        <v>3.4999999999999996E-3</v>
      </c>
      <c r="O76" s="86">
        <v>14168</v>
      </c>
      <c r="P76" s="88">
        <v>120.36</v>
      </c>
      <c r="Q76" s="79"/>
      <c r="R76" s="86">
        <v>17.052610000000001</v>
      </c>
      <c r="S76" s="87">
        <v>3.5505879846879639E-5</v>
      </c>
      <c r="T76" s="87">
        <v>8.4614202907841822E-3</v>
      </c>
      <c r="U76" s="87">
        <f>R76/'סכום נכסי הקרן'!$C$42</f>
        <v>1.9802024375397239E-4</v>
      </c>
    </row>
    <row r="77" spans="2:21" s="141" customFormat="1">
      <c r="B77" s="85" t="s">
        <v>442</v>
      </c>
      <c r="C77" s="79" t="s">
        <v>443</v>
      </c>
      <c r="D77" s="92" t="s">
        <v>123</v>
      </c>
      <c r="E77" s="92" t="s">
        <v>283</v>
      </c>
      <c r="F77" s="79" t="s">
        <v>437</v>
      </c>
      <c r="G77" s="92" t="s">
        <v>400</v>
      </c>
      <c r="H77" s="79" t="s">
        <v>415</v>
      </c>
      <c r="I77" s="79" t="s">
        <v>287</v>
      </c>
      <c r="J77" s="79"/>
      <c r="K77" s="86">
        <v>5.5600000000000005</v>
      </c>
      <c r="L77" s="92" t="s">
        <v>167</v>
      </c>
      <c r="M77" s="93">
        <v>3.85E-2</v>
      </c>
      <c r="N77" s="93">
        <v>8.3999999999999977E-3</v>
      </c>
      <c r="O77" s="86">
        <v>5164</v>
      </c>
      <c r="P77" s="88">
        <v>121.79</v>
      </c>
      <c r="Q77" s="79"/>
      <c r="R77" s="86">
        <v>6.2892399999999995</v>
      </c>
      <c r="S77" s="87">
        <v>2.0656E-5</v>
      </c>
      <c r="T77" s="87">
        <v>3.1206896158190154E-3</v>
      </c>
      <c r="U77" s="87">
        <f>R77/'סכום נכסי הקרן'!$C$42</f>
        <v>7.3032623031150842E-5</v>
      </c>
    </row>
    <row r="78" spans="2:21" s="141" customFormat="1">
      <c r="B78" s="85" t="s">
        <v>444</v>
      </c>
      <c r="C78" s="79" t="s">
        <v>445</v>
      </c>
      <c r="D78" s="92" t="s">
        <v>123</v>
      </c>
      <c r="E78" s="92" t="s">
        <v>283</v>
      </c>
      <c r="F78" s="79" t="s">
        <v>446</v>
      </c>
      <c r="G78" s="92" t="s">
        <v>400</v>
      </c>
      <c r="H78" s="79" t="s">
        <v>415</v>
      </c>
      <c r="I78" s="79" t="s">
        <v>163</v>
      </c>
      <c r="J78" s="79"/>
      <c r="K78" s="86">
        <v>3.1699999999999995</v>
      </c>
      <c r="L78" s="92" t="s">
        <v>167</v>
      </c>
      <c r="M78" s="93">
        <v>3.7499999999999999E-2</v>
      </c>
      <c r="N78" s="93">
        <v>3.0000000000000001E-3</v>
      </c>
      <c r="O78" s="86">
        <v>2695</v>
      </c>
      <c r="P78" s="88">
        <v>119.13</v>
      </c>
      <c r="Q78" s="79"/>
      <c r="R78" s="86">
        <v>3.21055</v>
      </c>
      <c r="S78" s="87">
        <v>3.4787601138738238E-6</v>
      </c>
      <c r="T78" s="87">
        <v>1.5930589460837463E-3</v>
      </c>
      <c r="U78" s="87">
        <f>R78/'סכום נכסי הקרן'!$C$42</f>
        <v>3.7281911307671731E-5</v>
      </c>
    </row>
    <row r="79" spans="2:21" s="141" customFormat="1">
      <c r="B79" s="85" t="s">
        <v>447</v>
      </c>
      <c r="C79" s="79" t="s">
        <v>448</v>
      </c>
      <c r="D79" s="92" t="s">
        <v>123</v>
      </c>
      <c r="E79" s="92" t="s">
        <v>283</v>
      </c>
      <c r="F79" s="79" t="s">
        <v>446</v>
      </c>
      <c r="G79" s="92" t="s">
        <v>400</v>
      </c>
      <c r="H79" s="79" t="s">
        <v>415</v>
      </c>
      <c r="I79" s="79" t="s">
        <v>163</v>
      </c>
      <c r="J79" s="79"/>
      <c r="K79" s="86">
        <v>6.7699999999999987</v>
      </c>
      <c r="L79" s="92" t="s">
        <v>167</v>
      </c>
      <c r="M79" s="93">
        <v>2.4799999999999999E-2</v>
      </c>
      <c r="N79" s="93">
        <v>1.0500000000000001E-2</v>
      </c>
      <c r="O79" s="86">
        <v>6710</v>
      </c>
      <c r="P79" s="88">
        <v>109.36</v>
      </c>
      <c r="Q79" s="79"/>
      <c r="R79" s="86">
        <v>7.33805</v>
      </c>
      <c r="S79" s="87">
        <v>1.5844671740681542E-5</v>
      </c>
      <c r="T79" s="87">
        <v>3.6411039227888789E-3</v>
      </c>
      <c r="U79" s="87">
        <f>R79/'סכום נכסי הקרן'!$C$42</f>
        <v>8.5211732965149439E-5</v>
      </c>
    </row>
    <row r="80" spans="2:21" s="141" customFormat="1">
      <c r="B80" s="85" t="s">
        <v>449</v>
      </c>
      <c r="C80" s="79" t="s">
        <v>450</v>
      </c>
      <c r="D80" s="92" t="s">
        <v>123</v>
      </c>
      <c r="E80" s="92" t="s">
        <v>283</v>
      </c>
      <c r="F80" s="79" t="s">
        <v>379</v>
      </c>
      <c r="G80" s="92" t="s">
        <v>325</v>
      </c>
      <c r="H80" s="79" t="s">
        <v>415</v>
      </c>
      <c r="I80" s="79" t="s">
        <v>287</v>
      </c>
      <c r="J80" s="79"/>
      <c r="K80" s="86">
        <v>2.92</v>
      </c>
      <c r="L80" s="92" t="s">
        <v>167</v>
      </c>
      <c r="M80" s="93">
        <v>4.9000000000000002E-2</v>
      </c>
      <c r="N80" s="93">
        <v>6.4000000000000003E-3</v>
      </c>
      <c r="O80" s="86">
        <v>50589.83</v>
      </c>
      <c r="P80" s="88">
        <v>114.65</v>
      </c>
      <c r="Q80" s="86">
        <v>1.26233</v>
      </c>
      <c r="R80" s="86">
        <v>59.263580000000005</v>
      </c>
      <c r="S80" s="87">
        <v>6.3394511038178703E-5</v>
      </c>
      <c r="T80" s="87">
        <v>2.9406293717883163E-2</v>
      </c>
      <c r="U80" s="87">
        <f>R80/'סכום נכסי הקרן'!$C$42</f>
        <v>6.8818723687066332E-4</v>
      </c>
    </row>
    <row r="81" spans="2:21" s="141" customFormat="1">
      <c r="B81" s="85" t="s">
        <v>451</v>
      </c>
      <c r="C81" s="79" t="s">
        <v>452</v>
      </c>
      <c r="D81" s="92" t="s">
        <v>123</v>
      </c>
      <c r="E81" s="92" t="s">
        <v>283</v>
      </c>
      <c r="F81" s="79" t="s">
        <v>379</v>
      </c>
      <c r="G81" s="92" t="s">
        <v>325</v>
      </c>
      <c r="H81" s="79" t="s">
        <v>415</v>
      </c>
      <c r="I81" s="79" t="s">
        <v>287</v>
      </c>
      <c r="J81" s="79"/>
      <c r="K81" s="86">
        <v>6.2399999999999993</v>
      </c>
      <c r="L81" s="92" t="s">
        <v>167</v>
      </c>
      <c r="M81" s="93">
        <v>2.3E-2</v>
      </c>
      <c r="N81" s="93">
        <v>1.8700000000000001E-2</v>
      </c>
      <c r="O81" s="86">
        <v>1791.53</v>
      </c>
      <c r="P81" s="88">
        <v>103.67</v>
      </c>
      <c r="Q81" s="79"/>
      <c r="R81" s="86">
        <v>1.8572899999999999</v>
      </c>
      <c r="S81" s="87">
        <v>1.2568832040239075E-6</v>
      </c>
      <c r="T81" s="87">
        <v>9.2157806293995765E-4</v>
      </c>
      <c r="U81" s="87">
        <f>R81/'סכום נכסי הקרן'!$C$42</f>
        <v>2.1567432699265116E-5</v>
      </c>
    </row>
    <row r="82" spans="2:21" s="141" customFormat="1">
      <c r="B82" s="85" t="s">
        <v>453</v>
      </c>
      <c r="C82" s="79" t="s">
        <v>454</v>
      </c>
      <c r="D82" s="92" t="s">
        <v>123</v>
      </c>
      <c r="E82" s="92" t="s">
        <v>283</v>
      </c>
      <c r="F82" s="79" t="s">
        <v>379</v>
      </c>
      <c r="G82" s="92" t="s">
        <v>325</v>
      </c>
      <c r="H82" s="79" t="s">
        <v>415</v>
      </c>
      <c r="I82" s="79" t="s">
        <v>287</v>
      </c>
      <c r="J82" s="79"/>
      <c r="K82" s="86">
        <v>0.17</v>
      </c>
      <c r="L82" s="92" t="s">
        <v>167</v>
      </c>
      <c r="M82" s="93">
        <v>5.5E-2</v>
      </c>
      <c r="N82" s="93">
        <v>-6.2000000000000006E-3</v>
      </c>
      <c r="O82" s="86">
        <v>354</v>
      </c>
      <c r="P82" s="88">
        <v>122.46</v>
      </c>
      <c r="Q82" s="79"/>
      <c r="R82" s="86">
        <v>0.43351000000000001</v>
      </c>
      <c r="S82" s="87">
        <v>2.3663370506215647E-5</v>
      </c>
      <c r="T82" s="87">
        <v>2.1510550644492839E-4</v>
      </c>
      <c r="U82" s="87">
        <f>R82/'סכום נכסי הקרן'!$C$42</f>
        <v>5.034053782370239E-6</v>
      </c>
    </row>
    <row r="83" spans="2:21" s="141" customFormat="1">
      <c r="B83" s="85" t="s">
        <v>455</v>
      </c>
      <c r="C83" s="79" t="s">
        <v>456</v>
      </c>
      <c r="D83" s="92" t="s">
        <v>123</v>
      </c>
      <c r="E83" s="92" t="s">
        <v>283</v>
      </c>
      <c r="F83" s="79" t="s">
        <v>379</v>
      </c>
      <c r="G83" s="92" t="s">
        <v>325</v>
      </c>
      <c r="H83" s="79" t="s">
        <v>415</v>
      </c>
      <c r="I83" s="79" t="s">
        <v>287</v>
      </c>
      <c r="J83" s="79"/>
      <c r="K83" s="86">
        <v>2.54</v>
      </c>
      <c r="L83" s="92" t="s">
        <v>167</v>
      </c>
      <c r="M83" s="93">
        <v>5.8499999999999996E-2</v>
      </c>
      <c r="N83" s="93">
        <v>5.5000000000000005E-3</v>
      </c>
      <c r="O83" s="86">
        <v>6028.17</v>
      </c>
      <c r="P83" s="88">
        <v>124.1</v>
      </c>
      <c r="Q83" s="79"/>
      <c r="R83" s="86">
        <v>7.48095</v>
      </c>
      <c r="S83" s="87">
        <v>4.6535932678997803E-6</v>
      </c>
      <c r="T83" s="87">
        <v>3.7120101922428249E-3</v>
      </c>
      <c r="U83" s="87">
        <f>R83/'סכום נכסי הקרן'!$C$42</f>
        <v>8.6871132484193309E-5</v>
      </c>
    </row>
    <row r="84" spans="2:21" s="141" customFormat="1">
      <c r="B84" s="85" t="s">
        <v>457</v>
      </c>
      <c r="C84" s="79" t="s">
        <v>458</v>
      </c>
      <c r="D84" s="92" t="s">
        <v>123</v>
      </c>
      <c r="E84" s="92" t="s">
        <v>283</v>
      </c>
      <c r="F84" s="79" t="s">
        <v>379</v>
      </c>
      <c r="G84" s="92" t="s">
        <v>325</v>
      </c>
      <c r="H84" s="79" t="s">
        <v>415</v>
      </c>
      <c r="I84" s="79" t="s">
        <v>287</v>
      </c>
      <c r="J84" s="79"/>
      <c r="K84" s="86">
        <v>7.7299999999999995</v>
      </c>
      <c r="L84" s="92" t="s">
        <v>167</v>
      </c>
      <c r="M84" s="93">
        <v>2.2499999999999999E-2</v>
      </c>
      <c r="N84" s="93">
        <v>2.3199999999999998E-2</v>
      </c>
      <c r="O84" s="86">
        <v>6000</v>
      </c>
      <c r="P84" s="88">
        <v>99.77</v>
      </c>
      <c r="Q84" s="79"/>
      <c r="R84" s="86">
        <v>5.9862099999999998</v>
      </c>
      <c r="S84" s="87">
        <v>3.1909292517802727E-5</v>
      </c>
      <c r="T84" s="87">
        <v>2.9703276365843803E-3</v>
      </c>
      <c r="U84" s="87">
        <f>R84/'סכום נכסי הקרן'!$C$42</f>
        <v>6.9513743841116804E-5</v>
      </c>
    </row>
    <row r="85" spans="2:21" s="141" customFormat="1">
      <c r="B85" s="85" t="s">
        <v>459</v>
      </c>
      <c r="C85" s="79" t="s">
        <v>460</v>
      </c>
      <c r="D85" s="92" t="s">
        <v>123</v>
      </c>
      <c r="E85" s="92" t="s">
        <v>283</v>
      </c>
      <c r="F85" s="79" t="s">
        <v>461</v>
      </c>
      <c r="G85" s="92" t="s">
        <v>400</v>
      </c>
      <c r="H85" s="79" t="s">
        <v>415</v>
      </c>
      <c r="I85" s="79" t="s">
        <v>163</v>
      </c>
      <c r="J85" s="79"/>
      <c r="K85" s="86">
        <v>2.1800000000000002</v>
      </c>
      <c r="L85" s="92" t="s">
        <v>167</v>
      </c>
      <c r="M85" s="93">
        <v>4.0500000000000001E-2</v>
      </c>
      <c r="N85" s="93">
        <v>-9.9999999999999991E-5</v>
      </c>
      <c r="O85" s="86">
        <v>12727.27</v>
      </c>
      <c r="P85" s="88">
        <v>133.55000000000001</v>
      </c>
      <c r="Q85" s="79"/>
      <c r="R85" s="86">
        <v>16.997259999999997</v>
      </c>
      <c r="S85" s="87">
        <v>6.9999901000118798E-5</v>
      </c>
      <c r="T85" s="87">
        <v>8.4339558960026834E-3</v>
      </c>
      <c r="U85" s="87">
        <f>R85/'סכום נכסי הקרן'!$C$42</f>
        <v>1.9737750223277513E-4</v>
      </c>
    </row>
    <row r="86" spans="2:21" s="141" customFormat="1">
      <c r="B86" s="85" t="s">
        <v>462</v>
      </c>
      <c r="C86" s="79" t="s">
        <v>463</v>
      </c>
      <c r="D86" s="92" t="s">
        <v>123</v>
      </c>
      <c r="E86" s="92" t="s">
        <v>283</v>
      </c>
      <c r="F86" s="79" t="s">
        <v>461</v>
      </c>
      <c r="G86" s="92" t="s">
        <v>400</v>
      </c>
      <c r="H86" s="79" t="s">
        <v>415</v>
      </c>
      <c r="I86" s="79" t="s">
        <v>163</v>
      </c>
      <c r="J86" s="79"/>
      <c r="K86" s="86">
        <v>0.78</v>
      </c>
      <c r="L86" s="92" t="s">
        <v>167</v>
      </c>
      <c r="M86" s="93">
        <v>4.2800000000000005E-2</v>
      </c>
      <c r="N86" s="93">
        <v>-5.1999999999999989E-3</v>
      </c>
      <c r="O86" s="86">
        <v>4444.4399999999996</v>
      </c>
      <c r="P86" s="88">
        <v>127.22</v>
      </c>
      <c r="Q86" s="79"/>
      <c r="R86" s="86">
        <v>5.65421</v>
      </c>
      <c r="S86" s="87">
        <v>3.1067818590765274E-5</v>
      </c>
      <c r="T86" s="87">
        <v>2.8055908873981651E-3</v>
      </c>
      <c r="U86" s="87">
        <f>R86/'סכום נכסי הקרן'!$C$42</f>
        <v>6.5658455945227632E-5</v>
      </c>
    </row>
    <row r="87" spans="2:21" s="141" customFormat="1">
      <c r="B87" s="85" t="s">
        <v>464</v>
      </c>
      <c r="C87" s="79" t="s">
        <v>465</v>
      </c>
      <c r="D87" s="92" t="s">
        <v>123</v>
      </c>
      <c r="E87" s="92" t="s">
        <v>283</v>
      </c>
      <c r="F87" s="79" t="s">
        <v>466</v>
      </c>
      <c r="G87" s="92" t="s">
        <v>325</v>
      </c>
      <c r="H87" s="79" t="s">
        <v>415</v>
      </c>
      <c r="I87" s="79" t="s">
        <v>163</v>
      </c>
      <c r="J87" s="79"/>
      <c r="K87" s="86">
        <v>6.32</v>
      </c>
      <c r="L87" s="92" t="s">
        <v>167</v>
      </c>
      <c r="M87" s="93">
        <v>1.9599999999999999E-2</v>
      </c>
      <c r="N87" s="93">
        <v>1.4600000000000002E-2</v>
      </c>
      <c r="O87" s="86">
        <v>7000</v>
      </c>
      <c r="P87" s="88">
        <v>103.5</v>
      </c>
      <c r="Q87" s="79"/>
      <c r="R87" s="86">
        <v>7.2450000000000001</v>
      </c>
      <c r="S87" s="87">
        <v>9.237802142114348E-6</v>
      </c>
      <c r="T87" s="87">
        <v>3.5949329754642483E-3</v>
      </c>
      <c r="U87" s="87">
        <f>R87/'סכום נכסי הקרן'!$C$42</f>
        <v>8.4131207246135914E-5</v>
      </c>
    </row>
    <row r="88" spans="2:21" s="141" customFormat="1">
      <c r="B88" s="85" t="s">
        <v>467</v>
      </c>
      <c r="C88" s="79" t="s">
        <v>468</v>
      </c>
      <c r="D88" s="92" t="s">
        <v>123</v>
      </c>
      <c r="E88" s="92" t="s">
        <v>283</v>
      </c>
      <c r="F88" s="79" t="s">
        <v>466</v>
      </c>
      <c r="G88" s="92" t="s">
        <v>325</v>
      </c>
      <c r="H88" s="79" t="s">
        <v>415</v>
      </c>
      <c r="I88" s="79" t="s">
        <v>163</v>
      </c>
      <c r="J88" s="79"/>
      <c r="K88" s="86">
        <v>4.4700000000000006</v>
      </c>
      <c r="L88" s="92" t="s">
        <v>167</v>
      </c>
      <c r="M88" s="93">
        <v>2.75E-2</v>
      </c>
      <c r="N88" s="93">
        <v>7.6E-3</v>
      </c>
      <c r="O88" s="86">
        <v>2804.34</v>
      </c>
      <c r="P88" s="88">
        <v>108.23</v>
      </c>
      <c r="Q88" s="79"/>
      <c r="R88" s="86">
        <v>3.0351399999999997</v>
      </c>
      <c r="S88" s="87">
        <v>5.8883579230659629E-6</v>
      </c>
      <c r="T88" s="87">
        <v>1.5060213762802701E-3</v>
      </c>
      <c r="U88" s="87">
        <f>R88/'סכום נכסי הקרן'!$C$42</f>
        <v>3.5244995494967144E-5</v>
      </c>
    </row>
    <row r="89" spans="2:21" s="141" customFormat="1">
      <c r="B89" s="85" t="s">
        <v>469</v>
      </c>
      <c r="C89" s="79" t="s">
        <v>470</v>
      </c>
      <c r="D89" s="92" t="s">
        <v>123</v>
      </c>
      <c r="E89" s="92" t="s">
        <v>283</v>
      </c>
      <c r="F89" s="79" t="s">
        <v>471</v>
      </c>
      <c r="G89" s="92" t="s">
        <v>472</v>
      </c>
      <c r="H89" s="79" t="s">
        <v>415</v>
      </c>
      <c r="I89" s="79" t="s">
        <v>287</v>
      </c>
      <c r="J89" s="79"/>
      <c r="K89" s="86">
        <v>5.4</v>
      </c>
      <c r="L89" s="92" t="s">
        <v>167</v>
      </c>
      <c r="M89" s="93">
        <v>1.9400000000000001E-2</v>
      </c>
      <c r="N89" s="93">
        <v>7.6E-3</v>
      </c>
      <c r="O89" s="86">
        <v>15922.16</v>
      </c>
      <c r="P89" s="88">
        <v>106.71</v>
      </c>
      <c r="Q89" s="79"/>
      <c r="R89" s="86">
        <v>16.99053</v>
      </c>
      <c r="S89" s="87">
        <v>2.403667501422221E-5</v>
      </c>
      <c r="T89" s="87">
        <v>8.4306165034664701E-3</v>
      </c>
      <c r="U89" s="87">
        <f>R89/'סכום נכסי הקרן'!$C$42</f>
        <v>1.9729935136669286E-4</v>
      </c>
    </row>
    <row r="90" spans="2:21" s="141" customFormat="1">
      <c r="B90" s="85" t="s">
        <v>473</v>
      </c>
      <c r="C90" s="79" t="s">
        <v>474</v>
      </c>
      <c r="D90" s="92" t="s">
        <v>123</v>
      </c>
      <c r="E90" s="92" t="s">
        <v>283</v>
      </c>
      <c r="F90" s="79" t="s">
        <v>399</v>
      </c>
      <c r="G90" s="92" t="s">
        <v>400</v>
      </c>
      <c r="H90" s="79" t="s">
        <v>415</v>
      </c>
      <c r="I90" s="79" t="s">
        <v>163</v>
      </c>
      <c r="J90" s="79"/>
      <c r="K90" s="86">
        <v>1.48</v>
      </c>
      <c r="L90" s="92" t="s">
        <v>167</v>
      </c>
      <c r="M90" s="93">
        <v>3.6000000000000004E-2</v>
      </c>
      <c r="N90" s="93">
        <v>-1.6999999999999999E-3</v>
      </c>
      <c r="O90" s="86">
        <v>3988</v>
      </c>
      <c r="P90" s="88">
        <v>111.3</v>
      </c>
      <c r="Q90" s="86">
        <v>7.5609999999999997E-2</v>
      </c>
      <c r="R90" s="86">
        <v>4.5142600000000002</v>
      </c>
      <c r="S90" s="87">
        <v>9.6395560196465172E-6</v>
      </c>
      <c r="T90" s="87">
        <v>2.2399533656065201E-3</v>
      </c>
      <c r="U90" s="87">
        <f>R90/'סכום נכסי הקרן'!$C$42</f>
        <v>5.2420999809929817E-5</v>
      </c>
    </row>
    <row r="91" spans="2:21" s="141" customFormat="1">
      <c r="B91" s="85" t="s">
        <v>475</v>
      </c>
      <c r="C91" s="79" t="s">
        <v>476</v>
      </c>
      <c r="D91" s="92" t="s">
        <v>123</v>
      </c>
      <c r="E91" s="92" t="s">
        <v>283</v>
      </c>
      <c r="F91" s="79" t="s">
        <v>399</v>
      </c>
      <c r="G91" s="92" t="s">
        <v>400</v>
      </c>
      <c r="H91" s="79" t="s">
        <v>415</v>
      </c>
      <c r="I91" s="79" t="s">
        <v>163</v>
      </c>
      <c r="J91" s="79"/>
      <c r="K91" s="86">
        <v>7.8299999999999992</v>
      </c>
      <c r="L91" s="92" t="s">
        <v>167</v>
      </c>
      <c r="M91" s="93">
        <v>2.2499999999999999E-2</v>
      </c>
      <c r="N91" s="93">
        <v>1.21E-2</v>
      </c>
      <c r="O91" s="86">
        <v>2212</v>
      </c>
      <c r="P91" s="88">
        <v>109.54</v>
      </c>
      <c r="Q91" s="79"/>
      <c r="R91" s="86">
        <v>2.4230300000000002</v>
      </c>
      <c r="S91" s="87">
        <v>5.4067777111748477E-6</v>
      </c>
      <c r="T91" s="87">
        <v>1.2022954378936009E-3</v>
      </c>
      <c r="U91" s="87">
        <f>R91/'סכום נכסי הקרן'!$C$42</f>
        <v>2.8136982621615561E-5</v>
      </c>
    </row>
    <row r="92" spans="2:21" s="141" customFormat="1">
      <c r="B92" s="85" t="s">
        <v>477</v>
      </c>
      <c r="C92" s="79" t="s">
        <v>478</v>
      </c>
      <c r="D92" s="92" t="s">
        <v>123</v>
      </c>
      <c r="E92" s="92" t="s">
        <v>283</v>
      </c>
      <c r="F92" s="79" t="s">
        <v>479</v>
      </c>
      <c r="G92" s="92" t="s">
        <v>291</v>
      </c>
      <c r="H92" s="79" t="s">
        <v>480</v>
      </c>
      <c r="I92" s="79" t="s">
        <v>163</v>
      </c>
      <c r="J92" s="79"/>
      <c r="K92" s="86">
        <v>2.17</v>
      </c>
      <c r="L92" s="92" t="s">
        <v>167</v>
      </c>
      <c r="M92" s="93">
        <v>4.1500000000000002E-2</v>
      </c>
      <c r="N92" s="93">
        <v>8.9999999999999998E-4</v>
      </c>
      <c r="O92" s="86">
        <v>7200</v>
      </c>
      <c r="P92" s="88">
        <v>114.97</v>
      </c>
      <c r="Q92" s="79"/>
      <c r="R92" s="86">
        <v>8.2778500000000008</v>
      </c>
      <c r="S92" s="87">
        <v>2.3928612971302282E-5</v>
      </c>
      <c r="T92" s="87">
        <v>4.1074280097925095E-3</v>
      </c>
      <c r="U92" s="87">
        <f>R92/'סכום נכסי הקרן'!$C$42</f>
        <v>9.6124984665621287E-5</v>
      </c>
    </row>
    <row r="93" spans="2:21" s="141" customFormat="1">
      <c r="B93" s="85" t="s">
        <v>481</v>
      </c>
      <c r="C93" s="79" t="s">
        <v>482</v>
      </c>
      <c r="D93" s="92" t="s">
        <v>123</v>
      </c>
      <c r="E93" s="92" t="s">
        <v>283</v>
      </c>
      <c r="F93" s="79" t="s">
        <v>483</v>
      </c>
      <c r="G93" s="92" t="s">
        <v>325</v>
      </c>
      <c r="H93" s="79" t="s">
        <v>480</v>
      </c>
      <c r="I93" s="79" t="s">
        <v>163</v>
      </c>
      <c r="J93" s="79"/>
      <c r="K93" s="86">
        <v>3.27</v>
      </c>
      <c r="L93" s="92" t="s">
        <v>167</v>
      </c>
      <c r="M93" s="93">
        <v>2.8500000000000001E-2</v>
      </c>
      <c r="N93" s="93">
        <v>6.4000000000000003E-3</v>
      </c>
      <c r="O93" s="86">
        <v>8332.34</v>
      </c>
      <c r="P93" s="88">
        <v>107.66</v>
      </c>
      <c r="Q93" s="79"/>
      <c r="R93" s="86">
        <v>8.970600000000001</v>
      </c>
      <c r="S93" s="87">
        <v>1.7030509827017695E-5</v>
      </c>
      <c r="T93" s="87">
        <v>4.451167115210433E-3</v>
      </c>
      <c r="U93" s="87">
        <f>R93/'סכום נכסי הקרן'!$C$42</f>
        <v>1.0416941445440814E-4</v>
      </c>
    </row>
    <row r="94" spans="2:21" s="141" customFormat="1">
      <c r="B94" s="85" t="s">
        <v>484</v>
      </c>
      <c r="C94" s="79" t="s">
        <v>485</v>
      </c>
      <c r="D94" s="92" t="s">
        <v>123</v>
      </c>
      <c r="E94" s="92" t="s">
        <v>283</v>
      </c>
      <c r="F94" s="79" t="s">
        <v>483</v>
      </c>
      <c r="G94" s="92" t="s">
        <v>325</v>
      </c>
      <c r="H94" s="79" t="s">
        <v>480</v>
      </c>
      <c r="I94" s="79" t="s">
        <v>163</v>
      </c>
      <c r="J94" s="79"/>
      <c r="K94" s="86">
        <v>0.98999999999999988</v>
      </c>
      <c r="L94" s="92" t="s">
        <v>167</v>
      </c>
      <c r="M94" s="93">
        <v>4.8499999999999995E-2</v>
      </c>
      <c r="N94" s="93">
        <v>9.9999999999999991E-5</v>
      </c>
      <c r="O94" s="86">
        <v>142</v>
      </c>
      <c r="P94" s="88">
        <v>125.7</v>
      </c>
      <c r="Q94" s="79"/>
      <c r="R94" s="86">
        <v>0.17849000000000001</v>
      </c>
      <c r="S94" s="87">
        <v>1.1338896680476512E-6</v>
      </c>
      <c r="T94" s="87">
        <v>8.8565850488697538E-5</v>
      </c>
      <c r="U94" s="87">
        <f>R94/'סכום נכסי הקרן'!$C$42</f>
        <v>2.0726817365580125E-6</v>
      </c>
    </row>
    <row r="95" spans="2:21" s="141" customFormat="1">
      <c r="B95" s="85" t="s">
        <v>486</v>
      </c>
      <c r="C95" s="79" t="s">
        <v>487</v>
      </c>
      <c r="D95" s="92" t="s">
        <v>123</v>
      </c>
      <c r="E95" s="92" t="s">
        <v>283</v>
      </c>
      <c r="F95" s="79" t="s">
        <v>483</v>
      </c>
      <c r="G95" s="92" t="s">
        <v>325</v>
      </c>
      <c r="H95" s="79" t="s">
        <v>480</v>
      </c>
      <c r="I95" s="79" t="s">
        <v>163</v>
      </c>
      <c r="J95" s="79"/>
      <c r="K95" s="86">
        <v>1.6800000000000004</v>
      </c>
      <c r="L95" s="92" t="s">
        <v>167</v>
      </c>
      <c r="M95" s="93">
        <v>3.7699999999999997E-2</v>
      </c>
      <c r="N95" s="93">
        <v>3.0000000000000008E-4</v>
      </c>
      <c r="O95" s="86">
        <v>910.72</v>
      </c>
      <c r="P95" s="88">
        <v>115.58</v>
      </c>
      <c r="Q95" s="79"/>
      <c r="R95" s="86">
        <v>1.0526199999999999</v>
      </c>
      <c r="S95" s="87">
        <v>2.5108481102726379E-6</v>
      </c>
      <c r="T95" s="87">
        <v>5.223048100252832E-4</v>
      </c>
      <c r="U95" s="87">
        <f>R95/'סכום נכסי הקרן'!$C$42</f>
        <v>1.2223352846297803E-5</v>
      </c>
    </row>
    <row r="96" spans="2:21" s="141" customFormat="1">
      <c r="B96" s="85" t="s">
        <v>488</v>
      </c>
      <c r="C96" s="79" t="s">
        <v>489</v>
      </c>
      <c r="D96" s="92" t="s">
        <v>123</v>
      </c>
      <c r="E96" s="92" t="s">
        <v>283</v>
      </c>
      <c r="F96" s="79" t="s">
        <v>483</v>
      </c>
      <c r="G96" s="92" t="s">
        <v>325</v>
      </c>
      <c r="H96" s="79" t="s">
        <v>480</v>
      </c>
      <c r="I96" s="79" t="s">
        <v>163</v>
      </c>
      <c r="J96" s="79"/>
      <c r="K96" s="86">
        <v>5.12</v>
      </c>
      <c r="L96" s="92" t="s">
        <v>167</v>
      </c>
      <c r="M96" s="93">
        <v>2.5000000000000001E-2</v>
      </c>
      <c r="N96" s="93">
        <v>1.1899999999999999E-2</v>
      </c>
      <c r="O96" s="86">
        <v>6251.55</v>
      </c>
      <c r="P96" s="88">
        <v>106.79</v>
      </c>
      <c r="Q96" s="79"/>
      <c r="R96" s="86">
        <v>6.6760299999999999</v>
      </c>
      <c r="S96" s="87">
        <v>1.2930376828541342E-5</v>
      </c>
      <c r="T96" s="87">
        <v>3.312612890571233E-3</v>
      </c>
      <c r="U96" s="87">
        <f>R96/'סכום נכסי הקרן'!$C$42</f>
        <v>7.7524149552991137E-5</v>
      </c>
    </row>
    <row r="97" spans="2:21" s="141" customFormat="1">
      <c r="B97" s="85" t="s">
        <v>490</v>
      </c>
      <c r="C97" s="79" t="s">
        <v>491</v>
      </c>
      <c r="D97" s="92" t="s">
        <v>123</v>
      </c>
      <c r="E97" s="92" t="s">
        <v>283</v>
      </c>
      <c r="F97" s="79" t="s">
        <v>483</v>
      </c>
      <c r="G97" s="92" t="s">
        <v>325</v>
      </c>
      <c r="H97" s="79" t="s">
        <v>480</v>
      </c>
      <c r="I97" s="79" t="s">
        <v>163</v>
      </c>
      <c r="J97" s="79"/>
      <c r="K97" s="86">
        <v>5.8500000000000014</v>
      </c>
      <c r="L97" s="92" t="s">
        <v>167</v>
      </c>
      <c r="M97" s="93">
        <v>1.34E-2</v>
      </c>
      <c r="N97" s="93">
        <v>1.2100000000000001E-2</v>
      </c>
      <c r="O97" s="86">
        <v>4990.3500000000004</v>
      </c>
      <c r="P97" s="88">
        <v>101.21</v>
      </c>
      <c r="Q97" s="79"/>
      <c r="R97" s="86">
        <v>5.0507399999999993</v>
      </c>
      <c r="S97" s="87">
        <v>1.3808966759111999E-5</v>
      </c>
      <c r="T97" s="87">
        <v>2.5061520740505584E-3</v>
      </c>
      <c r="U97" s="87">
        <f>R97/'סכום נכסי הקרן'!$C$42</f>
        <v>5.8650773455672667E-5</v>
      </c>
    </row>
    <row r="98" spans="2:21" s="141" customFormat="1">
      <c r="B98" s="85" t="s">
        <v>492</v>
      </c>
      <c r="C98" s="79" t="s">
        <v>493</v>
      </c>
      <c r="D98" s="92" t="s">
        <v>123</v>
      </c>
      <c r="E98" s="92" t="s">
        <v>283</v>
      </c>
      <c r="F98" s="79" t="s">
        <v>483</v>
      </c>
      <c r="G98" s="92" t="s">
        <v>325</v>
      </c>
      <c r="H98" s="79" t="s">
        <v>480</v>
      </c>
      <c r="I98" s="79" t="s">
        <v>163</v>
      </c>
      <c r="J98" s="79"/>
      <c r="K98" s="86">
        <v>6.12</v>
      </c>
      <c r="L98" s="92" t="s">
        <v>167</v>
      </c>
      <c r="M98" s="93">
        <v>1.95E-2</v>
      </c>
      <c r="N98" s="93">
        <v>1.6799999999999999E-2</v>
      </c>
      <c r="O98" s="86">
        <v>1497</v>
      </c>
      <c r="P98" s="88">
        <v>101.94</v>
      </c>
      <c r="Q98" s="79"/>
      <c r="R98" s="86">
        <v>1.5260400000000001</v>
      </c>
      <c r="S98" s="87">
        <v>2.2983141090693592E-6</v>
      </c>
      <c r="T98" s="87">
        <v>7.5721346002449437E-4</v>
      </c>
      <c r="U98" s="87">
        <f>R98/'סכום נכסי הקרן'!$C$42</f>
        <v>1.7720854038080507E-5</v>
      </c>
    </row>
    <row r="99" spans="2:21" s="141" customFormat="1">
      <c r="B99" s="85" t="s">
        <v>494</v>
      </c>
      <c r="C99" s="79" t="s">
        <v>495</v>
      </c>
      <c r="D99" s="92" t="s">
        <v>123</v>
      </c>
      <c r="E99" s="92" t="s">
        <v>283</v>
      </c>
      <c r="F99" s="79" t="s">
        <v>313</v>
      </c>
      <c r="G99" s="92" t="s">
        <v>291</v>
      </c>
      <c r="H99" s="79" t="s">
        <v>480</v>
      </c>
      <c r="I99" s="79" t="s">
        <v>163</v>
      </c>
      <c r="J99" s="79"/>
      <c r="K99" s="86">
        <v>3.0900000000000003</v>
      </c>
      <c r="L99" s="92" t="s">
        <v>167</v>
      </c>
      <c r="M99" s="93">
        <v>2.7999999999999997E-2</v>
      </c>
      <c r="N99" s="93">
        <v>8.2000000000000007E-3</v>
      </c>
      <c r="O99" s="86">
        <f>50000/50000</f>
        <v>1</v>
      </c>
      <c r="P99" s="88">
        <v>5427449</v>
      </c>
      <c r="Q99" s="79"/>
      <c r="R99" s="86">
        <v>54.27449</v>
      </c>
      <c r="S99" s="87">
        <f>282.693503703285%/50000</f>
        <v>5.6538700740656995E-5</v>
      </c>
      <c r="T99" s="87">
        <v>2.6930732067288417E-2</v>
      </c>
      <c r="U99" s="87">
        <f>R99/'סכום נכסי הקרן'!$C$42</f>
        <v>6.3025236250770624E-4</v>
      </c>
    </row>
    <row r="100" spans="2:21" s="141" customFormat="1">
      <c r="B100" s="85" t="s">
        <v>496</v>
      </c>
      <c r="C100" s="79" t="s">
        <v>497</v>
      </c>
      <c r="D100" s="92" t="s">
        <v>123</v>
      </c>
      <c r="E100" s="92" t="s">
        <v>283</v>
      </c>
      <c r="F100" s="79" t="s">
        <v>392</v>
      </c>
      <c r="G100" s="92" t="s">
        <v>291</v>
      </c>
      <c r="H100" s="79" t="s">
        <v>480</v>
      </c>
      <c r="I100" s="79" t="s">
        <v>287</v>
      </c>
      <c r="J100" s="79"/>
      <c r="K100" s="86">
        <v>1.93</v>
      </c>
      <c r="L100" s="92" t="s">
        <v>167</v>
      </c>
      <c r="M100" s="93">
        <v>6.4000000000000001E-2</v>
      </c>
      <c r="N100" s="93">
        <v>2.1999999999999997E-3</v>
      </c>
      <c r="O100" s="86">
        <v>14619</v>
      </c>
      <c r="P100" s="88">
        <v>127.5</v>
      </c>
      <c r="Q100" s="79"/>
      <c r="R100" s="86">
        <v>18.639220000000002</v>
      </c>
      <c r="S100" s="87">
        <v>1.1676699437411365E-5</v>
      </c>
      <c r="T100" s="87">
        <v>9.2486882836346068E-3</v>
      </c>
      <c r="U100" s="87">
        <f>R100/'סכום נכסי הקרן'!$C$42</f>
        <v>2.1644445558679387E-4</v>
      </c>
    </row>
    <row r="101" spans="2:21" s="141" customFormat="1">
      <c r="B101" s="85" t="s">
        <v>498</v>
      </c>
      <c r="C101" s="79" t="s">
        <v>499</v>
      </c>
      <c r="D101" s="92" t="s">
        <v>123</v>
      </c>
      <c r="E101" s="92" t="s">
        <v>283</v>
      </c>
      <c r="F101" s="79" t="s">
        <v>500</v>
      </c>
      <c r="G101" s="92" t="s">
        <v>325</v>
      </c>
      <c r="H101" s="79" t="s">
        <v>480</v>
      </c>
      <c r="I101" s="79" t="s">
        <v>163</v>
      </c>
      <c r="J101" s="79"/>
      <c r="K101" s="86">
        <v>6.38</v>
      </c>
      <c r="L101" s="92" t="s">
        <v>167</v>
      </c>
      <c r="M101" s="93">
        <v>1.5800000000000002E-2</v>
      </c>
      <c r="N101" s="93">
        <v>1.1399999999999999E-2</v>
      </c>
      <c r="O101" s="86">
        <v>11088.4</v>
      </c>
      <c r="P101" s="88">
        <v>103.22</v>
      </c>
      <c r="Q101" s="79"/>
      <c r="R101" s="86">
        <v>11.445450000000001</v>
      </c>
      <c r="S101" s="87">
        <v>2.5986285510731141E-5</v>
      </c>
      <c r="T101" s="87">
        <v>5.6791753794378586E-3</v>
      </c>
      <c r="U101" s="87">
        <f>R101/'סכום נכסי הקרן'!$C$42</f>
        <v>1.3290814713254472E-4</v>
      </c>
    </row>
    <row r="102" spans="2:21" s="141" customFormat="1">
      <c r="B102" s="85" t="s">
        <v>501</v>
      </c>
      <c r="C102" s="79" t="s">
        <v>502</v>
      </c>
      <c r="D102" s="92" t="s">
        <v>123</v>
      </c>
      <c r="E102" s="92" t="s">
        <v>283</v>
      </c>
      <c r="F102" s="79" t="s">
        <v>500</v>
      </c>
      <c r="G102" s="92" t="s">
        <v>325</v>
      </c>
      <c r="H102" s="79" t="s">
        <v>480</v>
      </c>
      <c r="I102" s="79" t="s">
        <v>163</v>
      </c>
      <c r="J102" s="79"/>
      <c r="K102" s="86">
        <v>7.66</v>
      </c>
      <c r="L102" s="92" t="s">
        <v>167</v>
      </c>
      <c r="M102" s="93">
        <v>2.4E-2</v>
      </c>
      <c r="N102" s="93">
        <v>1.6599999999999997E-2</v>
      </c>
      <c r="O102" s="86">
        <v>6429</v>
      </c>
      <c r="P102" s="88">
        <v>105.9</v>
      </c>
      <c r="Q102" s="79"/>
      <c r="R102" s="86">
        <v>6.8083100000000005</v>
      </c>
      <c r="S102" s="87">
        <v>1.6468204607593091E-5</v>
      </c>
      <c r="T102" s="87">
        <v>3.3782495688313317E-3</v>
      </c>
      <c r="U102" s="87">
        <f>R102/'סכום נכסי הקרן'!$C$42</f>
        <v>7.9060226308618308E-5</v>
      </c>
    </row>
    <row r="103" spans="2:21" s="141" customFormat="1">
      <c r="B103" s="85" t="s">
        <v>503</v>
      </c>
      <c r="C103" s="79" t="s">
        <v>504</v>
      </c>
      <c r="D103" s="92" t="s">
        <v>123</v>
      </c>
      <c r="E103" s="92" t="s">
        <v>283</v>
      </c>
      <c r="F103" s="79" t="s">
        <v>505</v>
      </c>
      <c r="G103" s="92" t="s">
        <v>325</v>
      </c>
      <c r="H103" s="79" t="s">
        <v>480</v>
      </c>
      <c r="I103" s="79" t="s">
        <v>287</v>
      </c>
      <c r="J103" s="79"/>
      <c r="K103" s="86">
        <v>5.32</v>
      </c>
      <c r="L103" s="92" t="s">
        <v>167</v>
      </c>
      <c r="M103" s="93">
        <v>2.8500000000000001E-2</v>
      </c>
      <c r="N103" s="93">
        <v>1.1199999999999998E-2</v>
      </c>
      <c r="O103" s="86">
        <v>18187</v>
      </c>
      <c r="P103" s="88">
        <v>111.7</v>
      </c>
      <c r="Q103" s="79"/>
      <c r="R103" s="86">
        <v>20.314880000000002</v>
      </c>
      <c r="S103" s="87">
        <v>2.6628111273792094E-5</v>
      </c>
      <c r="T103" s="87">
        <v>1.0080142443698986E-2</v>
      </c>
      <c r="U103" s="87">
        <f>R103/'סכום נכסי הקרן'!$C$42</f>
        <v>2.359027438868712E-4</v>
      </c>
    </row>
    <row r="104" spans="2:21" s="141" customFormat="1">
      <c r="B104" s="85" t="s">
        <v>506</v>
      </c>
      <c r="C104" s="79" t="s">
        <v>507</v>
      </c>
      <c r="D104" s="92" t="s">
        <v>123</v>
      </c>
      <c r="E104" s="92" t="s">
        <v>283</v>
      </c>
      <c r="F104" s="79" t="s">
        <v>290</v>
      </c>
      <c r="G104" s="92" t="s">
        <v>291</v>
      </c>
      <c r="H104" s="79" t="s">
        <v>480</v>
      </c>
      <c r="I104" s="79" t="s">
        <v>287</v>
      </c>
      <c r="J104" s="79"/>
      <c r="K104" s="86">
        <v>3.5100000000000002</v>
      </c>
      <c r="L104" s="92" t="s">
        <v>167</v>
      </c>
      <c r="M104" s="93">
        <v>4.4999999999999998E-2</v>
      </c>
      <c r="N104" s="93">
        <v>6.7000000000000002E-3</v>
      </c>
      <c r="O104" s="86">
        <v>3505</v>
      </c>
      <c r="P104" s="88">
        <v>136.01</v>
      </c>
      <c r="Q104" s="86">
        <v>4.6979999999999994E-2</v>
      </c>
      <c r="R104" s="86">
        <v>4.81412</v>
      </c>
      <c r="S104" s="87">
        <v>2.0593609446816154E-6</v>
      </c>
      <c r="T104" s="87">
        <v>2.3887424066034433E-3</v>
      </c>
      <c r="U104" s="87">
        <f>R104/'סכום נכסי הקרן'!$C$42</f>
        <v>5.590306796794587E-5</v>
      </c>
    </row>
    <row r="105" spans="2:21" s="141" customFormat="1">
      <c r="B105" s="85" t="s">
        <v>508</v>
      </c>
      <c r="C105" s="79" t="s">
        <v>509</v>
      </c>
      <c r="D105" s="92" t="s">
        <v>123</v>
      </c>
      <c r="E105" s="92" t="s">
        <v>283</v>
      </c>
      <c r="F105" s="79" t="s">
        <v>510</v>
      </c>
      <c r="G105" s="92" t="s">
        <v>354</v>
      </c>
      <c r="H105" s="79" t="s">
        <v>480</v>
      </c>
      <c r="I105" s="79" t="s">
        <v>287</v>
      </c>
      <c r="J105" s="79"/>
      <c r="K105" s="86">
        <v>1.24</v>
      </c>
      <c r="L105" s="92" t="s">
        <v>167</v>
      </c>
      <c r="M105" s="93">
        <v>4.5999999999999999E-2</v>
      </c>
      <c r="N105" s="93">
        <v>-3.0000000000000003E-4</v>
      </c>
      <c r="O105" s="86">
        <v>559.79999999999995</v>
      </c>
      <c r="P105" s="88">
        <v>109.12</v>
      </c>
      <c r="Q105" s="79"/>
      <c r="R105" s="86">
        <v>0.61085999999999996</v>
      </c>
      <c r="S105" s="87">
        <v>1.3052565605580285E-6</v>
      </c>
      <c r="T105" s="87">
        <v>3.031056946020829E-4</v>
      </c>
      <c r="U105" s="87">
        <f>R105/'סכום נכסי הקרן'!$C$42</f>
        <v>7.0934974821773059E-6</v>
      </c>
    </row>
    <row r="106" spans="2:21" s="141" customFormat="1">
      <c r="B106" s="85" t="s">
        <v>511</v>
      </c>
      <c r="C106" s="79" t="s">
        <v>512</v>
      </c>
      <c r="D106" s="92" t="s">
        <v>123</v>
      </c>
      <c r="E106" s="92" t="s">
        <v>283</v>
      </c>
      <c r="F106" s="79" t="s">
        <v>510</v>
      </c>
      <c r="G106" s="92" t="s">
        <v>354</v>
      </c>
      <c r="H106" s="79" t="s">
        <v>480</v>
      </c>
      <c r="I106" s="79" t="s">
        <v>287</v>
      </c>
      <c r="J106" s="79"/>
      <c r="K106" s="86">
        <v>3.41</v>
      </c>
      <c r="L106" s="92" t="s">
        <v>167</v>
      </c>
      <c r="M106" s="93">
        <v>1.9799999999999998E-2</v>
      </c>
      <c r="N106" s="93">
        <v>5.8999999999999999E-3</v>
      </c>
      <c r="O106" s="86">
        <v>427</v>
      </c>
      <c r="P106" s="88">
        <v>104.09</v>
      </c>
      <c r="Q106" s="79"/>
      <c r="R106" s="86">
        <v>0.44447000000000003</v>
      </c>
      <c r="S106" s="87">
        <v>4.4965179980814865E-7</v>
      </c>
      <c r="T106" s="87">
        <v>2.2054380394818419E-4</v>
      </c>
      <c r="U106" s="87">
        <f>R106/'סכום נכסי הקרן'!$C$42</f>
        <v>5.16132473218634E-6</v>
      </c>
    </row>
    <row r="107" spans="2:21" s="141" customFormat="1">
      <c r="B107" s="85" t="s">
        <v>513</v>
      </c>
      <c r="C107" s="79" t="s">
        <v>514</v>
      </c>
      <c r="D107" s="92" t="s">
        <v>123</v>
      </c>
      <c r="E107" s="92" t="s">
        <v>283</v>
      </c>
      <c r="F107" s="79" t="s">
        <v>399</v>
      </c>
      <c r="G107" s="92" t="s">
        <v>400</v>
      </c>
      <c r="H107" s="79" t="s">
        <v>480</v>
      </c>
      <c r="I107" s="79" t="s">
        <v>287</v>
      </c>
      <c r="J107" s="79"/>
      <c r="K107" s="86">
        <v>0.98999999999999988</v>
      </c>
      <c r="L107" s="92" t="s">
        <v>167</v>
      </c>
      <c r="M107" s="93">
        <v>4.4999999999999998E-2</v>
      </c>
      <c r="N107" s="93">
        <v>4.0000000000000002E-4</v>
      </c>
      <c r="O107" s="86">
        <v>921.66</v>
      </c>
      <c r="P107" s="88">
        <v>125.25</v>
      </c>
      <c r="Q107" s="79"/>
      <c r="R107" s="86">
        <v>1.15439</v>
      </c>
      <c r="S107" s="87">
        <v>1.7667801171351103E-5</v>
      </c>
      <c r="T107" s="87">
        <v>5.7280257799119025E-4</v>
      </c>
      <c r="U107" s="87">
        <f>R107/'סכום נכסי הקרן'!$C$42</f>
        <v>1.3405137934143111E-5</v>
      </c>
    </row>
    <row r="108" spans="2:21" s="141" customFormat="1">
      <c r="B108" s="85" t="s">
        <v>515</v>
      </c>
      <c r="C108" s="79" t="s">
        <v>516</v>
      </c>
      <c r="D108" s="92" t="s">
        <v>123</v>
      </c>
      <c r="E108" s="92" t="s">
        <v>283</v>
      </c>
      <c r="F108" s="79" t="s">
        <v>517</v>
      </c>
      <c r="G108" s="92" t="s">
        <v>354</v>
      </c>
      <c r="H108" s="79" t="s">
        <v>480</v>
      </c>
      <c r="I108" s="79" t="s">
        <v>287</v>
      </c>
      <c r="J108" s="79"/>
      <c r="K108" s="86">
        <v>0.75</v>
      </c>
      <c r="L108" s="92" t="s">
        <v>167</v>
      </c>
      <c r="M108" s="93">
        <v>3.3500000000000002E-2</v>
      </c>
      <c r="N108" s="93">
        <v>-3.2000000000000002E-3</v>
      </c>
      <c r="O108" s="86">
        <v>11141.66</v>
      </c>
      <c r="P108" s="88">
        <v>111.84</v>
      </c>
      <c r="Q108" s="79"/>
      <c r="R108" s="86">
        <v>12.46082</v>
      </c>
      <c r="S108" s="87">
        <v>5.67121183899715E-5</v>
      </c>
      <c r="T108" s="87">
        <v>6.1829969246824587E-3</v>
      </c>
      <c r="U108" s="87">
        <f>R108/'סכום נכסי הקרן'!$C$42</f>
        <v>1.4469894132184891E-4</v>
      </c>
    </row>
    <row r="109" spans="2:21" s="141" customFormat="1">
      <c r="B109" s="85" t="s">
        <v>518</v>
      </c>
      <c r="C109" s="79" t="s">
        <v>519</v>
      </c>
      <c r="D109" s="92" t="s">
        <v>123</v>
      </c>
      <c r="E109" s="92" t="s">
        <v>283</v>
      </c>
      <c r="F109" s="79" t="s">
        <v>520</v>
      </c>
      <c r="G109" s="92" t="s">
        <v>325</v>
      </c>
      <c r="H109" s="79" t="s">
        <v>480</v>
      </c>
      <c r="I109" s="79" t="s">
        <v>163</v>
      </c>
      <c r="J109" s="79"/>
      <c r="K109" s="86">
        <v>1.24</v>
      </c>
      <c r="L109" s="92" t="s">
        <v>167</v>
      </c>
      <c r="M109" s="93">
        <v>4.4999999999999998E-2</v>
      </c>
      <c r="N109" s="93">
        <v>-3.7000000000000006E-3</v>
      </c>
      <c r="O109" s="86">
        <v>13765.5</v>
      </c>
      <c r="P109" s="88">
        <v>114.34</v>
      </c>
      <c r="Q109" s="79"/>
      <c r="R109" s="86">
        <v>15.73948</v>
      </c>
      <c r="S109" s="87">
        <v>2.640863309352518E-5</v>
      </c>
      <c r="T109" s="87">
        <v>7.8098517141007625E-3</v>
      </c>
      <c r="U109" s="87">
        <f>R109/'סכום נכסי הקרן'!$C$42</f>
        <v>1.8277176726382491E-4</v>
      </c>
    </row>
    <row r="110" spans="2:21" s="141" customFormat="1">
      <c r="B110" s="85" t="s">
        <v>521</v>
      </c>
      <c r="C110" s="79" t="s">
        <v>522</v>
      </c>
      <c r="D110" s="92" t="s">
        <v>123</v>
      </c>
      <c r="E110" s="92" t="s">
        <v>283</v>
      </c>
      <c r="F110" s="79" t="s">
        <v>520</v>
      </c>
      <c r="G110" s="92" t="s">
        <v>325</v>
      </c>
      <c r="H110" s="79" t="s">
        <v>480</v>
      </c>
      <c r="I110" s="79" t="s">
        <v>163</v>
      </c>
      <c r="J110" s="79"/>
      <c r="K110" s="86">
        <v>0.57999999999999996</v>
      </c>
      <c r="L110" s="92" t="s">
        <v>167</v>
      </c>
      <c r="M110" s="93">
        <v>4.2000000000000003E-2</v>
      </c>
      <c r="N110" s="93">
        <v>1.6999999999999999E-3</v>
      </c>
      <c r="O110" s="86">
        <v>4755.5600000000004</v>
      </c>
      <c r="P110" s="88">
        <v>111.63</v>
      </c>
      <c r="Q110" s="79"/>
      <c r="R110" s="86">
        <v>5.30863</v>
      </c>
      <c r="S110" s="87">
        <v>5.7643151515151523E-5</v>
      </c>
      <c r="T110" s="87">
        <v>2.6341158097362002E-3</v>
      </c>
      <c r="U110" s="87">
        <f>R110/'סכום נכסי הקרן'!$C$42</f>
        <v>6.1645472839621051E-5</v>
      </c>
    </row>
    <row r="111" spans="2:21" s="141" customFormat="1">
      <c r="B111" s="85" t="s">
        <v>523</v>
      </c>
      <c r="C111" s="79" t="s">
        <v>524</v>
      </c>
      <c r="D111" s="92" t="s">
        <v>123</v>
      </c>
      <c r="E111" s="92" t="s">
        <v>283</v>
      </c>
      <c r="F111" s="79" t="s">
        <v>520</v>
      </c>
      <c r="G111" s="92" t="s">
        <v>325</v>
      </c>
      <c r="H111" s="79" t="s">
        <v>480</v>
      </c>
      <c r="I111" s="79" t="s">
        <v>163</v>
      </c>
      <c r="J111" s="79"/>
      <c r="K111" s="86">
        <v>5.8800000000000008</v>
      </c>
      <c r="L111" s="92" t="s">
        <v>167</v>
      </c>
      <c r="M111" s="93">
        <v>1.6E-2</v>
      </c>
      <c r="N111" s="93">
        <v>1.2700000000000003E-2</v>
      </c>
      <c r="O111" s="86">
        <v>3940</v>
      </c>
      <c r="P111" s="88">
        <v>102.72</v>
      </c>
      <c r="Q111" s="79"/>
      <c r="R111" s="86">
        <v>4.0471599999999999</v>
      </c>
      <c r="S111" s="87">
        <v>2.9056041840700251E-5</v>
      </c>
      <c r="T111" s="87">
        <v>2.0081806681821789E-3</v>
      </c>
      <c r="U111" s="87">
        <f>R111/'סכום נכסי הקרן'!$C$42</f>
        <v>4.6996888435924284E-5</v>
      </c>
    </row>
    <row r="112" spans="2:21" s="141" customFormat="1">
      <c r="B112" s="85" t="s">
        <v>525</v>
      </c>
      <c r="C112" s="79" t="s">
        <v>526</v>
      </c>
      <c r="D112" s="92" t="s">
        <v>123</v>
      </c>
      <c r="E112" s="92" t="s">
        <v>283</v>
      </c>
      <c r="F112" s="79" t="s">
        <v>527</v>
      </c>
      <c r="G112" s="92" t="s">
        <v>325</v>
      </c>
      <c r="H112" s="79" t="s">
        <v>528</v>
      </c>
      <c r="I112" s="79" t="s">
        <v>287</v>
      </c>
      <c r="J112" s="79"/>
      <c r="K112" s="86">
        <v>1.71</v>
      </c>
      <c r="L112" s="92" t="s">
        <v>167</v>
      </c>
      <c r="M112" s="93">
        <v>4.2500000000000003E-2</v>
      </c>
      <c r="N112" s="93">
        <v>6.0999999999999995E-3</v>
      </c>
      <c r="O112" s="86">
        <v>918.97</v>
      </c>
      <c r="P112" s="88">
        <v>114.16</v>
      </c>
      <c r="Q112" s="79"/>
      <c r="R112" s="86">
        <v>1.0490899999999999</v>
      </c>
      <c r="S112" s="87">
        <v>5.1166096137718904E-6</v>
      </c>
      <c r="T112" s="87">
        <v>5.2055324157761044E-4</v>
      </c>
      <c r="U112" s="87">
        <f>R112/'סכום נכסי הקרן'!$C$42</f>
        <v>1.2182361381621632E-5</v>
      </c>
    </row>
    <row r="113" spans="2:21" s="141" customFormat="1">
      <c r="B113" s="85" t="s">
        <v>529</v>
      </c>
      <c r="C113" s="79" t="s">
        <v>530</v>
      </c>
      <c r="D113" s="92" t="s">
        <v>123</v>
      </c>
      <c r="E113" s="92" t="s">
        <v>283</v>
      </c>
      <c r="F113" s="79" t="s">
        <v>527</v>
      </c>
      <c r="G113" s="92" t="s">
        <v>325</v>
      </c>
      <c r="H113" s="79" t="s">
        <v>528</v>
      </c>
      <c r="I113" s="79" t="s">
        <v>287</v>
      </c>
      <c r="J113" s="79"/>
      <c r="K113" s="86">
        <v>2.3199999999999998</v>
      </c>
      <c r="L113" s="92" t="s">
        <v>167</v>
      </c>
      <c r="M113" s="93">
        <v>4.5999999999999999E-2</v>
      </c>
      <c r="N113" s="93">
        <v>7.9000000000000008E-3</v>
      </c>
      <c r="O113" s="86">
        <v>7.0000000000000007E-2</v>
      </c>
      <c r="P113" s="88">
        <v>110.74</v>
      </c>
      <c r="Q113" s="79"/>
      <c r="R113" s="86">
        <v>8.0000000000000007E-5</v>
      </c>
      <c r="S113" s="87">
        <v>1.7843131901962392E-10</v>
      </c>
      <c r="T113" s="87">
        <v>3.9695602213545879E-8</v>
      </c>
      <c r="U113" s="87">
        <f>R113/'סכום נכסי הקרן'!$C$42</f>
        <v>9.2898503515401992E-10</v>
      </c>
    </row>
    <row r="114" spans="2:21" s="141" customFormat="1">
      <c r="B114" s="85" t="s">
        <v>531</v>
      </c>
      <c r="C114" s="79" t="s">
        <v>532</v>
      </c>
      <c r="D114" s="92" t="s">
        <v>123</v>
      </c>
      <c r="E114" s="92" t="s">
        <v>283</v>
      </c>
      <c r="F114" s="79" t="s">
        <v>533</v>
      </c>
      <c r="G114" s="92" t="s">
        <v>325</v>
      </c>
      <c r="H114" s="79" t="s">
        <v>528</v>
      </c>
      <c r="I114" s="79" t="s">
        <v>163</v>
      </c>
      <c r="J114" s="79"/>
      <c r="K114" s="86">
        <v>7.71</v>
      </c>
      <c r="L114" s="92" t="s">
        <v>167</v>
      </c>
      <c r="M114" s="93">
        <v>1.9E-2</v>
      </c>
      <c r="N114" s="93">
        <v>1.95E-2</v>
      </c>
      <c r="O114" s="86">
        <v>7000</v>
      </c>
      <c r="P114" s="88">
        <v>99.6</v>
      </c>
      <c r="Q114" s="79"/>
      <c r="R114" s="86">
        <v>6.9720000000000004</v>
      </c>
      <c r="S114" s="87">
        <v>2.6559417210502353E-5</v>
      </c>
      <c r="T114" s="87">
        <v>3.4594717329105231E-3</v>
      </c>
      <c r="U114" s="87">
        <f>R114/'סכום נכסי הקרן'!$C$42</f>
        <v>8.0961045813672828E-5</v>
      </c>
    </row>
    <row r="115" spans="2:21" s="141" customFormat="1">
      <c r="B115" s="85" t="s">
        <v>534</v>
      </c>
      <c r="C115" s="79" t="s">
        <v>535</v>
      </c>
      <c r="D115" s="92" t="s">
        <v>123</v>
      </c>
      <c r="E115" s="92" t="s">
        <v>283</v>
      </c>
      <c r="F115" s="79" t="s">
        <v>392</v>
      </c>
      <c r="G115" s="92" t="s">
        <v>291</v>
      </c>
      <c r="H115" s="79" t="s">
        <v>528</v>
      </c>
      <c r="I115" s="79" t="s">
        <v>287</v>
      </c>
      <c r="J115" s="79"/>
      <c r="K115" s="86">
        <v>3.4799999999999995</v>
      </c>
      <c r="L115" s="92" t="s">
        <v>167</v>
      </c>
      <c r="M115" s="93">
        <v>5.0999999999999997E-2</v>
      </c>
      <c r="N115" s="93">
        <v>7.4000000000000003E-3</v>
      </c>
      <c r="O115" s="86">
        <v>46984</v>
      </c>
      <c r="P115" s="88">
        <v>138.58000000000001</v>
      </c>
      <c r="Q115" s="86">
        <v>0.71511000000000002</v>
      </c>
      <c r="R115" s="86">
        <v>65.825550000000007</v>
      </c>
      <c r="S115" s="87">
        <v>4.0953856351972711E-5</v>
      </c>
      <c r="T115" s="87">
        <v>3.2662310603598435E-2</v>
      </c>
      <c r="U115" s="87">
        <f>R115/'סכום נכסי הקרן'!$C$42</f>
        <v>7.643868860097837E-4</v>
      </c>
    </row>
    <row r="116" spans="2:21" s="141" customFormat="1">
      <c r="B116" s="85" t="s">
        <v>536</v>
      </c>
      <c r="C116" s="79" t="s">
        <v>537</v>
      </c>
      <c r="D116" s="92" t="s">
        <v>123</v>
      </c>
      <c r="E116" s="92" t="s">
        <v>283</v>
      </c>
      <c r="F116" s="79" t="s">
        <v>505</v>
      </c>
      <c r="G116" s="92" t="s">
        <v>325</v>
      </c>
      <c r="H116" s="79" t="s">
        <v>528</v>
      </c>
      <c r="I116" s="79" t="s">
        <v>287</v>
      </c>
      <c r="J116" s="79"/>
      <c r="K116" s="86">
        <v>0.42000000000000004</v>
      </c>
      <c r="L116" s="92" t="s">
        <v>167</v>
      </c>
      <c r="M116" s="93">
        <v>4.6500000000000007E-2</v>
      </c>
      <c r="N116" s="93">
        <v>6.9999999999999988E-4</v>
      </c>
      <c r="O116" s="86">
        <v>1399.76</v>
      </c>
      <c r="P116" s="88">
        <v>122.95</v>
      </c>
      <c r="Q116" s="79"/>
      <c r="R116" s="86">
        <v>1.7210000000000001</v>
      </c>
      <c r="S116" s="87">
        <v>1.2069989590608366E-5</v>
      </c>
      <c r="T116" s="87">
        <v>8.5395164261890561E-4</v>
      </c>
      <c r="U116" s="87">
        <f>R116/'סכום נכסי הקרן'!$C$42</f>
        <v>1.9984790568750852E-5</v>
      </c>
    </row>
    <row r="117" spans="2:21" s="141" customFormat="1">
      <c r="B117" s="85" t="s">
        <v>538</v>
      </c>
      <c r="C117" s="79" t="s">
        <v>539</v>
      </c>
      <c r="D117" s="92" t="s">
        <v>123</v>
      </c>
      <c r="E117" s="92" t="s">
        <v>283</v>
      </c>
      <c r="F117" s="79" t="s">
        <v>505</v>
      </c>
      <c r="G117" s="92" t="s">
        <v>325</v>
      </c>
      <c r="H117" s="79" t="s">
        <v>528</v>
      </c>
      <c r="I117" s="79" t="s">
        <v>287</v>
      </c>
      <c r="J117" s="79"/>
      <c r="K117" s="86">
        <v>7.450000000000002</v>
      </c>
      <c r="L117" s="92" t="s">
        <v>167</v>
      </c>
      <c r="M117" s="93">
        <v>2.81E-2</v>
      </c>
      <c r="N117" s="93">
        <v>2.5700000000000004E-2</v>
      </c>
      <c r="O117" s="86">
        <v>179</v>
      </c>
      <c r="P117" s="88">
        <v>102.56</v>
      </c>
      <c r="Q117" s="79"/>
      <c r="R117" s="86">
        <v>0.18356999999999998</v>
      </c>
      <c r="S117" s="87">
        <v>3.4191560605973782E-7</v>
      </c>
      <c r="T117" s="87">
        <v>9.1086521229257687E-5</v>
      </c>
      <c r="U117" s="87">
        <f>R117/'סכום נכסי הקרן'!$C$42</f>
        <v>2.1316722862902925E-6</v>
      </c>
    </row>
    <row r="118" spans="2:21" s="141" customFormat="1">
      <c r="B118" s="85" t="s">
        <v>540</v>
      </c>
      <c r="C118" s="79" t="s">
        <v>541</v>
      </c>
      <c r="D118" s="92" t="s">
        <v>123</v>
      </c>
      <c r="E118" s="92" t="s">
        <v>283</v>
      </c>
      <c r="F118" s="79" t="s">
        <v>505</v>
      </c>
      <c r="G118" s="92" t="s">
        <v>325</v>
      </c>
      <c r="H118" s="79" t="s">
        <v>528</v>
      </c>
      <c r="I118" s="79" t="s">
        <v>287</v>
      </c>
      <c r="J118" s="79"/>
      <c r="K118" s="86">
        <v>5.3500000000000005</v>
      </c>
      <c r="L118" s="92" t="s">
        <v>167</v>
      </c>
      <c r="M118" s="93">
        <v>3.7000000000000005E-2</v>
      </c>
      <c r="N118" s="93">
        <v>1.6200000000000003E-2</v>
      </c>
      <c r="O118" s="86">
        <v>7799.3</v>
      </c>
      <c r="P118" s="88">
        <v>111.2</v>
      </c>
      <c r="Q118" s="79"/>
      <c r="R118" s="86">
        <v>8.6728199999999998</v>
      </c>
      <c r="S118" s="87">
        <v>1.0919278568516502E-5</v>
      </c>
      <c r="T118" s="87">
        <v>4.3034101598710614E-3</v>
      </c>
      <c r="U118" s="87">
        <f>R118/'סכום נכסי הקרן'!$C$42</f>
        <v>1.0071149990730607E-4</v>
      </c>
    </row>
    <row r="119" spans="2:21" s="141" customFormat="1">
      <c r="B119" s="85" t="s">
        <v>542</v>
      </c>
      <c r="C119" s="79" t="s">
        <v>543</v>
      </c>
      <c r="D119" s="92" t="s">
        <v>123</v>
      </c>
      <c r="E119" s="92" t="s">
        <v>283</v>
      </c>
      <c r="F119" s="79" t="s">
        <v>544</v>
      </c>
      <c r="G119" s="92" t="s">
        <v>325</v>
      </c>
      <c r="H119" s="79" t="s">
        <v>528</v>
      </c>
      <c r="I119" s="79" t="s">
        <v>163</v>
      </c>
      <c r="J119" s="79"/>
      <c r="K119" s="86">
        <v>4.5200000000000005</v>
      </c>
      <c r="L119" s="92" t="s">
        <v>167</v>
      </c>
      <c r="M119" s="93">
        <v>4.3400000000000001E-2</v>
      </c>
      <c r="N119" s="93">
        <v>2.98E-2</v>
      </c>
      <c r="O119" s="86">
        <v>3.52</v>
      </c>
      <c r="P119" s="88">
        <v>104.98</v>
      </c>
      <c r="Q119" s="86">
        <v>2.3999999999999998E-4</v>
      </c>
      <c r="R119" s="86">
        <v>3.9399999999999999E-3</v>
      </c>
      <c r="S119" s="87">
        <v>2.1846565941899313E-9</v>
      </c>
      <c r="T119" s="87">
        <v>1.955008409017134E-6</v>
      </c>
      <c r="U119" s="87">
        <f>R119/'סכום נכסי הקרן'!$C$42</f>
        <v>4.5752512981335477E-8</v>
      </c>
    </row>
    <row r="120" spans="2:21" s="141" customFormat="1">
      <c r="B120" s="85" t="s">
        <v>545</v>
      </c>
      <c r="C120" s="79" t="s">
        <v>546</v>
      </c>
      <c r="D120" s="92" t="s">
        <v>123</v>
      </c>
      <c r="E120" s="92" t="s">
        <v>283</v>
      </c>
      <c r="F120" s="79" t="s">
        <v>547</v>
      </c>
      <c r="G120" s="92" t="s">
        <v>325</v>
      </c>
      <c r="H120" s="79" t="s">
        <v>548</v>
      </c>
      <c r="I120" s="79" t="s">
        <v>163</v>
      </c>
      <c r="J120" s="79"/>
      <c r="K120" s="86">
        <v>1.23</v>
      </c>
      <c r="L120" s="92" t="s">
        <v>167</v>
      </c>
      <c r="M120" s="93">
        <v>5.5999999999999994E-2</v>
      </c>
      <c r="N120" s="93">
        <v>4.0000000000000001E-3</v>
      </c>
      <c r="O120" s="86">
        <v>1692.67</v>
      </c>
      <c r="P120" s="88">
        <v>112.88</v>
      </c>
      <c r="Q120" s="79"/>
      <c r="R120" s="86">
        <v>1.91069</v>
      </c>
      <c r="S120" s="87">
        <v>1.3368531623175587E-5</v>
      </c>
      <c r="T120" s="87">
        <v>9.4807487741749958E-4</v>
      </c>
      <c r="U120" s="87">
        <f>R120/'סכום נכסי הקרן'!$C$42</f>
        <v>2.2187530210230426E-5</v>
      </c>
    </row>
    <row r="121" spans="2:21" s="141" customFormat="1">
      <c r="B121" s="85" t="s">
        <v>549</v>
      </c>
      <c r="C121" s="79" t="s">
        <v>550</v>
      </c>
      <c r="D121" s="92" t="s">
        <v>123</v>
      </c>
      <c r="E121" s="92" t="s">
        <v>283</v>
      </c>
      <c r="F121" s="79" t="s">
        <v>551</v>
      </c>
      <c r="G121" s="92" t="s">
        <v>552</v>
      </c>
      <c r="H121" s="79" t="s">
        <v>548</v>
      </c>
      <c r="I121" s="79" t="s">
        <v>163</v>
      </c>
      <c r="J121" s="79"/>
      <c r="K121" s="86">
        <v>0.53</v>
      </c>
      <c r="L121" s="92" t="s">
        <v>167</v>
      </c>
      <c r="M121" s="93">
        <v>4.2000000000000003E-2</v>
      </c>
      <c r="N121" s="93">
        <v>9.1999999999999998E-3</v>
      </c>
      <c r="O121" s="86">
        <v>1737.81</v>
      </c>
      <c r="P121" s="88">
        <v>103.06</v>
      </c>
      <c r="Q121" s="79"/>
      <c r="R121" s="86">
        <v>1.79098</v>
      </c>
      <c r="S121" s="87">
        <v>7.7344362545701027E-6</v>
      </c>
      <c r="T121" s="87">
        <v>8.8867537065520489E-4</v>
      </c>
      <c r="U121" s="87">
        <f>R121/'סכום נכסי הקרן'!$C$42</f>
        <v>2.0797420228251828E-5</v>
      </c>
    </row>
    <row r="122" spans="2:21" s="141" customFormat="1">
      <c r="B122" s="85" t="s">
        <v>553</v>
      </c>
      <c r="C122" s="79" t="s">
        <v>554</v>
      </c>
      <c r="D122" s="92" t="s">
        <v>123</v>
      </c>
      <c r="E122" s="92" t="s">
        <v>283</v>
      </c>
      <c r="F122" s="79" t="s">
        <v>555</v>
      </c>
      <c r="G122" s="92" t="s">
        <v>414</v>
      </c>
      <c r="H122" s="79" t="s">
        <v>548</v>
      </c>
      <c r="I122" s="79" t="s">
        <v>287</v>
      </c>
      <c r="J122" s="79"/>
      <c r="K122" s="86">
        <v>1.23</v>
      </c>
      <c r="L122" s="92" t="s">
        <v>167</v>
      </c>
      <c r="M122" s="93">
        <v>4.8000000000000001E-2</v>
      </c>
      <c r="N122" s="93">
        <v>4.2000000000000006E-3</v>
      </c>
      <c r="O122" s="86">
        <v>19402.03</v>
      </c>
      <c r="P122" s="88">
        <v>124.35</v>
      </c>
      <c r="Q122" s="79"/>
      <c r="R122" s="86">
        <v>24.12642</v>
      </c>
      <c r="S122" s="87">
        <v>3.793433480213396E-5</v>
      </c>
      <c r="T122" s="87">
        <v>1.1971409639461719E-2</v>
      </c>
      <c r="U122" s="87">
        <f>R122/'סכום נכסי הקרן'!$C$42</f>
        <v>2.8016353914800808E-4</v>
      </c>
    </row>
    <row r="123" spans="2:21" s="141" customFormat="1">
      <c r="B123" s="85" t="s">
        <v>556</v>
      </c>
      <c r="C123" s="79" t="s">
        <v>557</v>
      </c>
      <c r="D123" s="92" t="s">
        <v>123</v>
      </c>
      <c r="E123" s="92" t="s">
        <v>283</v>
      </c>
      <c r="F123" s="79" t="s">
        <v>558</v>
      </c>
      <c r="G123" s="92" t="s">
        <v>325</v>
      </c>
      <c r="H123" s="79" t="s">
        <v>548</v>
      </c>
      <c r="I123" s="79" t="s">
        <v>287</v>
      </c>
      <c r="J123" s="79"/>
      <c r="K123" s="86">
        <v>2.42</v>
      </c>
      <c r="L123" s="92" t="s">
        <v>167</v>
      </c>
      <c r="M123" s="93">
        <v>2.5000000000000001E-2</v>
      </c>
      <c r="N123" s="93">
        <v>3.8599999999999995E-2</v>
      </c>
      <c r="O123" s="86">
        <v>4634</v>
      </c>
      <c r="P123" s="88">
        <v>96.98</v>
      </c>
      <c r="Q123" s="79"/>
      <c r="R123" s="86">
        <v>4.4940500000000005</v>
      </c>
      <c r="S123" s="87">
        <v>7.9315361574668371E-6</v>
      </c>
      <c r="T123" s="87">
        <v>2.2299252640973232E-3</v>
      </c>
      <c r="U123" s="87">
        <f>R123/'סכום נכסי הקרן'!$C$42</f>
        <v>5.218631496542404E-5</v>
      </c>
    </row>
    <row r="124" spans="2:21" s="141" customFormat="1">
      <c r="B124" s="85" t="s">
        <v>559</v>
      </c>
      <c r="C124" s="79" t="s">
        <v>560</v>
      </c>
      <c r="D124" s="92" t="s">
        <v>123</v>
      </c>
      <c r="E124" s="92" t="s">
        <v>283</v>
      </c>
      <c r="F124" s="79" t="s">
        <v>561</v>
      </c>
      <c r="G124" s="92" t="s">
        <v>291</v>
      </c>
      <c r="H124" s="79" t="s">
        <v>548</v>
      </c>
      <c r="I124" s="79" t="s">
        <v>287</v>
      </c>
      <c r="J124" s="79"/>
      <c r="K124" s="86">
        <v>2.2000000000000002</v>
      </c>
      <c r="L124" s="92" t="s">
        <v>167</v>
      </c>
      <c r="M124" s="93">
        <v>2.4E-2</v>
      </c>
      <c r="N124" s="93">
        <v>3.9000000000000007E-3</v>
      </c>
      <c r="O124" s="86">
        <v>8981</v>
      </c>
      <c r="P124" s="88">
        <v>105.72</v>
      </c>
      <c r="Q124" s="79"/>
      <c r="R124" s="86">
        <v>9.4947099999999995</v>
      </c>
      <c r="S124" s="87">
        <v>6.8793038735819718E-5</v>
      </c>
      <c r="T124" s="87">
        <v>4.7112278911622014E-3</v>
      </c>
      <c r="U124" s="87">
        <f>R124/'סכום נכסי הקרן'!$C$42</f>
        <v>1.1025554378909029E-4</v>
      </c>
    </row>
    <row r="125" spans="2:21" s="141" customFormat="1">
      <c r="B125" s="85" t="s">
        <v>562</v>
      </c>
      <c r="C125" s="79" t="s">
        <v>563</v>
      </c>
      <c r="D125" s="92" t="s">
        <v>123</v>
      </c>
      <c r="E125" s="92" t="s">
        <v>283</v>
      </c>
      <c r="F125" s="79" t="s">
        <v>564</v>
      </c>
      <c r="G125" s="92" t="s">
        <v>325</v>
      </c>
      <c r="H125" s="79" t="s">
        <v>548</v>
      </c>
      <c r="I125" s="79" t="s">
        <v>163</v>
      </c>
      <c r="J125" s="79"/>
      <c r="K125" s="86">
        <v>7.45</v>
      </c>
      <c r="L125" s="92" t="s">
        <v>167</v>
      </c>
      <c r="M125" s="93">
        <v>2.6000000000000002E-2</v>
      </c>
      <c r="N125" s="93">
        <v>2.3099999999999999E-2</v>
      </c>
      <c r="O125" s="86">
        <v>14000</v>
      </c>
      <c r="P125" s="88">
        <v>102.15</v>
      </c>
      <c r="Q125" s="79"/>
      <c r="R125" s="86">
        <v>14.301</v>
      </c>
      <c r="S125" s="87">
        <v>2.2845580196145623E-5</v>
      </c>
      <c r="T125" s="87">
        <v>7.0960850906989946E-3</v>
      </c>
      <c r="U125" s="87">
        <f>R125/'סכום נכסי הקרן'!$C$42</f>
        <v>1.6606768734672047E-4</v>
      </c>
    </row>
    <row r="126" spans="2:21" s="141" customFormat="1">
      <c r="B126" s="85" t="s">
        <v>565</v>
      </c>
      <c r="C126" s="79" t="s">
        <v>566</v>
      </c>
      <c r="D126" s="92" t="s">
        <v>123</v>
      </c>
      <c r="E126" s="92" t="s">
        <v>283</v>
      </c>
      <c r="F126" s="79" t="s">
        <v>564</v>
      </c>
      <c r="G126" s="92" t="s">
        <v>325</v>
      </c>
      <c r="H126" s="79" t="s">
        <v>548</v>
      </c>
      <c r="I126" s="79" t="s">
        <v>163</v>
      </c>
      <c r="J126" s="79"/>
      <c r="K126" s="86">
        <v>3.89</v>
      </c>
      <c r="L126" s="92" t="s">
        <v>167</v>
      </c>
      <c r="M126" s="93">
        <v>4.4000000000000004E-2</v>
      </c>
      <c r="N126" s="93">
        <v>1.2500000000000002E-2</v>
      </c>
      <c r="O126" s="86">
        <v>17.100000000000001</v>
      </c>
      <c r="P126" s="88">
        <v>112.5</v>
      </c>
      <c r="Q126" s="79"/>
      <c r="R126" s="86">
        <v>1.924E-2</v>
      </c>
      <c r="S126" s="87">
        <v>1.1135204829162516E-7</v>
      </c>
      <c r="T126" s="87">
        <v>9.5467923323577828E-6</v>
      </c>
      <c r="U126" s="87">
        <f>R126/'סכום נכסי הקרן'!$C$42</f>
        <v>2.2342090095454176E-7</v>
      </c>
    </row>
    <row r="127" spans="2:21" s="141" customFormat="1">
      <c r="B127" s="85" t="s">
        <v>567</v>
      </c>
      <c r="C127" s="79" t="s">
        <v>568</v>
      </c>
      <c r="D127" s="92" t="s">
        <v>123</v>
      </c>
      <c r="E127" s="92" t="s">
        <v>283</v>
      </c>
      <c r="F127" s="79" t="s">
        <v>569</v>
      </c>
      <c r="G127" s="92" t="s">
        <v>400</v>
      </c>
      <c r="H127" s="79" t="s">
        <v>570</v>
      </c>
      <c r="I127" s="79" t="s">
        <v>163</v>
      </c>
      <c r="J127" s="79"/>
      <c r="K127" s="86">
        <v>0.9</v>
      </c>
      <c r="L127" s="92" t="s">
        <v>167</v>
      </c>
      <c r="M127" s="93">
        <v>3.85E-2</v>
      </c>
      <c r="N127" s="93">
        <v>2.4900000000000002E-2</v>
      </c>
      <c r="O127" s="86">
        <v>1199</v>
      </c>
      <c r="P127" s="88">
        <v>101.61</v>
      </c>
      <c r="Q127" s="79"/>
      <c r="R127" s="86">
        <v>1.2182999999999999</v>
      </c>
      <c r="S127" s="87">
        <v>2.9975E-5</v>
      </c>
      <c r="T127" s="87">
        <v>6.0451440220953673E-4</v>
      </c>
      <c r="U127" s="87">
        <f>R127/'סכום נכסי הקרן'!$C$42</f>
        <v>1.4147280854101779E-5</v>
      </c>
    </row>
    <row r="128" spans="2:21" s="141" customFormat="1">
      <c r="B128" s="85" t="s">
        <v>571</v>
      </c>
      <c r="C128" s="79" t="s">
        <v>572</v>
      </c>
      <c r="D128" s="92" t="s">
        <v>123</v>
      </c>
      <c r="E128" s="92" t="s">
        <v>283</v>
      </c>
      <c r="F128" s="79" t="s">
        <v>573</v>
      </c>
      <c r="G128" s="92" t="s">
        <v>472</v>
      </c>
      <c r="H128" s="79" t="s">
        <v>574</v>
      </c>
      <c r="I128" s="79" t="s">
        <v>287</v>
      </c>
      <c r="J128" s="79"/>
      <c r="K128" s="86">
        <v>1.1900000000000002</v>
      </c>
      <c r="L128" s="92" t="s">
        <v>167</v>
      </c>
      <c r="M128" s="93">
        <v>4.9000000000000002E-2</v>
      </c>
      <c r="N128" s="93">
        <v>0.7762</v>
      </c>
      <c r="O128" s="86">
        <v>37671.440000000002</v>
      </c>
      <c r="P128" s="88">
        <v>63.8</v>
      </c>
      <c r="Q128" s="79"/>
      <c r="R128" s="86">
        <v>24.034369999999999</v>
      </c>
      <c r="S128" s="87">
        <v>4.9420239381517976E-5</v>
      </c>
      <c r="T128" s="87">
        <v>1.1925734887164757E-2</v>
      </c>
      <c r="U128" s="87">
        <f>R128/'סכום נכסי הקרן'!$C$42</f>
        <v>2.7909462574193398E-4</v>
      </c>
    </row>
    <row r="129" spans="2:21" s="141" customFormat="1">
      <c r="B129" s="82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86"/>
      <c r="P129" s="88"/>
      <c r="Q129" s="79"/>
      <c r="R129" s="79"/>
      <c r="S129" s="79"/>
      <c r="T129" s="87"/>
      <c r="U129" s="79"/>
    </row>
    <row r="130" spans="2:21" s="141" customFormat="1">
      <c r="B130" s="98" t="s">
        <v>46</v>
      </c>
      <c r="C130" s="81"/>
      <c r="D130" s="81"/>
      <c r="E130" s="81"/>
      <c r="F130" s="81"/>
      <c r="G130" s="81"/>
      <c r="H130" s="81"/>
      <c r="I130" s="81"/>
      <c r="J130" s="81"/>
      <c r="K130" s="89">
        <v>4.468475227401</v>
      </c>
      <c r="L130" s="81"/>
      <c r="M130" s="81"/>
      <c r="N130" s="103">
        <v>2.2877484653429959E-2</v>
      </c>
      <c r="O130" s="89"/>
      <c r="P130" s="91"/>
      <c r="Q130" s="89">
        <v>1.643E-2</v>
      </c>
      <c r="R130" s="89">
        <v>360.3150399999999</v>
      </c>
      <c r="S130" s="81"/>
      <c r="T130" s="90">
        <v>0.17878653124247332</v>
      </c>
      <c r="U130" s="90">
        <f>R130/'סכום נכסי הקרן'!$C$42</f>
        <v>4.1840910012615248E-3</v>
      </c>
    </row>
    <row r="131" spans="2:21" s="141" customFormat="1">
      <c r="B131" s="85" t="s">
        <v>575</v>
      </c>
      <c r="C131" s="79" t="s">
        <v>576</v>
      </c>
      <c r="D131" s="92" t="s">
        <v>123</v>
      </c>
      <c r="E131" s="92" t="s">
        <v>283</v>
      </c>
      <c r="F131" s="79" t="s">
        <v>319</v>
      </c>
      <c r="G131" s="92" t="s">
        <v>291</v>
      </c>
      <c r="H131" s="79" t="s">
        <v>286</v>
      </c>
      <c r="I131" s="79" t="s">
        <v>163</v>
      </c>
      <c r="J131" s="79"/>
      <c r="K131" s="86">
        <v>5.56</v>
      </c>
      <c r="L131" s="92" t="s">
        <v>167</v>
      </c>
      <c r="M131" s="93">
        <v>3.0099999999999998E-2</v>
      </c>
      <c r="N131" s="93">
        <v>1.6199999999999999E-2</v>
      </c>
      <c r="O131" s="86">
        <v>20368</v>
      </c>
      <c r="P131" s="88">
        <v>107.92</v>
      </c>
      <c r="Q131" s="79"/>
      <c r="R131" s="86">
        <v>21.98114</v>
      </c>
      <c r="S131" s="87">
        <v>1.7711304347826086E-5</v>
      </c>
      <c r="T131" s="87">
        <v>1.0906932370503272E-2</v>
      </c>
      <c r="U131" s="87">
        <f>R131/'סכום נכסי הקרן'!$C$42</f>
        <v>2.5525187644531786E-4</v>
      </c>
    </row>
    <row r="132" spans="2:21" s="141" customFormat="1">
      <c r="B132" s="85" t="s">
        <v>577</v>
      </c>
      <c r="C132" s="79" t="s">
        <v>578</v>
      </c>
      <c r="D132" s="92" t="s">
        <v>123</v>
      </c>
      <c r="E132" s="92" t="s">
        <v>283</v>
      </c>
      <c r="F132" s="79" t="s">
        <v>579</v>
      </c>
      <c r="G132" s="92" t="s">
        <v>325</v>
      </c>
      <c r="H132" s="79" t="s">
        <v>286</v>
      </c>
      <c r="I132" s="79" t="s">
        <v>163</v>
      </c>
      <c r="J132" s="79"/>
      <c r="K132" s="86">
        <v>5.0199999999999996</v>
      </c>
      <c r="L132" s="92" t="s">
        <v>167</v>
      </c>
      <c r="M132" s="93">
        <v>1.44E-2</v>
      </c>
      <c r="N132" s="93">
        <v>1.4999999999999998E-2</v>
      </c>
      <c r="O132" s="86">
        <v>12008</v>
      </c>
      <c r="P132" s="88">
        <v>99.78</v>
      </c>
      <c r="Q132" s="79"/>
      <c r="R132" s="86">
        <v>11.981590000000001</v>
      </c>
      <c r="S132" s="87">
        <v>1.2007999999999999E-5</v>
      </c>
      <c r="T132" s="87">
        <v>5.9452053815724892E-3</v>
      </c>
      <c r="U132" s="87">
        <f>R132/'סכום נכסי הקרן'!$C$42</f>
        <v>1.3913397259188815E-4</v>
      </c>
    </row>
    <row r="133" spans="2:21" s="141" customFormat="1">
      <c r="B133" s="85" t="s">
        <v>580</v>
      </c>
      <c r="C133" s="79" t="s">
        <v>581</v>
      </c>
      <c r="D133" s="92" t="s">
        <v>123</v>
      </c>
      <c r="E133" s="92" t="s">
        <v>283</v>
      </c>
      <c r="F133" s="79" t="s">
        <v>306</v>
      </c>
      <c r="G133" s="92" t="s">
        <v>291</v>
      </c>
      <c r="H133" s="79" t="s">
        <v>286</v>
      </c>
      <c r="I133" s="79" t="s">
        <v>163</v>
      </c>
      <c r="J133" s="79"/>
      <c r="K133" s="86">
        <v>0.66</v>
      </c>
      <c r="L133" s="92" t="s">
        <v>167</v>
      </c>
      <c r="M133" s="93">
        <v>5.9000000000000004E-2</v>
      </c>
      <c r="N133" s="93">
        <v>6.5000000000000006E-3</v>
      </c>
      <c r="O133" s="86">
        <v>0.67</v>
      </c>
      <c r="P133" s="88">
        <v>105.45</v>
      </c>
      <c r="Q133" s="79"/>
      <c r="R133" s="86">
        <v>6.9999999999999999E-4</v>
      </c>
      <c r="S133" s="87">
        <v>6.210285531067196E-10</v>
      </c>
      <c r="T133" s="87">
        <v>3.4733651936852636E-7</v>
      </c>
      <c r="U133" s="87">
        <f>R133/'סכום נכסי הקרן'!$C$42</f>
        <v>8.1286190575976735E-9</v>
      </c>
    </row>
    <row r="134" spans="2:21" s="141" customFormat="1">
      <c r="B134" s="85" t="s">
        <v>582</v>
      </c>
      <c r="C134" s="79" t="s">
        <v>583</v>
      </c>
      <c r="D134" s="92" t="s">
        <v>123</v>
      </c>
      <c r="E134" s="92" t="s">
        <v>283</v>
      </c>
      <c r="F134" s="79" t="s">
        <v>313</v>
      </c>
      <c r="G134" s="92" t="s">
        <v>291</v>
      </c>
      <c r="H134" s="79" t="s">
        <v>314</v>
      </c>
      <c r="I134" s="79" t="s">
        <v>163</v>
      </c>
      <c r="J134" s="79"/>
      <c r="K134" s="86">
        <v>1.77</v>
      </c>
      <c r="L134" s="92" t="s">
        <v>167</v>
      </c>
      <c r="M134" s="93">
        <v>1.95E-2</v>
      </c>
      <c r="N134" s="93">
        <v>7.8000000000000005E-3</v>
      </c>
      <c r="O134" s="86">
        <v>15000</v>
      </c>
      <c r="P134" s="88">
        <v>102.47</v>
      </c>
      <c r="Q134" s="79"/>
      <c r="R134" s="86">
        <v>15.370509999999999</v>
      </c>
      <c r="S134" s="87">
        <v>2.1897810218978101E-5</v>
      </c>
      <c r="T134" s="87">
        <v>7.6267706347416123E-3</v>
      </c>
      <c r="U134" s="87">
        <f>R134/'סכום נכסי הקרן'!$C$42</f>
        <v>1.7848717215856514E-4</v>
      </c>
    </row>
    <row r="135" spans="2:21" s="141" customFormat="1">
      <c r="B135" s="85" t="s">
        <v>584</v>
      </c>
      <c r="C135" s="79" t="s">
        <v>585</v>
      </c>
      <c r="D135" s="92" t="s">
        <v>123</v>
      </c>
      <c r="E135" s="92" t="s">
        <v>283</v>
      </c>
      <c r="F135" s="79" t="s">
        <v>586</v>
      </c>
      <c r="G135" s="92" t="s">
        <v>291</v>
      </c>
      <c r="H135" s="79" t="s">
        <v>314</v>
      </c>
      <c r="I135" s="79" t="s">
        <v>287</v>
      </c>
      <c r="J135" s="79"/>
      <c r="K135" s="86">
        <v>3.89</v>
      </c>
      <c r="L135" s="92" t="s">
        <v>167</v>
      </c>
      <c r="M135" s="93">
        <v>2.07E-2</v>
      </c>
      <c r="N135" s="93">
        <v>1.3100000000000001E-2</v>
      </c>
      <c r="O135" s="86">
        <v>8000</v>
      </c>
      <c r="P135" s="88">
        <v>102.95</v>
      </c>
      <c r="Q135" s="79"/>
      <c r="R135" s="86">
        <v>8.2360000000000007</v>
      </c>
      <c r="S135" s="87">
        <v>3.1562792202412184E-5</v>
      </c>
      <c r="T135" s="87">
        <v>4.0866622478845484E-3</v>
      </c>
      <c r="U135" s="87">
        <f>R135/'סכום נכסי הקרן'!$C$42</f>
        <v>9.5639009369106345E-5</v>
      </c>
    </row>
    <row r="136" spans="2:21" s="141" customFormat="1">
      <c r="B136" s="85" t="s">
        <v>587</v>
      </c>
      <c r="C136" s="79" t="s">
        <v>588</v>
      </c>
      <c r="D136" s="92" t="s">
        <v>123</v>
      </c>
      <c r="E136" s="92" t="s">
        <v>283</v>
      </c>
      <c r="F136" s="79" t="s">
        <v>344</v>
      </c>
      <c r="G136" s="92" t="s">
        <v>325</v>
      </c>
      <c r="H136" s="79" t="s">
        <v>337</v>
      </c>
      <c r="I136" s="79" t="s">
        <v>163</v>
      </c>
      <c r="J136" s="79"/>
      <c r="K136" s="86">
        <v>5.22</v>
      </c>
      <c r="L136" s="92" t="s">
        <v>167</v>
      </c>
      <c r="M136" s="93">
        <v>3.39E-2</v>
      </c>
      <c r="N136" s="93">
        <v>2.1599999999999998E-2</v>
      </c>
      <c r="O136" s="86">
        <v>5254</v>
      </c>
      <c r="P136" s="88">
        <v>107.24</v>
      </c>
      <c r="Q136" s="79"/>
      <c r="R136" s="86">
        <v>5.6343900000000007</v>
      </c>
      <c r="S136" s="87">
        <v>5.9690104519031699E-6</v>
      </c>
      <c r="T136" s="87">
        <v>2.7957563019497594E-3</v>
      </c>
      <c r="U136" s="87">
        <f>R136/'סכום נכסי הקרן'!$C$42</f>
        <v>6.5428299902768226E-5</v>
      </c>
    </row>
    <row r="137" spans="2:21" s="141" customFormat="1">
      <c r="B137" s="85" t="s">
        <v>589</v>
      </c>
      <c r="C137" s="79" t="s">
        <v>590</v>
      </c>
      <c r="D137" s="92" t="s">
        <v>123</v>
      </c>
      <c r="E137" s="92" t="s">
        <v>283</v>
      </c>
      <c r="F137" s="79" t="s">
        <v>353</v>
      </c>
      <c r="G137" s="92" t="s">
        <v>354</v>
      </c>
      <c r="H137" s="79" t="s">
        <v>337</v>
      </c>
      <c r="I137" s="79" t="s">
        <v>163</v>
      </c>
      <c r="J137" s="79"/>
      <c r="K137" s="86">
        <v>5.79</v>
      </c>
      <c r="L137" s="92" t="s">
        <v>167</v>
      </c>
      <c r="M137" s="93">
        <v>3.6499999999999998E-2</v>
      </c>
      <c r="N137" s="93">
        <v>2.4200000000000003E-2</v>
      </c>
      <c r="O137" s="86">
        <v>9000</v>
      </c>
      <c r="P137" s="88">
        <v>108.61</v>
      </c>
      <c r="Q137" s="79"/>
      <c r="R137" s="86">
        <v>9.7748999999999988</v>
      </c>
      <c r="S137" s="87">
        <v>5.6427464375460821E-6</v>
      </c>
      <c r="T137" s="87">
        <v>4.8502567759648686E-3</v>
      </c>
      <c r="U137" s="87">
        <f>R137/'סכום נכסי הקרן'!$C$42</f>
        <v>1.1350919775158784E-4</v>
      </c>
    </row>
    <row r="138" spans="2:21" s="141" customFormat="1">
      <c r="B138" s="85" t="s">
        <v>591</v>
      </c>
      <c r="C138" s="79" t="s">
        <v>592</v>
      </c>
      <c r="D138" s="92" t="s">
        <v>123</v>
      </c>
      <c r="E138" s="92" t="s">
        <v>283</v>
      </c>
      <c r="F138" s="79" t="s">
        <v>421</v>
      </c>
      <c r="G138" s="92" t="s">
        <v>325</v>
      </c>
      <c r="H138" s="79" t="s">
        <v>337</v>
      </c>
      <c r="I138" s="79" t="s">
        <v>287</v>
      </c>
      <c r="J138" s="79"/>
      <c r="K138" s="86">
        <v>6.5499999999999989</v>
      </c>
      <c r="L138" s="92" t="s">
        <v>167</v>
      </c>
      <c r="M138" s="93">
        <v>2.5499999999999998E-2</v>
      </c>
      <c r="N138" s="93">
        <v>2.5000000000000001E-2</v>
      </c>
      <c r="O138" s="86">
        <v>14000</v>
      </c>
      <c r="P138" s="88">
        <v>101.04</v>
      </c>
      <c r="Q138" s="79"/>
      <c r="R138" s="86">
        <v>14.1456</v>
      </c>
      <c r="S138" s="87">
        <v>3.3033514860362616E-5</v>
      </c>
      <c r="T138" s="87">
        <v>7.018976383399181E-3</v>
      </c>
      <c r="U138" s="87">
        <f>R138/'סכום נכסי הקרן'!$C$42</f>
        <v>1.6426313391593378E-4</v>
      </c>
    </row>
    <row r="139" spans="2:21" s="141" customFormat="1">
      <c r="B139" s="85" t="s">
        <v>593</v>
      </c>
      <c r="C139" s="79" t="s">
        <v>594</v>
      </c>
      <c r="D139" s="92" t="s">
        <v>123</v>
      </c>
      <c r="E139" s="92" t="s">
        <v>283</v>
      </c>
      <c r="F139" s="79" t="s">
        <v>392</v>
      </c>
      <c r="G139" s="92" t="s">
        <v>291</v>
      </c>
      <c r="H139" s="79" t="s">
        <v>337</v>
      </c>
      <c r="I139" s="79" t="s">
        <v>163</v>
      </c>
      <c r="J139" s="79"/>
      <c r="K139" s="86">
        <v>2.52</v>
      </c>
      <c r="L139" s="92" t="s">
        <v>167</v>
      </c>
      <c r="M139" s="93">
        <v>6.4000000000000001E-2</v>
      </c>
      <c r="N139" s="93">
        <v>9.7000000000000003E-3</v>
      </c>
      <c r="O139" s="86">
        <v>6878</v>
      </c>
      <c r="P139" s="88">
        <v>116.32</v>
      </c>
      <c r="Q139" s="79"/>
      <c r="R139" s="86">
        <v>8.0004899999999992</v>
      </c>
      <c r="S139" s="87">
        <v>2.1136022813875164E-5</v>
      </c>
      <c r="T139" s="87">
        <v>3.9698033569181453E-3</v>
      </c>
      <c r="U139" s="87">
        <f>R139/'סכום נכסי הקרן'!$C$42</f>
        <v>9.290419354874229E-5</v>
      </c>
    </row>
    <row r="140" spans="2:21" s="141" customFormat="1">
      <c r="B140" s="85" t="s">
        <v>595</v>
      </c>
      <c r="C140" s="79" t="s">
        <v>596</v>
      </c>
      <c r="D140" s="92" t="s">
        <v>123</v>
      </c>
      <c r="E140" s="92" t="s">
        <v>283</v>
      </c>
      <c r="F140" s="79" t="s">
        <v>361</v>
      </c>
      <c r="G140" s="92" t="s">
        <v>291</v>
      </c>
      <c r="H140" s="79" t="s">
        <v>337</v>
      </c>
      <c r="I140" s="79" t="s">
        <v>287</v>
      </c>
      <c r="J140" s="79"/>
      <c r="K140" s="86">
        <v>1.9899999999999998</v>
      </c>
      <c r="L140" s="92" t="s">
        <v>167</v>
      </c>
      <c r="M140" s="93">
        <v>1.0500000000000001E-2</v>
      </c>
      <c r="N140" s="93">
        <v>7.6999999999999976E-3</v>
      </c>
      <c r="O140" s="86">
        <v>4000</v>
      </c>
      <c r="P140" s="88">
        <v>100.56</v>
      </c>
      <c r="Q140" s="86">
        <v>1.0359999999999999E-2</v>
      </c>
      <c r="R140" s="86">
        <v>4.0327600000000006</v>
      </c>
      <c r="S140" s="87">
        <v>1.3333333333333333E-5</v>
      </c>
      <c r="T140" s="87">
        <v>2.001035459783741E-3</v>
      </c>
      <c r="U140" s="87">
        <f>R140/'סכום נכסי הקרן'!$C$42</f>
        <v>4.6829671129596567E-5</v>
      </c>
    </row>
    <row r="141" spans="2:21" s="141" customFormat="1">
      <c r="B141" s="85" t="s">
        <v>597</v>
      </c>
      <c r="C141" s="79" t="s">
        <v>598</v>
      </c>
      <c r="D141" s="92" t="s">
        <v>123</v>
      </c>
      <c r="E141" s="92" t="s">
        <v>283</v>
      </c>
      <c r="F141" s="79" t="s">
        <v>368</v>
      </c>
      <c r="G141" s="92" t="s">
        <v>325</v>
      </c>
      <c r="H141" s="79" t="s">
        <v>337</v>
      </c>
      <c r="I141" s="79" t="s">
        <v>287</v>
      </c>
      <c r="J141" s="79"/>
      <c r="K141" s="86">
        <v>0.42999999999999988</v>
      </c>
      <c r="L141" s="92" t="s">
        <v>167</v>
      </c>
      <c r="M141" s="93">
        <v>5.2499999999999998E-2</v>
      </c>
      <c r="N141" s="93">
        <v>4.3999999999999994E-3</v>
      </c>
      <c r="O141" s="86">
        <v>898.5</v>
      </c>
      <c r="P141" s="88">
        <v>102.43</v>
      </c>
      <c r="Q141" s="79"/>
      <c r="R141" s="86">
        <v>0.92034000000000005</v>
      </c>
      <c r="S141" s="87">
        <v>3.9548989225112274E-5</v>
      </c>
      <c r="T141" s="87">
        <v>4.5666813176518516E-4</v>
      </c>
      <c r="U141" s="87">
        <f>R141/'סכום נכסי הקרן'!$C$42</f>
        <v>1.0687276090670633E-5</v>
      </c>
    </row>
    <row r="142" spans="2:21" s="141" customFormat="1">
      <c r="B142" s="85" t="s">
        <v>599</v>
      </c>
      <c r="C142" s="79" t="s">
        <v>600</v>
      </c>
      <c r="D142" s="92" t="s">
        <v>123</v>
      </c>
      <c r="E142" s="92" t="s">
        <v>283</v>
      </c>
      <c r="F142" s="79" t="s">
        <v>371</v>
      </c>
      <c r="G142" s="92" t="s">
        <v>372</v>
      </c>
      <c r="H142" s="79" t="s">
        <v>337</v>
      </c>
      <c r="I142" s="79" t="s">
        <v>163</v>
      </c>
      <c r="J142" s="79"/>
      <c r="K142" s="86">
        <v>3.8999999999999995</v>
      </c>
      <c r="L142" s="92" t="s">
        <v>167</v>
      </c>
      <c r="M142" s="93">
        <v>4.8000000000000001E-2</v>
      </c>
      <c r="N142" s="93">
        <v>1.52E-2</v>
      </c>
      <c r="O142" s="86">
        <v>0.16</v>
      </c>
      <c r="P142" s="88">
        <v>115.8</v>
      </c>
      <c r="Q142" s="79"/>
      <c r="R142" s="86">
        <v>1.7999999999999998E-4</v>
      </c>
      <c r="S142" s="87">
        <v>7.5335450397604503E-11</v>
      </c>
      <c r="T142" s="87">
        <v>8.9315104980478206E-8</v>
      </c>
      <c r="U142" s="87">
        <f>R142/'סכום נכסי הקרן'!$C$42</f>
        <v>2.0902163290965445E-9</v>
      </c>
    </row>
    <row r="143" spans="2:21" s="141" customFormat="1">
      <c r="B143" s="85" t="s">
        <v>601</v>
      </c>
      <c r="C143" s="79" t="s">
        <v>602</v>
      </c>
      <c r="D143" s="92" t="s">
        <v>123</v>
      </c>
      <c r="E143" s="92" t="s">
        <v>283</v>
      </c>
      <c r="F143" s="79" t="s">
        <v>319</v>
      </c>
      <c r="G143" s="92" t="s">
        <v>291</v>
      </c>
      <c r="H143" s="79" t="s">
        <v>337</v>
      </c>
      <c r="I143" s="79" t="s">
        <v>163</v>
      </c>
      <c r="J143" s="79"/>
      <c r="K143" s="86">
        <v>2.31</v>
      </c>
      <c r="L143" s="92" t="s">
        <v>167</v>
      </c>
      <c r="M143" s="93">
        <v>2.1299999999999999E-2</v>
      </c>
      <c r="N143" s="93">
        <v>8.9000000000000017E-3</v>
      </c>
      <c r="O143" s="86">
        <v>9929</v>
      </c>
      <c r="P143" s="88">
        <v>103.2</v>
      </c>
      <c r="Q143" s="79"/>
      <c r="R143" s="86">
        <v>10.246729999999999</v>
      </c>
      <c r="S143" s="87">
        <v>9.9290099290099298E-6</v>
      </c>
      <c r="T143" s="87">
        <v>5.0843764758700862E-3</v>
      </c>
      <c r="U143" s="87">
        <f>R143/'סכום נכסי הקרן'!$C$42</f>
        <v>1.1898823536579686E-4</v>
      </c>
    </row>
    <row r="144" spans="2:21" s="141" customFormat="1">
      <c r="B144" s="85" t="s">
        <v>603</v>
      </c>
      <c r="C144" s="79" t="s">
        <v>604</v>
      </c>
      <c r="D144" s="92" t="s">
        <v>123</v>
      </c>
      <c r="E144" s="92" t="s">
        <v>283</v>
      </c>
      <c r="F144" s="79" t="s">
        <v>605</v>
      </c>
      <c r="G144" s="92" t="s">
        <v>606</v>
      </c>
      <c r="H144" s="79" t="s">
        <v>337</v>
      </c>
      <c r="I144" s="79" t="s">
        <v>163</v>
      </c>
      <c r="J144" s="79"/>
      <c r="K144" s="86">
        <v>6.3599999999999994</v>
      </c>
      <c r="L144" s="92" t="s">
        <v>167</v>
      </c>
      <c r="M144" s="93">
        <v>2.6099999999999998E-2</v>
      </c>
      <c r="N144" s="93">
        <v>2.0199999999999999E-2</v>
      </c>
      <c r="O144" s="86">
        <v>11000</v>
      </c>
      <c r="P144" s="88">
        <v>104.46</v>
      </c>
      <c r="Q144" s="79"/>
      <c r="R144" s="86">
        <v>11.49061</v>
      </c>
      <c r="S144" s="87">
        <v>2.7287701680922423E-5</v>
      </c>
      <c r="T144" s="87">
        <v>5.7015835468874048E-3</v>
      </c>
      <c r="U144" s="87">
        <f>R144/'סכום נכסי הקרן'!$C$42</f>
        <v>1.3343255918488915E-4</v>
      </c>
    </row>
    <row r="145" spans="2:21" s="141" customFormat="1">
      <c r="B145" s="85" t="s">
        <v>607</v>
      </c>
      <c r="C145" s="79" t="s">
        <v>608</v>
      </c>
      <c r="D145" s="92" t="s">
        <v>123</v>
      </c>
      <c r="E145" s="92" t="s">
        <v>283</v>
      </c>
      <c r="F145" s="79" t="s">
        <v>609</v>
      </c>
      <c r="G145" s="92" t="s">
        <v>610</v>
      </c>
      <c r="H145" s="79" t="s">
        <v>337</v>
      </c>
      <c r="I145" s="79" t="s">
        <v>287</v>
      </c>
      <c r="J145" s="79"/>
      <c r="K145" s="86">
        <v>4.5599999999999996</v>
      </c>
      <c r="L145" s="92" t="s">
        <v>167</v>
      </c>
      <c r="M145" s="93">
        <v>1.0500000000000001E-2</v>
      </c>
      <c r="N145" s="93">
        <v>1.0200000000000001E-2</v>
      </c>
      <c r="O145" s="86">
        <v>2528</v>
      </c>
      <c r="P145" s="88">
        <v>100.48</v>
      </c>
      <c r="Q145" s="79"/>
      <c r="R145" s="86">
        <v>2.54013</v>
      </c>
      <c r="S145" s="87">
        <v>5.4560130529932531E-6</v>
      </c>
      <c r="T145" s="87">
        <v>1.2603998756336786E-3</v>
      </c>
      <c r="U145" s="87">
        <f>R145/'סכום נכסי הקרן'!$C$42</f>
        <v>2.9496784466822254E-5</v>
      </c>
    </row>
    <row r="146" spans="2:21" s="141" customFormat="1">
      <c r="B146" s="85" t="s">
        <v>611</v>
      </c>
      <c r="C146" s="79" t="s">
        <v>612</v>
      </c>
      <c r="D146" s="92" t="s">
        <v>123</v>
      </c>
      <c r="E146" s="92" t="s">
        <v>283</v>
      </c>
      <c r="F146" s="79" t="s">
        <v>613</v>
      </c>
      <c r="G146" s="92" t="s">
        <v>325</v>
      </c>
      <c r="H146" s="79" t="s">
        <v>415</v>
      </c>
      <c r="I146" s="79" t="s">
        <v>163</v>
      </c>
      <c r="J146" s="79"/>
      <c r="K146" s="86">
        <v>4.74</v>
      </c>
      <c r="L146" s="92" t="s">
        <v>167</v>
      </c>
      <c r="M146" s="93">
        <v>4.3499999999999997E-2</v>
      </c>
      <c r="N146" s="93">
        <v>3.2699999999999993E-2</v>
      </c>
      <c r="O146" s="86">
        <v>10715</v>
      </c>
      <c r="P146" s="88">
        <v>106.9</v>
      </c>
      <c r="Q146" s="79"/>
      <c r="R146" s="86">
        <v>11.454330000000001</v>
      </c>
      <c r="S146" s="87">
        <v>5.7110968503953794E-6</v>
      </c>
      <c r="T146" s="87">
        <v>5.6835815912835612E-3</v>
      </c>
      <c r="U146" s="87">
        <f>R146/'סכום נכסי הקרן'!$C$42</f>
        <v>1.3301126447144679E-4</v>
      </c>
    </row>
    <row r="147" spans="2:21" s="141" customFormat="1">
      <c r="B147" s="85" t="s">
        <v>614</v>
      </c>
      <c r="C147" s="79" t="s">
        <v>615</v>
      </c>
      <c r="D147" s="92" t="s">
        <v>123</v>
      </c>
      <c r="E147" s="92" t="s">
        <v>283</v>
      </c>
      <c r="F147" s="79" t="s">
        <v>399</v>
      </c>
      <c r="G147" s="92" t="s">
        <v>400</v>
      </c>
      <c r="H147" s="79" t="s">
        <v>415</v>
      </c>
      <c r="I147" s="79" t="s">
        <v>163</v>
      </c>
      <c r="J147" s="79"/>
      <c r="K147" s="86">
        <v>6.52</v>
      </c>
      <c r="L147" s="92" t="s">
        <v>167</v>
      </c>
      <c r="M147" s="93">
        <v>3.61E-2</v>
      </c>
      <c r="N147" s="93">
        <v>2.3399999999999994E-2</v>
      </c>
      <c r="O147" s="86">
        <v>19082</v>
      </c>
      <c r="P147" s="88">
        <v>109.16</v>
      </c>
      <c r="Q147" s="79"/>
      <c r="R147" s="86">
        <v>20.829909999999998</v>
      </c>
      <c r="S147" s="87">
        <v>2.4862540716612378E-5</v>
      </c>
      <c r="T147" s="87">
        <v>1.0335697768799515E-2</v>
      </c>
      <c r="U147" s="87">
        <f>R147/'סכום נכסי הקרן'!$C$42</f>
        <v>2.4188343342006332E-4</v>
      </c>
    </row>
    <row r="148" spans="2:21" s="141" customFormat="1">
      <c r="B148" s="85" t="s">
        <v>616</v>
      </c>
      <c r="C148" s="79" t="s">
        <v>617</v>
      </c>
      <c r="D148" s="92" t="s">
        <v>123</v>
      </c>
      <c r="E148" s="92" t="s">
        <v>283</v>
      </c>
      <c r="F148" s="79" t="s">
        <v>437</v>
      </c>
      <c r="G148" s="92" t="s">
        <v>400</v>
      </c>
      <c r="H148" s="79" t="s">
        <v>415</v>
      </c>
      <c r="I148" s="79" t="s">
        <v>287</v>
      </c>
      <c r="J148" s="79"/>
      <c r="K148" s="86">
        <v>8.89</v>
      </c>
      <c r="L148" s="92" t="s">
        <v>167</v>
      </c>
      <c r="M148" s="93">
        <v>3.95E-2</v>
      </c>
      <c r="N148" s="93">
        <v>2.9600000000000001E-2</v>
      </c>
      <c r="O148" s="86">
        <v>5332</v>
      </c>
      <c r="P148" s="88">
        <v>110.18</v>
      </c>
      <c r="Q148" s="79"/>
      <c r="R148" s="86">
        <v>5.8748000000000005</v>
      </c>
      <c r="S148" s="87">
        <v>2.2215743509958231E-5</v>
      </c>
      <c r="T148" s="87">
        <v>2.9150465485517415E-3</v>
      </c>
      <c r="U148" s="87">
        <f>R148/'סכום נכסי הקרן'!$C$42</f>
        <v>6.8220016056535449E-5</v>
      </c>
    </row>
    <row r="149" spans="2:21" s="141" customFormat="1">
      <c r="B149" s="85" t="s">
        <v>618</v>
      </c>
      <c r="C149" s="79" t="s">
        <v>619</v>
      </c>
      <c r="D149" s="92" t="s">
        <v>123</v>
      </c>
      <c r="E149" s="92" t="s">
        <v>283</v>
      </c>
      <c r="F149" s="79" t="s">
        <v>437</v>
      </c>
      <c r="G149" s="92" t="s">
        <v>400</v>
      </c>
      <c r="H149" s="79" t="s">
        <v>415</v>
      </c>
      <c r="I149" s="79" t="s">
        <v>287</v>
      </c>
      <c r="J149" s="79"/>
      <c r="K149" s="86">
        <v>9.5500000000000007</v>
      </c>
      <c r="L149" s="92" t="s">
        <v>167</v>
      </c>
      <c r="M149" s="93">
        <v>3.95E-2</v>
      </c>
      <c r="N149" s="93">
        <v>3.0500000000000003E-2</v>
      </c>
      <c r="O149" s="86">
        <v>1240</v>
      </c>
      <c r="P149" s="88">
        <v>109.99</v>
      </c>
      <c r="Q149" s="79"/>
      <c r="R149" s="86">
        <v>1.3638699999999999</v>
      </c>
      <c r="S149" s="87">
        <v>5.1664519790600538E-6</v>
      </c>
      <c r="T149" s="87">
        <v>6.7674551238736005E-4</v>
      </c>
      <c r="U149" s="87">
        <f>R149/'סכום נכסי הקרן'!$C$42</f>
        <v>1.583768524869391E-5</v>
      </c>
    </row>
    <row r="150" spans="2:21" s="141" customFormat="1">
      <c r="B150" s="85" t="s">
        <v>620</v>
      </c>
      <c r="C150" s="79" t="s">
        <v>621</v>
      </c>
      <c r="D150" s="92" t="s">
        <v>123</v>
      </c>
      <c r="E150" s="92" t="s">
        <v>283</v>
      </c>
      <c r="F150" s="79" t="s">
        <v>622</v>
      </c>
      <c r="G150" s="92" t="s">
        <v>325</v>
      </c>
      <c r="H150" s="79" t="s">
        <v>415</v>
      </c>
      <c r="I150" s="79" t="s">
        <v>163</v>
      </c>
      <c r="J150" s="79"/>
      <c r="K150" s="86">
        <v>3.589999999999999</v>
      </c>
      <c r="L150" s="92" t="s">
        <v>167</v>
      </c>
      <c r="M150" s="93">
        <v>3.9E-2</v>
      </c>
      <c r="N150" s="93">
        <v>3.9899999999999998E-2</v>
      </c>
      <c r="O150" s="86">
        <v>7070</v>
      </c>
      <c r="P150" s="88">
        <v>100.17</v>
      </c>
      <c r="Q150" s="79"/>
      <c r="R150" s="86">
        <v>7.0820200000000009</v>
      </c>
      <c r="S150" s="87">
        <v>7.8717801691263656E-6</v>
      </c>
      <c r="T150" s="87">
        <v>3.5140631098547022E-3</v>
      </c>
      <c r="U150" s="87">
        <f>R150/'סכום נכסי הקרן'!$C$42</f>
        <v>8.2238632483268404E-5</v>
      </c>
    </row>
    <row r="151" spans="2:21" s="141" customFormat="1">
      <c r="B151" s="85" t="s">
        <v>623</v>
      </c>
      <c r="C151" s="79" t="s">
        <v>624</v>
      </c>
      <c r="D151" s="92" t="s">
        <v>123</v>
      </c>
      <c r="E151" s="92" t="s">
        <v>283</v>
      </c>
      <c r="F151" s="79" t="s">
        <v>446</v>
      </c>
      <c r="G151" s="92" t="s">
        <v>400</v>
      </c>
      <c r="H151" s="79" t="s">
        <v>415</v>
      </c>
      <c r="I151" s="79" t="s">
        <v>163</v>
      </c>
      <c r="J151" s="79"/>
      <c r="K151" s="86">
        <v>5.6800000000000006</v>
      </c>
      <c r="L151" s="92" t="s">
        <v>167</v>
      </c>
      <c r="M151" s="93">
        <v>3.9199999999999999E-2</v>
      </c>
      <c r="N151" s="93">
        <v>2.2800000000000001E-2</v>
      </c>
      <c r="O151" s="86">
        <v>5786</v>
      </c>
      <c r="P151" s="88">
        <v>110.32</v>
      </c>
      <c r="Q151" s="79"/>
      <c r="R151" s="86">
        <v>6.3831099999999994</v>
      </c>
      <c r="S151" s="87">
        <v>6.0280000916806098E-6</v>
      </c>
      <c r="T151" s="87">
        <v>3.1672674430663346E-3</v>
      </c>
      <c r="U151" s="87">
        <f>R151/'סכום נכסי הקרן'!$C$42</f>
        <v>7.4122670846774689E-5</v>
      </c>
    </row>
    <row r="152" spans="2:21" s="141" customFormat="1">
      <c r="B152" s="85" t="s">
        <v>625</v>
      </c>
      <c r="C152" s="79" t="s">
        <v>626</v>
      </c>
      <c r="D152" s="92" t="s">
        <v>123</v>
      </c>
      <c r="E152" s="92" t="s">
        <v>283</v>
      </c>
      <c r="F152" s="79" t="s">
        <v>471</v>
      </c>
      <c r="G152" s="92" t="s">
        <v>472</v>
      </c>
      <c r="H152" s="79" t="s">
        <v>415</v>
      </c>
      <c r="I152" s="79" t="s">
        <v>287</v>
      </c>
      <c r="J152" s="79"/>
      <c r="K152" s="86">
        <v>5.8599999999999994</v>
      </c>
      <c r="L152" s="92" t="s">
        <v>167</v>
      </c>
      <c r="M152" s="93">
        <v>1.7500000000000002E-2</v>
      </c>
      <c r="N152" s="93">
        <v>1.3399999999999999E-2</v>
      </c>
      <c r="O152" s="86">
        <v>37112</v>
      </c>
      <c r="P152" s="88">
        <v>102.6</v>
      </c>
      <c r="Q152" s="79"/>
      <c r="R152" s="86">
        <v>38.076910000000005</v>
      </c>
      <c r="S152" s="87">
        <v>2.5690192011895349E-5</v>
      </c>
      <c r="T152" s="87">
        <v>1.8893573411012339E-2</v>
      </c>
      <c r="U152" s="87">
        <f>R152/'סכום נכסי הקרן'!$C$42</f>
        <v>4.4216099468633068E-4</v>
      </c>
    </row>
    <row r="153" spans="2:21" s="141" customFormat="1">
      <c r="B153" s="85" t="s">
        <v>627</v>
      </c>
      <c r="C153" s="79" t="s">
        <v>628</v>
      </c>
      <c r="D153" s="92" t="s">
        <v>123</v>
      </c>
      <c r="E153" s="92" t="s">
        <v>283</v>
      </c>
      <c r="F153" s="79" t="s">
        <v>471</v>
      </c>
      <c r="G153" s="92" t="s">
        <v>472</v>
      </c>
      <c r="H153" s="79" t="s">
        <v>415</v>
      </c>
      <c r="I153" s="79" t="s">
        <v>287</v>
      </c>
      <c r="J153" s="79"/>
      <c r="K153" s="86">
        <v>4.37</v>
      </c>
      <c r="L153" s="92" t="s">
        <v>167</v>
      </c>
      <c r="M153" s="93">
        <v>2.9600000000000001E-2</v>
      </c>
      <c r="N153" s="93">
        <v>1.6200000000000003E-2</v>
      </c>
      <c r="O153" s="86">
        <v>10000</v>
      </c>
      <c r="P153" s="88">
        <v>107.02</v>
      </c>
      <c r="Q153" s="79"/>
      <c r="R153" s="86">
        <v>10.702</v>
      </c>
      <c r="S153" s="87">
        <v>2.4486157974896791E-5</v>
      </c>
      <c r="T153" s="87">
        <v>5.3102791861170994E-3</v>
      </c>
      <c r="U153" s="87">
        <f>R153/'סכום נכסי הקרן'!$C$42</f>
        <v>1.24274973077729E-4</v>
      </c>
    </row>
    <row r="154" spans="2:21" s="141" customFormat="1">
      <c r="B154" s="85" t="s">
        <v>629</v>
      </c>
      <c r="C154" s="79" t="s">
        <v>630</v>
      </c>
      <c r="D154" s="92" t="s">
        <v>123</v>
      </c>
      <c r="E154" s="92" t="s">
        <v>283</v>
      </c>
      <c r="F154" s="79" t="s">
        <v>483</v>
      </c>
      <c r="G154" s="92" t="s">
        <v>325</v>
      </c>
      <c r="H154" s="79" t="s">
        <v>480</v>
      </c>
      <c r="I154" s="79" t="s">
        <v>163</v>
      </c>
      <c r="J154" s="79"/>
      <c r="K154" s="86">
        <v>4.080000000000001</v>
      </c>
      <c r="L154" s="92" t="s">
        <v>167</v>
      </c>
      <c r="M154" s="93">
        <v>3.5000000000000003E-2</v>
      </c>
      <c r="N154" s="93">
        <v>1.8700000000000001E-2</v>
      </c>
      <c r="O154" s="86">
        <v>5100</v>
      </c>
      <c r="P154" s="88">
        <v>107.65</v>
      </c>
      <c r="Q154" s="79"/>
      <c r="R154" s="86">
        <v>5.4901499999999999</v>
      </c>
      <c r="S154" s="87">
        <v>3.1577008559647816E-5</v>
      </c>
      <c r="T154" s="87">
        <v>2.7241851311587358E-3</v>
      </c>
      <c r="U154" s="87">
        <f>R154/'סכום נכסי הקרן'!$C$42</f>
        <v>6.3753339884385526E-5</v>
      </c>
    </row>
    <row r="155" spans="2:21" s="141" customFormat="1">
      <c r="B155" s="85" t="s">
        <v>631</v>
      </c>
      <c r="C155" s="79" t="s">
        <v>632</v>
      </c>
      <c r="D155" s="92" t="s">
        <v>123</v>
      </c>
      <c r="E155" s="92" t="s">
        <v>283</v>
      </c>
      <c r="F155" s="79" t="s">
        <v>633</v>
      </c>
      <c r="G155" s="92" t="s">
        <v>606</v>
      </c>
      <c r="H155" s="79" t="s">
        <v>480</v>
      </c>
      <c r="I155" s="79" t="s">
        <v>163</v>
      </c>
      <c r="J155" s="79"/>
      <c r="K155" s="86">
        <v>1.3800000000000001</v>
      </c>
      <c r="L155" s="92" t="s">
        <v>167</v>
      </c>
      <c r="M155" s="93">
        <v>5.5500000000000001E-2</v>
      </c>
      <c r="N155" s="93">
        <v>1.0699999999999998E-2</v>
      </c>
      <c r="O155" s="86">
        <v>3242</v>
      </c>
      <c r="P155" s="88">
        <v>106.74</v>
      </c>
      <c r="Q155" s="79"/>
      <c r="R155" s="86">
        <v>3.4605100000000002</v>
      </c>
      <c r="S155" s="87">
        <v>1.3508333333333333E-4</v>
      </c>
      <c r="T155" s="87">
        <v>1.7170878551999705E-3</v>
      </c>
      <c r="U155" s="87">
        <f>R155/'סכום נכסי הקרן'!$C$42</f>
        <v>4.0184525050010468E-5</v>
      </c>
    </row>
    <row r="156" spans="2:21" s="141" customFormat="1">
      <c r="B156" s="85" t="s">
        <v>634</v>
      </c>
      <c r="C156" s="79" t="s">
        <v>635</v>
      </c>
      <c r="D156" s="92" t="s">
        <v>123</v>
      </c>
      <c r="E156" s="92" t="s">
        <v>283</v>
      </c>
      <c r="F156" s="79" t="s">
        <v>636</v>
      </c>
      <c r="G156" s="92" t="s">
        <v>325</v>
      </c>
      <c r="H156" s="79" t="s">
        <v>480</v>
      </c>
      <c r="I156" s="79" t="s">
        <v>163</v>
      </c>
      <c r="J156" s="79"/>
      <c r="K156" s="86">
        <v>2.82</v>
      </c>
      <c r="L156" s="92" t="s">
        <v>167</v>
      </c>
      <c r="M156" s="93">
        <v>6.7500000000000004E-2</v>
      </c>
      <c r="N156" s="93">
        <v>4.4999999999999998E-2</v>
      </c>
      <c r="O156" s="86">
        <v>8434</v>
      </c>
      <c r="P156" s="88">
        <v>107.64</v>
      </c>
      <c r="Q156" s="79"/>
      <c r="R156" s="86">
        <v>9.07836</v>
      </c>
      <c r="S156" s="87">
        <v>9.0387560511117335E-6</v>
      </c>
      <c r="T156" s="87">
        <v>4.5046370913920785E-3</v>
      </c>
      <c r="U156" s="87">
        <f>R156/'סכום נכסי הקרן'!$C$42</f>
        <v>1.0542075729676058E-4</v>
      </c>
    </row>
    <row r="157" spans="2:21" s="141" customFormat="1">
      <c r="B157" s="85" t="s">
        <v>637</v>
      </c>
      <c r="C157" s="79" t="s">
        <v>638</v>
      </c>
      <c r="D157" s="92" t="s">
        <v>123</v>
      </c>
      <c r="E157" s="92" t="s">
        <v>283</v>
      </c>
      <c r="F157" s="79" t="s">
        <v>639</v>
      </c>
      <c r="G157" s="92" t="s">
        <v>325</v>
      </c>
      <c r="H157" s="79" t="s">
        <v>480</v>
      </c>
      <c r="I157" s="79" t="s">
        <v>287</v>
      </c>
      <c r="J157" s="79"/>
      <c r="K157" s="86">
        <v>4.0200000000000005</v>
      </c>
      <c r="L157" s="92" t="s">
        <v>167</v>
      </c>
      <c r="M157" s="93">
        <v>3.7000000000000005E-2</v>
      </c>
      <c r="N157" s="93">
        <v>1.8900000000000004E-2</v>
      </c>
      <c r="O157" s="86">
        <v>1960.3</v>
      </c>
      <c r="P157" s="88">
        <v>108.4</v>
      </c>
      <c r="Q157" s="79"/>
      <c r="R157" s="86">
        <v>2.1249699999999998</v>
      </c>
      <c r="S157" s="87">
        <v>8.2580001277182311E-6</v>
      </c>
      <c r="T157" s="87">
        <v>1.0543995479464822E-3</v>
      </c>
      <c r="U157" s="87">
        <f>R157/'סכום נכסי הקרן'!$C$42</f>
        <v>2.4675816626890466E-5</v>
      </c>
    </row>
    <row r="158" spans="2:21" s="141" customFormat="1">
      <c r="B158" s="85" t="s">
        <v>640</v>
      </c>
      <c r="C158" s="79" t="s">
        <v>641</v>
      </c>
      <c r="D158" s="92" t="s">
        <v>123</v>
      </c>
      <c r="E158" s="92" t="s">
        <v>283</v>
      </c>
      <c r="F158" s="79" t="s">
        <v>642</v>
      </c>
      <c r="G158" s="92" t="s">
        <v>643</v>
      </c>
      <c r="H158" s="79" t="s">
        <v>480</v>
      </c>
      <c r="I158" s="79" t="s">
        <v>163</v>
      </c>
      <c r="J158" s="79"/>
      <c r="K158" s="86">
        <v>2.4899999999999998</v>
      </c>
      <c r="L158" s="92" t="s">
        <v>167</v>
      </c>
      <c r="M158" s="93">
        <v>4.4500000000000005E-2</v>
      </c>
      <c r="N158" s="93">
        <v>3.4700000000000002E-2</v>
      </c>
      <c r="O158" s="86">
        <v>7655</v>
      </c>
      <c r="P158" s="88">
        <v>103.61</v>
      </c>
      <c r="Q158" s="79"/>
      <c r="R158" s="86">
        <v>7.9313500000000001</v>
      </c>
      <c r="S158" s="87">
        <v>5.4678571428571427E-6</v>
      </c>
      <c r="T158" s="87">
        <v>3.935496432705088E-3</v>
      </c>
      <c r="U158" s="87">
        <f>R158/'סכום נכסי הקרן'!$C$42</f>
        <v>9.2101318232110441E-5</v>
      </c>
    </row>
    <row r="159" spans="2:21" s="141" customFormat="1">
      <c r="B159" s="85" t="s">
        <v>644</v>
      </c>
      <c r="C159" s="79" t="s">
        <v>645</v>
      </c>
      <c r="D159" s="92" t="s">
        <v>123</v>
      </c>
      <c r="E159" s="92" t="s">
        <v>283</v>
      </c>
      <c r="F159" s="79" t="s">
        <v>646</v>
      </c>
      <c r="G159" s="92" t="s">
        <v>552</v>
      </c>
      <c r="H159" s="79" t="s">
        <v>480</v>
      </c>
      <c r="I159" s="79" t="s">
        <v>287</v>
      </c>
      <c r="J159" s="79"/>
      <c r="K159" s="86">
        <v>3.3300000000000005</v>
      </c>
      <c r="L159" s="92" t="s">
        <v>167</v>
      </c>
      <c r="M159" s="93">
        <v>2.9500000000000002E-2</v>
      </c>
      <c r="N159" s="93">
        <v>1.7100000000000001E-2</v>
      </c>
      <c r="O159" s="86">
        <v>6588.23</v>
      </c>
      <c r="P159" s="88">
        <v>104.89</v>
      </c>
      <c r="Q159" s="79"/>
      <c r="R159" s="86">
        <v>6.9103999999999992</v>
      </c>
      <c r="S159" s="87">
        <v>2.6319349248923408E-5</v>
      </c>
      <c r="T159" s="87">
        <v>3.4289061192060923E-3</v>
      </c>
      <c r="U159" s="87">
        <f>R159/'סכום נכסי הקרן'!$C$42</f>
        <v>8.0245727336604222E-5</v>
      </c>
    </row>
    <row r="160" spans="2:21" s="141" customFormat="1">
      <c r="B160" s="85" t="s">
        <v>647</v>
      </c>
      <c r="C160" s="79" t="s">
        <v>648</v>
      </c>
      <c r="D160" s="92" t="s">
        <v>123</v>
      </c>
      <c r="E160" s="92" t="s">
        <v>283</v>
      </c>
      <c r="F160" s="79" t="s">
        <v>461</v>
      </c>
      <c r="G160" s="92" t="s">
        <v>400</v>
      </c>
      <c r="H160" s="79" t="s">
        <v>480</v>
      </c>
      <c r="I160" s="79" t="s">
        <v>163</v>
      </c>
      <c r="J160" s="79"/>
      <c r="K160" s="86">
        <v>9.43</v>
      </c>
      <c r="L160" s="92" t="s">
        <v>167</v>
      </c>
      <c r="M160" s="93">
        <v>3.4300000000000004E-2</v>
      </c>
      <c r="N160" s="93">
        <v>3.1699999999999999E-2</v>
      </c>
      <c r="O160" s="86">
        <v>5000</v>
      </c>
      <c r="P160" s="88">
        <v>103</v>
      </c>
      <c r="Q160" s="79"/>
      <c r="R160" s="86">
        <v>5.15</v>
      </c>
      <c r="S160" s="87">
        <v>1.9694343784465103E-5</v>
      </c>
      <c r="T160" s="87">
        <v>2.5554043924970156E-3</v>
      </c>
      <c r="U160" s="87">
        <f>R160/'סכום נכסי הקרן'!$C$42</f>
        <v>5.980341163804003E-5</v>
      </c>
    </row>
    <row r="161" spans="2:21" s="141" customFormat="1">
      <c r="B161" s="85" t="s">
        <v>649</v>
      </c>
      <c r="C161" s="79" t="s">
        <v>650</v>
      </c>
      <c r="D161" s="92" t="s">
        <v>123</v>
      </c>
      <c r="E161" s="92" t="s">
        <v>283</v>
      </c>
      <c r="F161" s="79" t="s">
        <v>651</v>
      </c>
      <c r="G161" s="92" t="s">
        <v>154</v>
      </c>
      <c r="H161" s="79" t="s">
        <v>480</v>
      </c>
      <c r="I161" s="79" t="s">
        <v>163</v>
      </c>
      <c r="J161" s="79"/>
      <c r="K161" s="86">
        <v>3.05</v>
      </c>
      <c r="L161" s="92" t="s">
        <v>167</v>
      </c>
      <c r="M161" s="93">
        <v>2.4E-2</v>
      </c>
      <c r="N161" s="93">
        <v>1.7300000000000003E-2</v>
      </c>
      <c r="O161" s="86">
        <v>3654.21</v>
      </c>
      <c r="P161" s="88">
        <v>102.26</v>
      </c>
      <c r="Q161" s="79"/>
      <c r="R161" s="86">
        <v>3.7368000000000001</v>
      </c>
      <c r="S161" s="87">
        <v>9.395033874066762E-6</v>
      </c>
      <c r="T161" s="87">
        <v>1.8541815793947278E-3</v>
      </c>
      <c r="U161" s="87">
        <f>R161/'סכום נכסי הקרן'!$C$42</f>
        <v>4.3392890992044265E-5</v>
      </c>
    </row>
    <row r="162" spans="2:21" s="141" customFormat="1">
      <c r="B162" s="85" t="s">
        <v>652</v>
      </c>
      <c r="C162" s="79" t="s">
        <v>653</v>
      </c>
      <c r="D162" s="92" t="s">
        <v>123</v>
      </c>
      <c r="E162" s="92" t="s">
        <v>283</v>
      </c>
      <c r="F162" s="79" t="s">
        <v>654</v>
      </c>
      <c r="G162" s="92" t="s">
        <v>325</v>
      </c>
      <c r="H162" s="79" t="s">
        <v>480</v>
      </c>
      <c r="I162" s="79" t="s">
        <v>287</v>
      </c>
      <c r="J162" s="79"/>
      <c r="K162" s="86">
        <v>2.16</v>
      </c>
      <c r="L162" s="92" t="s">
        <v>167</v>
      </c>
      <c r="M162" s="93">
        <v>5.0999999999999997E-2</v>
      </c>
      <c r="N162" s="93">
        <v>2.8900000000000002E-2</v>
      </c>
      <c r="O162" s="86">
        <v>12541</v>
      </c>
      <c r="P162" s="88">
        <v>104.8</v>
      </c>
      <c r="Q162" s="79"/>
      <c r="R162" s="86">
        <v>13.14297</v>
      </c>
      <c r="S162" s="87">
        <v>1.4806375442739079E-5</v>
      </c>
      <c r="T162" s="87">
        <v>6.5214763628070873E-3</v>
      </c>
      <c r="U162" s="87">
        <f>R162/'סכום נכסי הקרן'!$C$42</f>
        <v>1.5262028059347785E-4</v>
      </c>
    </row>
    <row r="163" spans="2:21" s="141" customFormat="1">
      <c r="B163" s="85" t="s">
        <v>655</v>
      </c>
      <c r="C163" s="79" t="s">
        <v>656</v>
      </c>
      <c r="D163" s="92" t="s">
        <v>123</v>
      </c>
      <c r="E163" s="92" t="s">
        <v>283</v>
      </c>
      <c r="F163" s="79" t="s">
        <v>657</v>
      </c>
      <c r="G163" s="92" t="s">
        <v>325</v>
      </c>
      <c r="H163" s="79" t="s">
        <v>480</v>
      </c>
      <c r="I163" s="79" t="s">
        <v>287</v>
      </c>
      <c r="J163" s="79"/>
      <c r="K163" s="86">
        <v>3.79</v>
      </c>
      <c r="L163" s="92" t="s">
        <v>167</v>
      </c>
      <c r="M163" s="93">
        <v>3.3500000000000002E-2</v>
      </c>
      <c r="N163" s="93">
        <v>1.84E-2</v>
      </c>
      <c r="O163" s="86">
        <v>362.67</v>
      </c>
      <c r="P163" s="88">
        <v>105.76</v>
      </c>
      <c r="Q163" s="86">
        <v>6.0699999999999999E-3</v>
      </c>
      <c r="R163" s="86">
        <v>0.38962999999999998</v>
      </c>
      <c r="S163" s="87">
        <v>6.5971474390691121E-7</v>
      </c>
      <c r="T163" s="87">
        <v>1.9333246863079847E-4</v>
      </c>
      <c r="U163" s="87">
        <f>R163/'סכום נכסי הקרן'!$C$42</f>
        <v>4.5245054905882591E-6</v>
      </c>
    </row>
    <row r="164" spans="2:21" s="141" customFormat="1">
      <c r="B164" s="85" t="s">
        <v>658</v>
      </c>
      <c r="C164" s="79" t="s">
        <v>659</v>
      </c>
      <c r="D164" s="92" t="s">
        <v>123</v>
      </c>
      <c r="E164" s="92" t="s">
        <v>283</v>
      </c>
      <c r="F164" s="79" t="s">
        <v>479</v>
      </c>
      <c r="G164" s="92" t="s">
        <v>291</v>
      </c>
      <c r="H164" s="79" t="s">
        <v>528</v>
      </c>
      <c r="I164" s="79" t="s">
        <v>163</v>
      </c>
      <c r="J164" s="79"/>
      <c r="K164" s="86">
        <v>2.38</v>
      </c>
      <c r="L164" s="92" t="s">
        <v>167</v>
      </c>
      <c r="M164" s="93">
        <v>2.6200000000000001E-2</v>
      </c>
      <c r="N164" s="93">
        <v>1.2299999999999998E-2</v>
      </c>
      <c r="O164" s="86">
        <v>14813</v>
      </c>
      <c r="P164" s="88">
        <v>103.51</v>
      </c>
      <c r="Q164" s="79"/>
      <c r="R164" s="86">
        <v>15.332940000000001</v>
      </c>
      <c r="S164" s="87">
        <v>1.5345806398143545E-4</v>
      </c>
      <c r="T164" s="87">
        <v>7.608128587552076E-3</v>
      </c>
      <c r="U164" s="87">
        <f>R164/'סכום נכסי הקרן'!$C$42</f>
        <v>1.7805089756143096E-4</v>
      </c>
    </row>
    <row r="165" spans="2:21" s="141" customFormat="1">
      <c r="B165" s="85" t="s">
        <v>660</v>
      </c>
      <c r="C165" s="79" t="s">
        <v>661</v>
      </c>
      <c r="D165" s="92" t="s">
        <v>123</v>
      </c>
      <c r="E165" s="92" t="s">
        <v>283</v>
      </c>
      <c r="F165" s="79" t="s">
        <v>662</v>
      </c>
      <c r="G165" s="92" t="s">
        <v>325</v>
      </c>
      <c r="H165" s="79" t="s">
        <v>528</v>
      </c>
      <c r="I165" s="79" t="s">
        <v>163</v>
      </c>
      <c r="J165" s="79"/>
      <c r="K165" s="86">
        <v>4.9700000000000006</v>
      </c>
      <c r="L165" s="92" t="s">
        <v>167</v>
      </c>
      <c r="M165" s="93">
        <v>3.95E-2</v>
      </c>
      <c r="N165" s="93">
        <v>3.85E-2</v>
      </c>
      <c r="O165" s="86">
        <v>3270</v>
      </c>
      <c r="P165" s="88">
        <v>100.98</v>
      </c>
      <c r="Q165" s="79"/>
      <c r="R165" s="86">
        <v>3.3020399999999999</v>
      </c>
      <c r="S165" s="87">
        <v>5.2915190057769794E-6</v>
      </c>
      <c r="T165" s="87">
        <v>1.6384558291652127E-3</v>
      </c>
      <c r="U165" s="87">
        <f>R165/'סכום נכסי הקרן'!$C$42</f>
        <v>3.8344321818499743E-5</v>
      </c>
    </row>
    <row r="166" spans="2:21" s="141" customFormat="1">
      <c r="B166" s="85" t="s">
        <v>663</v>
      </c>
      <c r="C166" s="79" t="s">
        <v>664</v>
      </c>
      <c r="D166" s="92" t="s">
        <v>123</v>
      </c>
      <c r="E166" s="92" t="s">
        <v>283</v>
      </c>
      <c r="F166" s="79" t="s">
        <v>662</v>
      </c>
      <c r="G166" s="92" t="s">
        <v>325</v>
      </c>
      <c r="H166" s="79" t="s">
        <v>528</v>
      </c>
      <c r="I166" s="79" t="s">
        <v>163</v>
      </c>
      <c r="J166" s="79"/>
      <c r="K166" s="86">
        <v>5.65</v>
      </c>
      <c r="L166" s="92" t="s">
        <v>167</v>
      </c>
      <c r="M166" s="93">
        <v>0.03</v>
      </c>
      <c r="N166" s="93">
        <v>3.4000000000000002E-2</v>
      </c>
      <c r="O166" s="86">
        <v>9907</v>
      </c>
      <c r="P166" s="88">
        <v>98.34</v>
      </c>
      <c r="Q166" s="79"/>
      <c r="R166" s="86">
        <v>9.7425499999999996</v>
      </c>
      <c r="S166" s="87">
        <v>1.5389275506399901E-5</v>
      </c>
      <c r="T166" s="87">
        <v>4.8342048668197669E-3</v>
      </c>
      <c r="U166" s="87">
        <f>R166/'סכום נכסי הקרן'!$C$42</f>
        <v>1.1313353942799744E-4</v>
      </c>
    </row>
    <row r="167" spans="2:21" s="141" customFormat="1">
      <c r="B167" s="85" t="s">
        <v>665</v>
      </c>
      <c r="C167" s="79" t="s">
        <v>666</v>
      </c>
      <c r="D167" s="92" t="s">
        <v>123</v>
      </c>
      <c r="E167" s="92" t="s">
        <v>283</v>
      </c>
      <c r="F167" s="79" t="s">
        <v>667</v>
      </c>
      <c r="G167" s="92" t="s">
        <v>325</v>
      </c>
      <c r="H167" s="79" t="s">
        <v>528</v>
      </c>
      <c r="I167" s="79" t="s">
        <v>163</v>
      </c>
      <c r="J167" s="79"/>
      <c r="K167" s="86">
        <v>2.5499999999999994</v>
      </c>
      <c r="L167" s="92" t="s">
        <v>167</v>
      </c>
      <c r="M167" s="93">
        <v>4.6500000000000007E-2</v>
      </c>
      <c r="N167" s="93">
        <v>2.1899999999999999E-2</v>
      </c>
      <c r="O167" s="86">
        <v>1</v>
      </c>
      <c r="P167" s="88">
        <v>107.53</v>
      </c>
      <c r="Q167" s="79"/>
      <c r="R167" s="86">
        <v>1.07E-3</v>
      </c>
      <c r="S167" s="87">
        <v>5.1555719617312202E-9</v>
      </c>
      <c r="T167" s="87">
        <v>5.3092867960617609E-7</v>
      </c>
      <c r="U167" s="87">
        <f>R167/'סכום נכסי הקרן'!$C$42</f>
        <v>1.2425174845185014E-8</v>
      </c>
    </row>
    <row r="168" spans="2:21" s="141" customFormat="1">
      <c r="B168" s="85" t="s">
        <v>668</v>
      </c>
      <c r="C168" s="79" t="s">
        <v>669</v>
      </c>
      <c r="D168" s="92" t="s">
        <v>123</v>
      </c>
      <c r="E168" s="92" t="s">
        <v>283</v>
      </c>
      <c r="F168" s="79" t="s">
        <v>670</v>
      </c>
      <c r="G168" s="92" t="s">
        <v>671</v>
      </c>
      <c r="H168" s="79" t="s">
        <v>528</v>
      </c>
      <c r="I168" s="79" t="s">
        <v>287</v>
      </c>
      <c r="J168" s="79"/>
      <c r="K168" s="86">
        <v>2.61</v>
      </c>
      <c r="L168" s="92" t="s">
        <v>167</v>
      </c>
      <c r="M168" s="93">
        <v>3.4000000000000002E-2</v>
      </c>
      <c r="N168" s="93">
        <v>2.2599999999999999E-2</v>
      </c>
      <c r="O168" s="86">
        <v>2253.4299999999998</v>
      </c>
      <c r="P168" s="88">
        <v>103.49</v>
      </c>
      <c r="Q168" s="79"/>
      <c r="R168" s="86">
        <v>2.3320700000000003</v>
      </c>
      <c r="S168" s="87">
        <v>4.1389655169766353E-6</v>
      </c>
      <c r="T168" s="87">
        <v>1.1571615381767992E-3</v>
      </c>
      <c r="U168" s="87">
        <f>R168/'סכום נכסי הקרן'!$C$42</f>
        <v>2.7080726636645441E-5</v>
      </c>
    </row>
    <row r="169" spans="2:21" s="141" customFormat="1">
      <c r="B169" s="85" t="s">
        <v>672</v>
      </c>
      <c r="C169" s="79" t="s">
        <v>673</v>
      </c>
      <c r="D169" s="92" t="s">
        <v>123</v>
      </c>
      <c r="E169" s="92" t="s">
        <v>283</v>
      </c>
      <c r="F169" s="79" t="s">
        <v>674</v>
      </c>
      <c r="G169" s="92" t="s">
        <v>675</v>
      </c>
      <c r="H169" s="79" t="s">
        <v>548</v>
      </c>
      <c r="I169" s="79" t="s">
        <v>163</v>
      </c>
      <c r="J169" s="79"/>
      <c r="K169" s="86">
        <v>5.84</v>
      </c>
      <c r="L169" s="92" t="s">
        <v>167</v>
      </c>
      <c r="M169" s="93">
        <v>4.4500000000000005E-2</v>
      </c>
      <c r="N169" s="93">
        <v>3.4500000000000003E-2</v>
      </c>
      <c r="O169" s="86">
        <v>8414</v>
      </c>
      <c r="P169" s="88">
        <v>110.11</v>
      </c>
      <c r="Q169" s="79"/>
      <c r="R169" s="86">
        <v>9.2646499999999996</v>
      </c>
      <c r="S169" s="87">
        <v>2.6293749999999999E-5</v>
      </c>
      <c r="T169" s="87">
        <v>4.5970732630965967E-3</v>
      </c>
      <c r="U169" s="87">
        <f>R169/'סכום נכסי הקרן'!$C$42</f>
        <v>1.0758401507424611E-4</v>
      </c>
    </row>
    <row r="170" spans="2:21" s="141" customFormat="1">
      <c r="B170" s="85" t="s">
        <v>676</v>
      </c>
      <c r="C170" s="79" t="s">
        <v>677</v>
      </c>
      <c r="D170" s="92" t="s">
        <v>123</v>
      </c>
      <c r="E170" s="92" t="s">
        <v>283</v>
      </c>
      <c r="F170" s="79" t="s">
        <v>551</v>
      </c>
      <c r="G170" s="92" t="s">
        <v>552</v>
      </c>
      <c r="H170" s="79" t="s">
        <v>548</v>
      </c>
      <c r="I170" s="79" t="s">
        <v>163</v>
      </c>
      <c r="J170" s="79"/>
      <c r="K170" s="86">
        <v>1.8199999999999998</v>
      </c>
      <c r="L170" s="92" t="s">
        <v>167</v>
      </c>
      <c r="M170" s="93">
        <v>3.3000000000000002E-2</v>
      </c>
      <c r="N170" s="93">
        <v>2.3399999999999997E-2</v>
      </c>
      <c r="O170" s="86">
        <v>1574.8</v>
      </c>
      <c r="P170" s="88">
        <v>102.18</v>
      </c>
      <c r="Q170" s="79"/>
      <c r="R170" s="86">
        <v>1.6091300000000002</v>
      </c>
      <c r="S170" s="87">
        <v>2.764228146029918E-6</v>
      </c>
      <c r="T170" s="87">
        <v>7.9844230487353843E-4</v>
      </c>
      <c r="U170" s="87">
        <f>R170/'סכום נכסי הקרן'!$C$42</f>
        <v>1.868572112021735E-5</v>
      </c>
    </row>
    <row r="171" spans="2:21" s="141" customFormat="1">
      <c r="B171" s="85" t="s">
        <v>678</v>
      </c>
      <c r="C171" s="79" t="s">
        <v>679</v>
      </c>
      <c r="D171" s="92" t="s">
        <v>123</v>
      </c>
      <c r="E171" s="92" t="s">
        <v>283</v>
      </c>
      <c r="F171" s="79" t="s">
        <v>555</v>
      </c>
      <c r="G171" s="92" t="s">
        <v>414</v>
      </c>
      <c r="H171" s="79" t="s">
        <v>548</v>
      </c>
      <c r="I171" s="79" t="s">
        <v>287</v>
      </c>
      <c r="J171" s="79"/>
      <c r="K171" s="86">
        <v>2.1300000000000003</v>
      </c>
      <c r="L171" s="92" t="s">
        <v>167</v>
      </c>
      <c r="M171" s="93">
        <v>0.06</v>
      </c>
      <c r="N171" s="93">
        <v>1.95E-2</v>
      </c>
      <c r="O171" s="86">
        <v>0.27</v>
      </c>
      <c r="P171" s="88">
        <v>110.33</v>
      </c>
      <c r="Q171" s="79"/>
      <c r="R171" s="86">
        <v>2.9999999999999997E-4</v>
      </c>
      <c r="S171" s="87">
        <v>4.9351297303035682E-10</v>
      </c>
      <c r="T171" s="87">
        <v>1.48858508300797E-7</v>
      </c>
      <c r="U171" s="87">
        <f>R171/'סכום נכסי הקרן'!$C$42</f>
        <v>3.483693881827574E-9</v>
      </c>
    </row>
    <row r="172" spans="2:21" s="141" customFormat="1">
      <c r="B172" s="85" t="s">
        <v>680</v>
      </c>
      <c r="C172" s="79" t="s">
        <v>681</v>
      </c>
      <c r="D172" s="92" t="s">
        <v>123</v>
      </c>
      <c r="E172" s="92" t="s">
        <v>283</v>
      </c>
      <c r="F172" s="79" t="s">
        <v>555</v>
      </c>
      <c r="G172" s="92" t="s">
        <v>414</v>
      </c>
      <c r="H172" s="79" t="s">
        <v>548</v>
      </c>
      <c r="I172" s="79" t="s">
        <v>287</v>
      </c>
      <c r="J172" s="79"/>
      <c r="K172" s="86">
        <v>4.05</v>
      </c>
      <c r="L172" s="92" t="s">
        <v>167</v>
      </c>
      <c r="M172" s="93">
        <v>5.9000000000000004E-2</v>
      </c>
      <c r="N172" s="93">
        <v>2.7000000000000003E-2</v>
      </c>
      <c r="O172" s="86">
        <v>91</v>
      </c>
      <c r="P172" s="88">
        <v>115.07</v>
      </c>
      <c r="Q172" s="79"/>
      <c r="R172" s="86">
        <v>0.10471</v>
      </c>
      <c r="S172" s="87">
        <v>1.0232203555634515E-7</v>
      </c>
      <c r="T172" s="87">
        <v>5.1956581347254856E-5</v>
      </c>
      <c r="U172" s="87">
        <f>R172/'סכום נכסי הקרן'!$C$42</f>
        <v>1.2159252878872177E-6</v>
      </c>
    </row>
    <row r="173" spans="2:21" s="141" customFormat="1">
      <c r="B173" s="85" t="s">
        <v>682</v>
      </c>
      <c r="C173" s="79" t="s">
        <v>683</v>
      </c>
      <c r="D173" s="92" t="s">
        <v>123</v>
      </c>
      <c r="E173" s="92" t="s">
        <v>283</v>
      </c>
      <c r="F173" s="79" t="s">
        <v>558</v>
      </c>
      <c r="G173" s="92" t="s">
        <v>325</v>
      </c>
      <c r="H173" s="79" t="s">
        <v>548</v>
      </c>
      <c r="I173" s="79" t="s">
        <v>287</v>
      </c>
      <c r="J173" s="79"/>
      <c r="K173" s="86">
        <v>4.53</v>
      </c>
      <c r="L173" s="92" t="s">
        <v>167</v>
      </c>
      <c r="M173" s="93">
        <v>6.9000000000000006E-2</v>
      </c>
      <c r="N173" s="93">
        <v>6.4600000000000005E-2</v>
      </c>
      <c r="O173" s="86">
        <v>10139</v>
      </c>
      <c r="P173" s="88">
        <v>105.01</v>
      </c>
      <c r="Q173" s="79"/>
      <c r="R173" s="86">
        <v>10.64696</v>
      </c>
      <c r="S173" s="87">
        <v>1.5325873199901444E-5</v>
      </c>
      <c r="T173" s="87">
        <v>5.2829686117941794E-3</v>
      </c>
      <c r="U173" s="87">
        <f>R173/'סכום נכסי הקרן'!$C$42</f>
        <v>1.2363583137354304E-4</v>
      </c>
    </row>
    <row r="174" spans="2:21" s="141" customFormat="1">
      <c r="B174" s="85" t="s">
        <v>684</v>
      </c>
      <c r="C174" s="79" t="s">
        <v>685</v>
      </c>
      <c r="D174" s="92" t="s">
        <v>123</v>
      </c>
      <c r="E174" s="92" t="s">
        <v>283</v>
      </c>
      <c r="F174" s="79" t="s">
        <v>686</v>
      </c>
      <c r="G174" s="92" t="s">
        <v>325</v>
      </c>
      <c r="H174" s="79" t="s">
        <v>548</v>
      </c>
      <c r="I174" s="79" t="s">
        <v>163</v>
      </c>
      <c r="J174" s="79"/>
      <c r="K174" s="86">
        <v>4.24</v>
      </c>
      <c r="L174" s="92" t="s">
        <v>167</v>
      </c>
      <c r="M174" s="93">
        <v>4.5999999999999999E-2</v>
      </c>
      <c r="N174" s="93">
        <v>5.1299999999999998E-2</v>
      </c>
      <c r="O174" s="86">
        <v>3573</v>
      </c>
      <c r="P174" s="88">
        <v>98.07</v>
      </c>
      <c r="Q174" s="79"/>
      <c r="R174" s="86">
        <v>3.5040399999999998</v>
      </c>
      <c r="S174" s="87">
        <v>1.4465587044534413E-5</v>
      </c>
      <c r="T174" s="87">
        <v>1.7386872247544159E-3</v>
      </c>
      <c r="U174" s="87">
        <f>R174/'סכום נכסי הקרן'!$C$42</f>
        <v>4.0690009032263644E-5</v>
      </c>
    </row>
    <row r="175" spans="2:21" s="141" customFormat="1">
      <c r="B175" s="85" t="s">
        <v>687</v>
      </c>
      <c r="C175" s="79" t="s">
        <v>688</v>
      </c>
      <c r="D175" s="92" t="s">
        <v>123</v>
      </c>
      <c r="E175" s="92" t="s">
        <v>283</v>
      </c>
      <c r="F175" s="79" t="s">
        <v>689</v>
      </c>
      <c r="G175" s="92" t="s">
        <v>552</v>
      </c>
      <c r="H175" s="79" t="s">
        <v>690</v>
      </c>
      <c r="I175" s="79" t="s">
        <v>163</v>
      </c>
      <c r="J175" s="79"/>
      <c r="K175" s="86">
        <v>1.61</v>
      </c>
      <c r="L175" s="92" t="s">
        <v>167</v>
      </c>
      <c r="M175" s="93">
        <v>4.2999999999999997E-2</v>
      </c>
      <c r="N175" s="93">
        <v>2.9899999999999996E-2</v>
      </c>
      <c r="O175" s="86">
        <v>3394.3</v>
      </c>
      <c r="P175" s="88">
        <v>102.5</v>
      </c>
      <c r="Q175" s="79"/>
      <c r="R175" s="86">
        <v>3.4791500000000002</v>
      </c>
      <c r="S175" s="87">
        <v>7.8369662222923112E-6</v>
      </c>
      <c r="T175" s="87">
        <v>1.7263369305157267E-3</v>
      </c>
      <c r="U175" s="87">
        <f>R175/'סכום נכסי הקרן'!$C$42</f>
        <v>4.0400978563201349E-5</v>
      </c>
    </row>
    <row r="176" spans="2:21" s="141" customFormat="1">
      <c r="B176" s="85" t="s">
        <v>691</v>
      </c>
      <c r="C176" s="79" t="s">
        <v>692</v>
      </c>
      <c r="D176" s="92" t="s">
        <v>123</v>
      </c>
      <c r="E176" s="92" t="s">
        <v>283</v>
      </c>
      <c r="F176" s="79" t="s">
        <v>689</v>
      </c>
      <c r="G176" s="92" t="s">
        <v>552</v>
      </c>
      <c r="H176" s="79" t="s">
        <v>690</v>
      </c>
      <c r="I176" s="79" t="s">
        <v>163</v>
      </c>
      <c r="J176" s="79"/>
      <c r="K176" s="86">
        <v>2.0700000000000003</v>
      </c>
      <c r="L176" s="92" t="s">
        <v>167</v>
      </c>
      <c r="M176" s="93">
        <v>4.2500000000000003E-2</v>
      </c>
      <c r="N176" s="93">
        <v>3.32E-2</v>
      </c>
      <c r="O176" s="86">
        <v>2787.68</v>
      </c>
      <c r="P176" s="88">
        <v>103.68</v>
      </c>
      <c r="Q176" s="79"/>
      <c r="R176" s="86">
        <v>2.8902700000000001</v>
      </c>
      <c r="S176" s="87">
        <v>4.5936599556598305E-6</v>
      </c>
      <c r="T176" s="87">
        <v>1.4341376026218156E-3</v>
      </c>
      <c r="U176" s="87">
        <f>R176/'סכום נכסי הקרן'!$C$42</f>
        <v>3.3562719719432613E-5</v>
      </c>
    </row>
    <row r="177" spans="2:21" s="141" customFormat="1">
      <c r="B177" s="85" t="s">
        <v>693</v>
      </c>
      <c r="C177" s="79" t="s">
        <v>694</v>
      </c>
      <c r="D177" s="92" t="s">
        <v>123</v>
      </c>
      <c r="E177" s="92" t="s">
        <v>283</v>
      </c>
      <c r="F177" s="79" t="s">
        <v>689</v>
      </c>
      <c r="G177" s="92" t="s">
        <v>552</v>
      </c>
      <c r="H177" s="79" t="s">
        <v>690</v>
      </c>
      <c r="I177" s="79" t="s">
        <v>163</v>
      </c>
      <c r="J177" s="79"/>
      <c r="K177" s="86">
        <v>2.4300000000000002</v>
      </c>
      <c r="L177" s="92" t="s">
        <v>167</v>
      </c>
      <c r="M177" s="93">
        <v>3.7000000000000005E-2</v>
      </c>
      <c r="N177" s="93">
        <v>3.3099999999999997E-2</v>
      </c>
      <c r="O177" s="86">
        <v>5000</v>
      </c>
      <c r="P177" s="88">
        <v>102.52</v>
      </c>
      <c r="Q177" s="79"/>
      <c r="R177" s="86">
        <v>5.1260000000000003</v>
      </c>
      <c r="S177" s="87">
        <v>2.115013145864208E-5</v>
      </c>
      <c r="T177" s="87">
        <v>2.5434957118329522E-3</v>
      </c>
      <c r="U177" s="87">
        <f>R177/'סכום נכסי הקרן'!$C$42</f>
        <v>5.952471612749382E-5</v>
      </c>
    </row>
    <row r="178" spans="2:21" s="141" customFormat="1">
      <c r="B178" s="85" t="s">
        <v>695</v>
      </c>
      <c r="C178" s="79" t="s">
        <v>696</v>
      </c>
      <c r="D178" s="92" t="s">
        <v>123</v>
      </c>
      <c r="E178" s="92" t="s">
        <v>283</v>
      </c>
      <c r="F178" s="79" t="s">
        <v>697</v>
      </c>
      <c r="G178" s="92" t="s">
        <v>552</v>
      </c>
      <c r="H178" s="79" t="s">
        <v>690</v>
      </c>
      <c r="I178" s="79" t="s">
        <v>287</v>
      </c>
      <c r="J178" s="79"/>
      <c r="K178" s="86">
        <v>1.42</v>
      </c>
      <c r="L178" s="92" t="s">
        <v>167</v>
      </c>
      <c r="M178" s="93">
        <v>4.7E-2</v>
      </c>
      <c r="N178" s="93">
        <v>2.3599999999999999E-2</v>
      </c>
      <c r="O178" s="86">
        <v>9000</v>
      </c>
      <c r="P178" s="88">
        <v>104.9</v>
      </c>
      <c r="Q178" s="79"/>
      <c r="R178" s="86">
        <v>9.4410000000000007</v>
      </c>
      <c r="S178" s="87">
        <v>8.1711214410226611E-5</v>
      </c>
      <c r="T178" s="87">
        <v>4.6845772562260826E-3</v>
      </c>
      <c r="U178" s="87">
        <f>R178/'סכום נכסי הקרן'!$C$42</f>
        <v>1.0963184646111377E-4</v>
      </c>
    </row>
    <row r="179" spans="2:21" s="141" customFormat="1">
      <c r="B179" s="82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86"/>
      <c r="P179" s="88"/>
      <c r="Q179" s="79"/>
      <c r="R179" s="79"/>
      <c r="S179" s="79"/>
      <c r="T179" s="87"/>
      <c r="U179" s="79"/>
    </row>
    <row r="180" spans="2:21" s="141" customFormat="1">
      <c r="B180" s="98" t="s">
        <v>47</v>
      </c>
      <c r="C180" s="81"/>
      <c r="D180" s="81"/>
      <c r="E180" s="81"/>
      <c r="F180" s="81"/>
      <c r="G180" s="81"/>
      <c r="H180" s="81"/>
      <c r="I180" s="81"/>
      <c r="J180" s="81"/>
      <c r="K180" s="89">
        <v>5.1055903041931359</v>
      </c>
      <c r="L180" s="81"/>
      <c r="M180" s="81"/>
      <c r="N180" s="103">
        <v>5.5110235230632111E-2</v>
      </c>
      <c r="O180" s="89"/>
      <c r="P180" s="91"/>
      <c r="Q180" s="81"/>
      <c r="R180" s="89">
        <v>49.200650000000003</v>
      </c>
      <c r="S180" s="81"/>
      <c r="T180" s="90">
        <v>2.44131178880987E-2</v>
      </c>
      <c r="U180" s="90">
        <f>R180/'סכום נכסי הקרן'!$C$42</f>
        <v>5.7133334462313281E-4</v>
      </c>
    </row>
    <row r="181" spans="2:21" s="141" customFormat="1">
      <c r="B181" s="85" t="s">
        <v>698</v>
      </c>
      <c r="C181" s="79" t="s">
        <v>699</v>
      </c>
      <c r="D181" s="92" t="s">
        <v>123</v>
      </c>
      <c r="E181" s="92" t="s">
        <v>283</v>
      </c>
      <c r="F181" s="79" t="s">
        <v>700</v>
      </c>
      <c r="G181" s="92" t="s">
        <v>701</v>
      </c>
      <c r="H181" s="79" t="s">
        <v>337</v>
      </c>
      <c r="I181" s="79" t="s">
        <v>287</v>
      </c>
      <c r="J181" s="79"/>
      <c r="K181" s="86">
        <v>3.9299999999999997</v>
      </c>
      <c r="L181" s="92" t="s">
        <v>167</v>
      </c>
      <c r="M181" s="93">
        <v>3.49E-2</v>
      </c>
      <c r="N181" s="93">
        <v>4.5299999999999993E-2</v>
      </c>
      <c r="O181" s="86">
        <v>13314</v>
      </c>
      <c r="P181" s="88">
        <v>95.15</v>
      </c>
      <c r="Q181" s="79"/>
      <c r="R181" s="86">
        <v>12.66827</v>
      </c>
      <c r="S181" s="87">
        <v>8.4488969918652241E-6</v>
      </c>
      <c r="T181" s="87">
        <v>6.2859325831724593E-3</v>
      </c>
      <c r="U181" s="87">
        <f>R181/'סכום נכסי הקרן'!$C$42</f>
        <v>1.4710791564113268E-4</v>
      </c>
    </row>
    <row r="182" spans="2:21" s="141" customFormat="1">
      <c r="B182" s="85" t="s">
        <v>702</v>
      </c>
      <c r="C182" s="79" t="s">
        <v>703</v>
      </c>
      <c r="D182" s="92" t="s">
        <v>123</v>
      </c>
      <c r="E182" s="92" t="s">
        <v>283</v>
      </c>
      <c r="F182" s="79" t="s">
        <v>704</v>
      </c>
      <c r="G182" s="92" t="s">
        <v>675</v>
      </c>
      <c r="H182" s="79" t="s">
        <v>480</v>
      </c>
      <c r="I182" s="79" t="s">
        <v>163</v>
      </c>
      <c r="J182" s="79"/>
      <c r="K182" s="86">
        <v>5.79</v>
      </c>
      <c r="L182" s="92" t="s">
        <v>167</v>
      </c>
      <c r="M182" s="93">
        <v>4.6900000000000004E-2</v>
      </c>
      <c r="N182" s="93">
        <v>5.9699999999999996E-2</v>
      </c>
      <c r="O182" s="86">
        <v>33592</v>
      </c>
      <c r="P182" s="88">
        <v>95.01</v>
      </c>
      <c r="Q182" s="79"/>
      <c r="R182" s="86">
        <v>31.915749999999999</v>
      </c>
      <c r="S182" s="87">
        <v>1.7314455395123894E-5</v>
      </c>
      <c r="T182" s="87">
        <v>1.5836436454337209E-2</v>
      </c>
      <c r="U182" s="87">
        <f>R182/'סכום נכסי הקרן'!$C$42</f>
        <v>3.7061567669646132E-4</v>
      </c>
    </row>
    <row r="183" spans="2:21" s="141" customFormat="1">
      <c r="B183" s="85" t="s">
        <v>705</v>
      </c>
      <c r="C183" s="79" t="s">
        <v>706</v>
      </c>
      <c r="D183" s="92" t="s">
        <v>123</v>
      </c>
      <c r="E183" s="92" t="s">
        <v>283</v>
      </c>
      <c r="F183" s="79" t="s">
        <v>555</v>
      </c>
      <c r="G183" s="92" t="s">
        <v>414</v>
      </c>
      <c r="H183" s="79" t="s">
        <v>548</v>
      </c>
      <c r="I183" s="79" t="s">
        <v>287</v>
      </c>
      <c r="J183" s="79"/>
      <c r="K183" s="86">
        <v>3.5999999999999996</v>
      </c>
      <c r="L183" s="92" t="s">
        <v>167</v>
      </c>
      <c r="M183" s="93">
        <v>6.7000000000000004E-2</v>
      </c>
      <c r="N183" s="93">
        <v>5.0300000000000004E-2</v>
      </c>
      <c r="O183" s="86">
        <v>4720</v>
      </c>
      <c r="P183" s="88">
        <v>97.81</v>
      </c>
      <c r="Q183" s="79"/>
      <c r="R183" s="86">
        <v>4.6166299999999998</v>
      </c>
      <c r="S183" s="87">
        <v>3.9192989769135026E-6</v>
      </c>
      <c r="T183" s="87">
        <v>2.2907488505890285E-3</v>
      </c>
      <c r="U183" s="87">
        <f>R183/'סכום נכסי הקרן'!$C$42</f>
        <v>5.3609752285538776E-5</v>
      </c>
    </row>
    <row r="184" spans="2:21" s="141" customFormat="1">
      <c r="B184" s="144"/>
    </row>
    <row r="185" spans="2:21" s="141" customFormat="1">
      <c r="B185" s="144"/>
    </row>
    <row r="186" spans="2:21" s="141" customFormat="1">
      <c r="B186" s="144"/>
    </row>
    <row r="187" spans="2:21" s="141" customFormat="1">
      <c r="B187" s="142" t="s">
        <v>250</v>
      </c>
      <c r="C187" s="140"/>
      <c r="D187" s="140"/>
      <c r="E187" s="140"/>
      <c r="F187" s="140"/>
      <c r="G187" s="140"/>
      <c r="H187" s="140"/>
      <c r="I187" s="140"/>
      <c r="J187" s="140"/>
      <c r="K187" s="140"/>
    </row>
    <row r="188" spans="2:21" s="141" customFormat="1">
      <c r="B188" s="142" t="s">
        <v>115</v>
      </c>
      <c r="C188" s="140"/>
      <c r="D188" s="140"/>
      <c r="E188" s="140"/>
      <c r="F188" s="140"/>
      <c r="G188" s="140"/>
      <c r="H188" s="140"/>
      <c r="I188" s="140"/>
      <c r="J188" s="140"/>
      <c r="K188" s="140"/>
    </row>
    <row r="189" spans="2:21" s="141" customFormat="1">
      <c r="B189" s="142" t="s">
        <v>233</v>
      </c>
      <c r="C189" s="140"/>
      <c r="D189" s="140"/>
      <c r="E189" s="140"/>
      <c r="F189" s="140"/>
      <c r="G189" s="140"/>
      <c r="H189" s="140"/>
      <c r="I189" s="140"/>
      <c r="J189" s="140"/>
      <c r="K189" s="140"/>
    </row>
    <row r="190" spans="2:21" s="141" customFormat="1">
      <c r="B190" s="142" t="s">
        <v>241</v>
      </c>
      <c r="C190" s="140"/>
      <c r="D190" s="140"/>
      <c r="E190" s="140"/>
      <c r="F190" s="140"/>
      <c r="G190" s="140"/>
      <c r="H190" s="140"/>
      <c r="I190" s="140"/>
      <c r="J190" s="140"/>
      <c r="K190" s="140"/>
    </row>
    <row r="191" spans="2:21" s="141" customFormat="1">
      <c r="B191" s="210" t="s">
        <v>246</v>
      </c>
      <c r="C191" s="210"/>
      <c r="D191" s="210"/>
      <c r="E191" s="210"/>
      <c r="F191" s="210"/>
      <c r="G191" s="210"/>
      <c r="H191" s="210"/>
      <c r="I191" s="210"/>
      <c r="J191" s="210"/>
      <c r="K191" s="210"/>
    </row>
    <row r="192" spans="2:21" s="141" customFormat="1">
      <c r="B192" s="144"/>
    </row>
    <row r="193" spans="2:2" s="141" customFormat="1">
      <c r="B193" s="144"/>
    </row>
    <row r="194" spans="2:2" s="141" customFormat="1">
      <c r="B194" s="144"/>
    </row>
    <row r="195" spans="2:2" s="141" customFormat="1">
      <c r="B195" s="144"/>
    </row>
    <row r="196" spans="2:2" s="141" customFormat="1">
      <c r="B196" s="144"/>
    </row>
    <row r="197" spans="2:2" s="141" customFormat="1">
      <c r="B197" s="144"/>
    </row>
    <row r="198" spans="2:2" s="141" customFormat="1">
      <c r="B198" s="144"/>
    </row>
    <row r="199" spans="2:2" s="141" customFormat="1">
      <c r="B199" s="144"/>
    </row>
    <row r="200" spans="2:2" s="141" customFormat="1">
      <c r="B200" s="144"/>
    </row>
    <row r="201" spans="2:2" s="141" customFormat="1">
      <c r="B201" s="144"/>
    </row>
    <row r="202" spans="2:2" s="141" customFormat="1">
      <c r="B202" s="144"/>
    </row>
    <row r="203" spans="2:2" s="141" customFormat="1">
      <c r="B203" s="144"/>
    </row>
    <row r="204" spans="2:2" s="141" customFormat="1">
      <c r="B204" s="144"/>
    </row>
    <row r="205" spans="2:2" s="141" customFormat="1">
      <c r="B205" s="144"/>
    </row>
    <row r="206" spans="2:2" s="141" customFormat="1">
      <c r="B206" s="144"/>
    </row>
    <row r="207" spans="2:2" s="141" customFormat="1">
      <c r="B207" s="144"/>
    </row>
    <row r="208" spans="2:2" s="141" customFormat="1">
      <c r="B208" s="144"/>
    </row>
    <row r="209" spans="2:2" s="141" customFormat="1">
      <c r="B209" s="144"/>
    </row>
    <row r="210" spans="2:2" s="141" customFormat="1">
      <c r="B210" s="144"/>
    </row>
    <row r="211" spans="2:2" s="141" customFormat="1">
      <c r="B211" s="144"/>
    </row>
    <row r="212" spans="2:2" s="141" customFormat="1">
      <c r="B212" s="144"/>
    </row>
    <row r="213" spans="2:2" s="141" customFormat="1">
      <c r="B213" s="144"/>
    </row>
    <row r="214" spans="2:2" s="141" customFormat="1">
      <c r="B214" s="144"/>
    </row>
    <row r="215" spans="2:2" s="141" customFormat="1">
      <c r="B215" s="144"/>
    </row>
    <row r="216" spans="2:2" s="141" customFormat="1">
      <c r="B216" s="144"/>
    </row>
    <row r="217" spans="2:2" s="141" customFormat="1">
      <c r="B217" s="144"/>
    </row>
    <row r="218" spans="2:2" s="141" customFormat="1">
      <c r="B218" s="144"/>
    </row>
    <row r="219" spans="2:2" s="141" customFormat="1">
      <c r="B219" s="144"/>
    </row>
    <row r="220" spans="2:2" s="141" customFormat="1">
      <c r="B220" s="144"/>
    </row>
    <row r="221" spans="2:2" s="141" customFormat="1">
      <c r="B221" s="144"/>
    </row>
    <row r="222" spans="2:2" s="141" customFormat="1">
      <c r="B222" s="144"/>
    </row>
    <row r="223" spans="2:2" s="141" customFormat="1">
      <c r="B223" s="144"/>
    </row>
    <row r="224" spans="2:2" s="141" customFormat="1">
      <c r="B224" s="144"/>
    </row>
    <row r="225" spans="2:2" s="141" customFormat="1">
      <c r="B225" s="144"/>
    </row>
    <row r="226" spans="2:2" s="141" customFormat="1">
      <c r="B226" s="144"/>
    </row>
    <row r="227" spans="2:2" s="141" customFormat="1">
      <c r="B227" s="144"/>
    </row>
    <row r="228" spans="2:2" s="141" customFormat="1">
      <c r="B228" s="144"/>
    </row>
    <row r="229" spans="2:2" s="141" customFormat="1">
      <c r="B229" s="144"/>
    </row>
    <row r="230" spans="2:2" s="141" customFormat="1">
      <c r="B230" s="144"/>
    </row>
    <row r="231" spans="2:2" s="141" customFormat="1">
      <c r="B231" s="144"/>
    </row>
    <row r="232" spans="2:2" s="141" customFormat="1">
      <c r="B232" s="144"/>
    </row>
    <row r="233" spans="2:2" s="141" customFormat="1">
      <c r="B233" s="144"/>
    </row>
    <row r="234" spans="2:2" s="141" customFormat="1">
      <c r="B234" s="144"/>
    </row>
    <row r="235" spans="2:2" s="141" customFormat="1">
      <c r="B235" s="144"/>
    </row>
    <row r="236" spans="2:2" s="141" customFormat="1">
      <c r="B236" s="144"/>
    </row>
    <row r="237" spans="2:2" s="141" customFormat="1">
      <c r="B237" s="144"/>
    </row>
    <row r="238" spans="2:2" s="141" customFormat="1">
      <c r="B238" s="144"/>
    </row>
    <row r="239" spans="2:2" s="141" customFormat="1">
      <c r="B239" s="144"/>
    </row>
    <row r="240" spans="2:2" s="141" customFormat="1">
      <c r="B240" s="144"/>
    </row>
    <row r="241" spans="2:2" s="141" customFormat="1">
      <c r="B241" s="144"/>
    </row>
    <row r="242" spans="2:2" s="141" customFormat="1">
      <c r="B242" s="144"/>
    </row>
    <row r="243" spans="2:2" s="141" customFormat="1">
      <c r="B243" s="144"/>
    </row>
    <row r="244" spans="2:2" s="141" customFormat="1">
      <c r="B244" s="144"/>
    </row>
    <row r="245" spans="2:2" s="141" customFormat="1">
      <c r="B245" s="144"/>
    </row>
    <row r="246" spans="2:2" s="141" customFormat="1">
      <c r="B246" s="144"/>
    </row>
    <row r="247" spans="2:2" s="141" customFormat="1">
      <c r="B247" s="144"/>
    </row>
    <row r="248" spans="2:2" s="141" customFormat="1">
      <c r="B248" s="144"/>
    </row>
    <row r="249" spans="2:2" s="141" customFormat="1">
      <c r="B249" s="144"/>
    </row>
    <row r="250" spans="2:2" s="141" customFormat="1">
      <c r="B250" s="144"/>
    </row>
    <row r="251" spans="2:2" s="141" customFormat="1">
      <c r="B251" s="144"/>
    </row>
    <row r="252" spans="2:2" s="141" customFormat="1">
      <c r="B252" s="144"/>
    </row>
    <row r="253" spans="2:2" s="141" customFormat="1">
      <c r="B253" s="144"/>
    </row>
    <row r="254" spans="2:2" s="141" customFormat="1">
      <c r="B254" s="144"/>
    </row>
    <row r="255" spans="2:2" s="141" customFormat="1">
      <c r="B255" s="144"/>
    </row>
    <row r="256" spans="2:2" s="141" customFormat="1">
      <c r="B256" s="144"/>
    </row>
    <row r="257" spans="2:6" s="141" customFormat="1">
      <c r="B257" s="144"/>
    </row>
    <row r="258" spans="2:6" s="141" customFormat="1">
      <c r="B258" s="144"/>
    </row>
    <row r="259" spans="2:6" s="141" customFormat="1">
      <c r="B259" s="144"/>
    </row>
    <row r="260" spans="2:6" s="141" customFormat="1">
      <c r="B260" s="144"/>
    </row>
    <row r="261" spans="2:6" s="141" customFormat="1">
      <c r="B261" s="144"/>
    </row>
    <row r="262" spans="2:6" s="141" customFormat="1">
      <c r="B262" s="144"/>
    </row>
    <row r="263" spans="2:6" s="141" customFormat="1">
      <c r="B263" s="144"/>
    </row>
    <row r="264" spans="2:6" s="141" customFormat="1">
      <c r="B264" s="144"/>
    </row>
    <row r="265" spans="2:6" s="141" customFormat="1">
      <c r="B265" s="144"/>
    </row>
    <row r="266" spans="2:6" s="141" customFormat="1">
      <c r="B266" s="144"/>
    </row>
    <row r="267" spans="2:6" s="141" customFormat="1">
      <c r="B267" s="144"/>
    </row>
    <row r="268" spans="2:6">
      <c r="C268" s="1"/>
      <c r="D268" s="1"/>
      <c r="E268" s="1"/>
      <c r="F268" s="1"/>
    </row>
    <row r="269" spans="2:6">
      <c r="C269" s="1"/>
      <c r="D269" s="1"/>
      <c r="E269" s="1"/>
      <c r="F269" s="1"/>
    </row>
    <row r="270" spans="2:6">
      <c r="C270" s="1"/>
      <c r="D270" s="1"/>
      <c r="E270" s="1"/>
      <c r="F270" s="1"/>
    </row>
    <row r="271" spans="2:6">
      <c r="C271" s="1"/>
      <c r="D271" s="1"/>
      <c r="E271" s="1"/>
      <c r="F271" s="1"/>
    </row>
    <row r="272" spans="2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3"/>
      <c r="C796" s="1"/>
      <c r="D796" s="1"/>
      <c r="E796" s="1"/>
      <c r="F796" s="1"/>
    </row>
    <row r="797" spans="2:6">
      <c r="B797" s="43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91:K191"/>
  </mergeCells>
  <phoneticPr fontId="5" type="noConversion"/>
  <conditionalFormatting sqref="B12:B183">
    <cfRule type="cellIs" dxfId="103" priority="2" operator="equal">
      <formula>"NR3"</formula>
    </cfRule>
  </conditionalFormatting>
  <conditionalFormatting sqref="B12:B183">
    <cfRule type="containsText" dxfId="102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$BA$7:$BA$24</formula1>
    </dataValidation>
    <dataValidation allowBlank="1" showInputMessage="1" showErrorMessage="1" sqref="H2 B34 Q9 B36 B189 B191"/>
    <dataValidation type="list" allowBlank="1" showInputMessage="1" showErrorMessage="1" sqref="I12:I35 I192:I828 I37:I190">
      <formula1>$BC$7:$BC$10</formula1>
    </dataValidation>
    <dataValidation type="list" allowBlank="1" showInputMessage="1" showErrorMessage="1" sqref="E12:E35 E192:E822 E37:E190">
      <formula1>$AY$7:$AY$24</formula1>
    </dataValidation>
    <dataValidation type="list" allowBlank="1" showInputMessage="1" showErrorMessage="1" sqref="L12:L828">
      <formula1>$BD$7:$BD$20</formula1>
    </dataValidation>
    <dataValidation type="list" allowBlank="1" showInputMessage="1" showErrorMessage="1" sqref="G12:G35 G192:G555 G37:G190">
      <formula1>$BA$7:$BA$29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topLeftCell="A10" workbookViewId="0">
      <selection activeCell="J11" sqref="J11:O11"/>
    </sheetView>
  </sheetViews>
  <sheetFormatPr defaultColWidth="9.140625" defaultRowHeight="18"/>
  <cols>
    <col min="1" max="1" width="6.28515625" style="1" customWidth="1"/>
    <col min="2" max="2" width="38.85546875" style="2" bestFit="1" customWidth="1"/>
    <col min="3" max="3" width="41.85546875" style="2" bestFit="1" customWidth="1"/>
    <col min="4" max="4" width="6.42578125" style="2" bestFit="1" customWidth="1"/>
    <col min="5" max="5" width="8" style="2" bestFit="1" customWidth="1"/>
    <col min="6" max="6" width="11.28515625" style="2" bestFit="1" customWidth="1"/>
    <col min="7" max="7" width="16.42578125" style="2" bestFit="1" customWidth="1"/>
    <col min="8" max="8" width="12" style="1" bestFit="1" customWidth="1"/>
    <col min="9" max="9" width="7.28515625" style="1" bestFit="1" customWidth="1"/>
    <col min="10" max="10" width="9.5703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6" t="s">
        <v>182</v>
      </c>
      <c r="C1" s="77" t="s" vm="1">
        <v>251</v>
      </c>
    </row>
    <row r="2" spans="2:62">
      <c r="B2" s="56" t="s">
        <v>181</v>
      </c>
      <c r="C2" s="77" t="s">
        <v>252</v>
      </c>
    </row>
    <row r="3" spans="2:62">
      <c r="B3" s="56" t="s">
        <v>183</v>
      </c>
      <c r="C3" s="77" t="s">
        <v>253</v>
      </c>
    </row>
    <row r="4" spans="2:62">
      <c r="B4" s="56" t="s">
        <v>184</v>
      </c>
      <c r="C4" s="77">
        <v>8602</v>
      </c>
    </row>
    <row r="6" spans="2:62" ht="26.25" customHeight="1">
      <c r="B6" s="207" t="s">
        <v>212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9"/>
      <c r="BJ6" s="3"/>
    </row>
    <row r="7" spans="2:62" ht="26.25" customHeight="1">
      <c r="B7" s="207" t="s">
        <v>92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9"/>
      <c r="BF7" s="3"/>
      <c r="BJ7" s="3"/>
    </row>
    <row r="8" spans="2:62" s="3" customFormat="1" ht="78.75">
      <c r="B8" s="22" t="s">
        <v>118</v>
      </c>
      <c r="C8" s="30" t="s">
        <v>45</v>
      </c>
      <c r="D8" s="30" t="s">
        <v>122</v>
      </c>
      <c r="E8" s="30" t="s">
        <v>228</v>
      </c>
      <c r="F8" s="30" t="s">
        <v>120</v>
      </c>
      <c r="G8" s="30" t="s">
        <v>64</v>
      </c>
      <c r="H8" s="30" t="s">
        <v>104</v>
      </c>
      <c r="I8" s="13" t="s">
        <v>235</v>
      </c>
      <c r="J8" s="13" t="s">
        <v>234</v>
      </c>
      <c r="K8" s="30" t="s">
        <v>249</v>
      </c>
      <c r="L8" s="13" t="s">
        <v>62</v>
      </c>
      <c r="M8" s="13" t="s">
        <v>59</v>
      </c>
      <c r="N8" s="13" t="s">
        <v>185</v>
      </c>
      <c r="O8" s="14" t="s">
        <v>187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242</v>
      </c>
      <c r="J9" s="16"/>
      <c r="K9" s="16" t="s">
        <v>238</v>
      </c>
      <c r="L9" s="16" t="s">
        <v>238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BF10" s="1"/>
      <c r="BG10" s="3"/>
      <c r="BH10" s="1"/>
      <c r="BJ10" s="1"/>
    </row>
    <row r="11" spans="2:62" s="4" customFormat="1" ht="18" customHeight="1">
      <c r="B11" s="96" t="s">
        <v>30</v>
      </c>
      <c r="C11" s="97"/>
      <c r="D11" s="97"/>
      <c r="E11" s="97"/>
      <c r="F11" s="97"/>
      <c r="G11" s="97"/>
      <c r="H11" s="97"/>
      <c r="I11" s="99"/>
      <c r="J11" s="101"/>
      <c r="K11" s="99">
        <v>7.8E-2</v>
      </c>
      <c r="L11" s="99">
        <v>22.836790000000001</v>
      </c>
      <c r="M11" s="97"/>
      <c r="N11" s="102">
        <v>1</v>
      </c>
      <c r="O11" s="102">
        <f>L11/'סכום נכסי הקרן'!$C$42</f>
        <v>2.6518795201193712E-4</v>
      </c>
      <c r="BF11" s="1"/>
      <c r="BG11" s="3"/>
      <c r="BH11" s="1"/>
      <c r="BJ11" s="1"/>
    </row>
    <row r="12" spans="2:62" ht="20.25">
      <c r="B12" s="80" t="s">
        <v>232</v>
      </c>
      <c r="C12" s="81"/>
      <c r="D12" s="81"/>
      <c r="E12" s="81"/>
      <c r="F12" s="81"/>
      <c r="G12" s="81"/>
      <c r="H12" s="81"/>
      <c r="I12" s="89"/>
      <c r="J12" s="91"/>
      <c r="K12" s="89">
        <v>7.8E-2</v>
      </c>
      <c r="L12" s="89">
        <v>22.834109999999999</v>
      </c>
      <c r="M12" s="81"/>
      <c r="N12" s="90">
        <v>0.9998826455031552</v>
      </c>
      <c r="O12" s="90">
        <f>L12/'סכום נכסי הקרן'!$C$42</f>
        <v>2.6515683101325941E-4</v>
      </c>
      <c r="BG12" s="4"/>
    </row>
    <row r="13" spans="2:62">
      <c r="B13" s="98" t="s">
        <v>707</v>
      </c>
      <c r="C13" s="81"/>
      <c r="D13" s="81"/>
      <c r="E13" s="81"/>
      <c r="F13" s="81"/>
      <c r="G13" s="81"/>
      <c r="H13" s="81"/>
      <c r="I13" s="89"/>
      <c r="J13" s="91"/>
      <c r="K13" s="89">
        <v>7.8E-2</v>
      </c>
      <c r="L13" s="89">
        <v>22.799229999999998</v>
      </c>
      <c r="M13" s="81"/>
      <c r="N13" s="90">
        <v>0.99835528548451846</v>
      </c>
      <c r="O13" s="90">
        <f>L13/'סכום נכסי הקרן'!$C$42</f>
        <v>2.6475179353793228E-4</v>
      </c>
    </row>
    <row r="14" spans="2:62">
      <c r="B14" s="85" t="s">
        <v>708</v>
      </c>
      <c r="C14" s="79" t="s">
        <v>709</v>
      </c>
      <c r="D14" s="92" t="s">
        <v>123</v>
      </c>
      <c r="E14" s="92" t="s">
        <v>283</v>
      </c>
      <c r="F14" s="79" t="s">
        <v>710</v>
      </c>
      <c r="G14" s="92" t="s">
        <v>711</v>
      </c>
      <c r="H14" s="92" t="s">
        <v>167</v>
      </c>
      <c r="I14" s="86">
        <v>0.94</v>
      </c>
      <c r="J14" s="88">
        <v>20040</v>
      </c>
      <c r="K14" s="79"/>
      <c r="L14" s="86">
        <v>0.18853999999999999</v>
      </c>
      <c r="M14" s="87">
        <v>1.8573752746321996E-8</v>
      </c>
      <c r="N14" s="87">
        <v>8.2559764310132892E-3</v>
      </c>
      <c r="O14" s="87">
        <f>L14/'סכום נכסי הקרן'!$C$42</f>
        <v>2.1893854815992359E-6</v>
      </c>
    </row>
    <row r="15" spans="2:62">
      <c r="B15" s="85" t="s">
        <v>712</v>
      </c>
      <c r="C15" s="79" t="s">
        <v>713</v>
      </c>
      <c r="D15" s="92" t="s">
        <v>123</v>
      </c>
      <c r="E15" s="92" t="s">
        <v>283</v>
      </c>
      <c r="F15" s="79" t="s">
        <v>714</v>
      </c>
      <c r="G15" s="92" t="s">
        <v>325</v>
      </c>
      <c r="H15" s="92" t="s">
        <v>167</v>
      </c>
      <c r="I15" s="86">
        <v>120</v>
      </c>
      <c r="J15" s="88">
        <v>3161</v>
      </c>
      <c r="K15" s="86">
        <v>7.8E-2</v>
      </c>
      <c r="L15" s="86">
        <v>3.8712</v>
      </c>
      <c r="M15" s="87">
        <v>7.0262434995976358E-7</v>
      </c>
      <c r="N15" s="87">
        <v>0.1695159433528092</v>
      </c>
      <c r="O15" s="87">
        <f>L15/'סכום נכסי הקרן'!$C$42</f>
        <v>4.4953585851103017E-5</v>
      </c>
    </row>
    <row r="16" spans="2:62" ht="20.25">
      <c r="B16" s="85" t="s">
        <v>715</v>
      </c>
      <c r="C16" s="79" t="s">
        <v>716</v>
      </c>
      <c r="D16" s="92" t="s">
        <v>123</v>
      </c>
      <c r="E16" s="92" t="s">
        <v>283</v>
      </c>
      <c r="F16" s="79" t="s">
        <v>717</v>
      </c>
      <c r="G16" s="92" t="s">
        <v>701</v>
      </c>
      <c r="H16" s="92" t="s">
        <v>167</v>
      </c>
      <c r="I16" s="86">
        <v>0.53</v>
      </c>
      <c r="J16" s="88">
        <v>1077</v>
      </c>
      <c r="K16" s="79"/>
      <c r="L16" s="86">
        <v>5.7400000000000003E-3</v>
      </c>
      <c r="M16" s="87">
        <v>4.5151931055529791E-10</v>
      </c>
      <c r="N16" s="87">
        <v>2.5134881040636623E-4</v>
      </c>
      <c r="O16" s="87">
        <f>L16/'סכום נכסי הקרן'!$C$42</f>
        <v>6.6654676272300922E-8</v>
      </c>
      <c r="BF16" s="4"/>
    </row>
    <row r="17" spans="2:15">
      <c r="B17" s="85" t="s">
        <v>718</v>
      </c>
      <c r="C17" s="79" t="s">
        <v>719</v>
      </c>
      <c r="D17" s="92" t="s">
        <v>123</v>
      </c>
      <c r="E17" s="92" t="s">
        <v>283</v>
      </c>
      <c r="F17" s="79" t="s">
        <v>720</v>
      </c>
      <c r="G17" s="92" t="s">
        <v>721</v>
      </c>
      <c r="H17" s="92" t="s">
        <v>167</v>
      </c>
      <c r="I17" s="86">
        <v>0.25</v>
      </c>
      <c r="J17" s="88">
        <v>9450</v>
      </c>
      <c r="K17" s="79"/>
      <c r="L17" s="86">
        <v>2.3629999999999998E-2</v>
      </c>
      <c r="M17" s="87">
        <v>2.5391610492045025E-9</v>
      </c>
      <c r="N17" s="87">
        <v>1.0347338658366608E-3</v>
      </c>
      <c r="O17" s="87">
        <f>L17/'סכום נכסי הקרן'!$C$42</f>
        <v>2.7439895475861858E-7</v>
      </c>
    </row>
    <row r="18" spans="2:15">
      <c r="B18" s="85" t="s">
        <v>722</v>
      </c>
      <c r="C18" s="79" t="s">
        <v>723</v>
      </c>
      <c r="D18" s="92" t="s">
        <v>123</v>
      </c>
      <c r="E18" s="92" t="s">
        <v>283</v>
      </c>
      <c r="F18" s="79" t="s">
        <v>700</v>
      </c>
      <c r="G18" s="92" t="s">
        <v>701</v>
      </c>
      <c r="H18" s="92" t="s">
        <v>167</v>
      </c>
      <c r="I18" s="86">
        <v>0.36</v>
      </c>
      <c r="J18" s="88">
        <v>40.9</v>
      </c>
      <c r="K18" s="79"/>
      <c r="L18" s="86">
        <v>1.4999999999999999E-4</v>
      </c>
      <c r="M18" s="87">
        <v>2.7794323517671602E-11</v>
      </c>
      <c r="N18" s="87">
        <v>6.5683487039991165E-6</v>
      </c>
      <c r="O18" s="87">
        <f>L18/'סכום נכסי הקרן'!$C$42</f>
        <v>1.741846940913787E-9</v>
      </c>
    </row>
    <row r="19" spans="2:15">
      <c r="B19" s="85" t="s">
        <v>724</v>
      </c>
      <c r="C19" s="79" t="s">
        <v>725</v>
      </c>
      <c r="D19" s="92" t="s">
        <v>123</v>
      </c>
      <c r="E19" s="92" t="s">
        <v>283</v>
      </c>
      <c r="F19" s="79" t="s">
        <v>379</v>
      </c>
      <c r="G19" s="92" t="s">
        <v>325</v>
      </c>
      <c r="H19" s="92" t="s">
        <v>167</v>
      </c>
      <c r="I19" s="86">
        <v>0.44</v>
      </c>
      <c r="J19" s="88">
        <v>13970</v>
      </c>
      <c r="K19" s="79"/>
      <c r="L19" s="86">
        <v>6.1469999999999997E-2</v>
      </c>
      <c r="M19" s="87">
        <v>9.8947553344087729E-9</v>
      </c>
      <c r="N19" s="87">
        <v>2.691709298898838E-3</v>
      </c>
      <c r="O19" s="87">
        <f>L19/'סכום נכסי הקרן'!$C$42</f>
        <v>7.1380887638646996E-7</v>
      </c>
    </row>
    <row r="20" spans="2:15">
      <c r="B20" s="85" t="s">
        <v>726</v>
      </c>
      <c r="C20" s="79" t="s">
        <v>727</v>
      </c>
      <c r="D20" s="92" t="s">
        <v>123</v>
      </c>
      <c r="E20" s="92" t="s">
        <v>283</v>
      </c>
      <c r="F20" s="79" t="s">
        <v>605</v>
      </c>
      <c r="G20" s="92" t="s">
        <v>606</v>
      </c>
      <c r="H20" s="92" t="s">
        <v>167</v>
      </c>
      <c r="I20" s="86">
        <v>247</v>
      </c>
      <c r="J20" s="88">
        <v>7550</v>
      </c>
      <c r="K20" s="79"/>
      <c r="L20" s="86">
        <v>18.648499999999999</v>
      </c>
      <c r="M20" s="87">
        <v>2.1527090675748971E-6</v>
      </c>
      <c r="N20" s="87">
        <v>0.81659900537685015</v>
      </c>
      <c r="O20" s="87">
        <f>L20/'סכום נכסי הקרן'!$C$42</f>
        <v>2.1655221785087171E-4</v>
      </c>
    </row>
    <row r="21" spans="2:15">
      <c r="B21" s="82"/>
      <c r="C21" s="79"/>
      <c r="D21" s="79"/>
      <c r="E21" s="79"/>
      <c r="F21" s="79"/>
      <c r="G21" s="79"/>
      <c r="H21" s="79"/>
      <c r="I21" s="86"/>
      <c r="J21" s="88"/>
      <c r="K21" s="79"/>
      <c r="L21" s="79"/>
      <c r="M21" s="79"/>
      <c r="N21" s="87"/>
      <c r="O21" s="79"/>
    </row>
    <row r="22" spans="2:15">
      <c r="B22" s="98" t="s">
        <v>728</v>
      </c>
      <c r="C22" s="81"/>
      <c r="D22" s="81"/>
      <c r="E22" s="81"/>
      <c r="F22" s="81"/>
      <c r="G22" s="81"/>
      <c r="H22" s="81"/>
      <c r="I22" s="89"/>
      <c r="J22" s="91"/>
      <c r="K22" s="81"/>
      <c r="L22" s="89">
        <v>1.9429999999999999E-2</v>
      </c>
      <c r="M22" s="81"/>
      <c r="N22" s="90">
        <v>8.5082010212468562E-4</v>
      </c>
      <c r="O22" s="90">
        <f>L22/'סכום נכסי הקרן'!$C$42</f>
        <v>2.2562724041303254E-7</v>
      </c>
    </row>
    <row r="23" spans="2:15">
      <c r="B23" s="85" t="s">
        <v>729</v>
      </c>
      <c r="C23" s="79" t="s">
        <v>730</v>
      </c>
      <c r="D23" s="92" t="s">
        <v>123</v>
      </c>
      <c r="E23" s="92" t="s">
        <v>283</v>
      </c>
      <c r="F23" s="79" t="s">
        <v>731</v>
      </c>
      <c r="G23" s="92" t="s">
        <v>701</v>
      </c>
      <c r="H23" s="92" t="s">
        <v>167</v>
      </c>
      <c r="I23" s="86">
        <v>0.75</v>
      </c>
      <c r="J23" s="88">
        <v>2275</v>
      </c>
      <c r="K23" s="79"/>
      <c r="L23" s="86">
        <v>1.7059999999999999E-2</v>
      </c>
      <c r="M23" s="87">
        <v>7.6499743037363144E-9</v>
      </c>
      <c r="N23" s="87">
        <v>7.4704019260149956E-4</v>
      </c>
      <c r="O23" s="87">
        <f>L23/'סכום נכסי הקרן'!$C$42</f>
        <v>1.981060587465947E-7</v>
      </c>
    </row>
    <row r="24" spans="2:15">
      <c r="B24" s="85" t="s">
        <v>732</v>
      </c>
      <c r="C24" s="79" t="s">
        <v>733</v>
      </c>
      <c r="D24" s="92" t="s">
        <v>123</v>
      </c>
      <c r="E24" s="92" t="s">
        <v>283</v>
      </c>
      <c r="F24" s="79" t="s">
        <v>734</v>
      </c>
      <c r="G24" s="92" t="s">
        <v>701</v>
      </c>
      <c r="H24" s="92" t="s">
        <v>167</v>
      </c>
      <c r="I24" s="86">
        <v>0.88</v>
      </c>
      <c r="J24" s="88">
        <v>271.10000000000002</v>
      </c>
      <c r="K24" s="79"/>
      <c r="L24" s="86">
        <v>2.3700000000000001E-3</v>
      </c>
      <c r="M24" s="87">
        <v>8.4252014103756522E-10</v>
      </c>
      <c r="N24" s="87">
        <v>1.0377990952318605E-4</v>
      </c>
      <c r="O24" s="87">
        <f>L24/'סכום נכסי הקרן'!$C$42</f>
        <v>2.7521181666437837E-8</v>
      </c>
    </row>
    <row r="25" spans="2:15">
      <c r="B25" s="82"/>
      <c r="C25" s="79"/>
      <c r="D25" s="79"/>
      <c r="E25" s="79"/>
      <c r="F25" s="79"/>
      <c r="G25" s="79"/>
      <c r="H25" s="79"/>
      <c r="I25" s="86"/>
      <c r="J25" s="88"/>
      <c r="K25" s="79"/>
      <c r="L25" s="79"/>
      <c r="M25" s="79"/>
      <c r="N25" s="87"/>
      <c r="O25" s="79"/>
    </row>
    <row r="26" spans="2:15">
      <c r="B26" s="98" t="s">
        <v>29</v>
      </c>
      <c r="C26" s="81"/>
      <c r="D26" s="81"/>
      <c r="E26" s="81"/>
      <c r="F26" s="81"/>
      <c r="G26" s="81"/>
      <c r="H26" s="81"/>
      <c r="I26" s="89"/>
      <c r="J26" s="91"/>
      <c r="K26" s="81"/>
      <c r="L26" s="89">
        <v>1.5449999999999998E-2</v>
      </c>
      <c r="M26" s="81"/>
      <c r="N26" s="90">
        <v>6.7653991651190899E-4</v>
      </c>
      <c r="O26" s="90">
        <f>L26/'סכום נכסי הקרן'!$C$42</f>
        <v>1.7941023491412007E-7</v>
      </c>
    </row>
    <row r="27" spans="2:15">
      <c r="B27" s="85" t="s">
        <v>735</v>
      </c>
      <c r="C27" s="79" t="s">
        <v>736</v>
      </c>
      <c r="D27" s="92" t="s">
        <v>123</v>
      </c>
      <c r="E27" s="92" t="s">
        <v>283</v>
      </c>
      <c r="F27" s="79" t="s">
        <v>737</v>
      </c>
      <c r="G27" s="92" t="s">
        <v>738</v>
      </c>
      <c r="H27" s="92" t="s">
        <v>167</v>
      </c>
      <c r="I27" s="86">
        <v>0.5</v>
      </c>
      <c r="J27" s="88">
        <v>1101</v>
      </c>
      <c r="K27" s="79"/>
      <c r="L27" s="86">
        <v>5.5100000000000001E-3</v>
      </c>
      <c r="M27" s="87">
        <v>1.9417063256947512E-8</v>
      </c>
      <c r="N27" s="87">
        <v>2.4127734239356757E-4</v>
      </c>
      <c r="O27" s="87">
        <f>L27/'סכום נכסי הקרן'!$C$42</f>
        <v>6.3983844296233113E-8</v>
      </c>
    </row>
    <row r="28" spans="2:15">
      <c r="B28" s="85" t="s">
        <v>739</v>
      </c>
      <c r="C28" s="79" t="s">
        <v>740</v>
      </c>
      <c r="D28" s="92" t="s">
        <v>123</v>
      </c>
      <c r="E28" s="92" t="s">
        <v>283</v>
      </c>
      <c r="F28" s="79" t="s">
        <v>741</v>
      </c>
      <c r="G28" s="92" t="s">
        <v>742</v>
      </c>
      <c r="H28" s="92" t="s">
        <v>167</v>
      </c>
      <c r="I28" s="86">
        <v>0.3</v>
      </c>
      <c r="J28" s="88">
        <v>31.2</v>
      </c>
      <c r="K28" s="79"/>
      <c r="L28" s="86">
        <v>8.9999999999999992E-5</v>
      </c>
      <c r="M28" s="87">
        <v>3.2127688284317187E-9</v>
      </c>
      <c r="N28" s="87">
        <v>3.9410092223994699E-6</v>
      </c>
      <c r="O28" s="87">
        <f>L28/'סכום נכסי הקרן'!$C$42</f>
        <v>1.0451081645482722E-9</v>
      </c>
    </row>
    <row r="29" spans="2:15">
      <c r="B29" s="85" t="s">
        <v>743</v>
      </c>
      <c r="C29" s="79" t="s">
        <v>744</v>
      </c>
      <c r="D29" s="92" t="s">
        <v>123</v>
      </c>
      <c r="E29" s="92" t="s">
        <v>283</v>
      </c>
      <c r="F29" s="79" t="s">
        <v>745</v>
      </c>
      <c r="G29" s="92" t="s">
        <v>742</v>
      </c>
      <c r="H29" s="92" t="s">
        <v>167</v>
      </c>
      <c r="I29" s="86">
        <v>0.5</v>
      </c>
      <c r="J29" s="88">
        <v>114.5</v>
      </c>
      <c r="K29" s="79"/>
      <c r="L29" s="86">
        <v>5.6999999999999998E-4</v>
      </c>
      <c r="M29" s="87">
        <v>1.8889365669071288E-9</v>
      </c>
      <c r="N29" s="87">
        <v>2.4959725075196643E-5</v>
      </c>
      <c r="O29" s="87">
        <f>L29/'סכום נכסי הקרן'!$C$42</f>
        <v>6.6190183754723905E-9</v>
      </c>
    </row>
    <row r="30" spans="2:15">
      <c r="B30" s="85" t="s">
        <v>746</v>
      </c>
      <c r="C30" s="79" t="s">
        <v>747</v>
      </c>
      <c r="D30" s="92" t="s">
        <v>123</v>
      </c>
      <c r="E30" s="92" t="s">
        <v>283</v>
      </c>
      <c r="F30" s="79" t="s">
        <v>748</v>
      </c>
      <c r="G30" s="92" t="s">
        <v>414</v>
      </c>
      <c r="H30" s="92" t="s">
        <v>167</v>
      </c>
      <c r="I30" s="86">
        <v>0.55000000000000004</v>
      </c>
      <c r="J30" s="88">
        <v>783.2</v>
      </c>
      <c r="K30" s="79"/>
      <c r="L30" s="86">
        <v>4.3400000000000001E-3</v>
      </c>
      <c r="M30" s="87">
        <v>1.6066914081563486E-8</v>
      </c>
      <c r="N30" s="87">
        <v>1.9004422250237446E-4</v>
      </c>
      <c r="O30" s="87">
        <f>L30/'סכום נכסי הקרן'!$C$42</f>
        <v>5.0397438157105572E-8</v>
      </c>
    </row>
    <row r="31" spans="2:15">
      <c r="B31" s="85" t="s">
        <v>749</v>
      </c>
      <c r="C31" s="79" t="s">
        <v>750</v>
      </c>
      <c r="D31" s="92" t="s">
        <v>123</v>
      </c>
      <c r="E31" s="92" t="s">
        <v>283</v>
      </c>
      <c r="F31" s="79" t="s">
        <v>751</v>
      </c>
      <c r="G31" s="92" t="s">
        <v>738</v>
      </c>
      <c r="H31" s="92" t="s">
        <v>167</v>
      </c>
      <c r="I31" s="86">
        <v>0.2</v>
      </c>
      <c r="J31" s="88">
        <v>9.3000000000000007</v>
      </c>
      <c r="K31" s="79"/>
      <c r="L31" s="86">
        <v>2.0000000000000002E-5</v>
      </c>
      <c r="M31" s="87">
        <v>1.0428301609675094E-9</v>
      </c>
      <c r="N31" s="87">
        <v>8.7577982719988234E-7</v>
      </c>
      <c r="O31" s="87">
        <f>L31/'סכום נכסי הקרן'!$C$42</f>
        <v>2.3224625878850498E-10</v>
      </c>
    </row>
    <row r="32" spans="2:15">
      <c r="B32" s="85" t="s">
        <v>752</v>
      </c>
      <c r="C32" s="79" t="s">
        <v>753</v>
      </c>
      <c r="D32" s="92" t="s">
        <v>123</v>
      </c>
      <c r="E32" s="92" t="s">
        <v>283</v>
      </c>
      <c r="F32" s="79" t="s">
        <v>754</v>
      </c>
      <c r="G32" s="92" t="s">
        <v>742</v>
      </c>
      <c r="H32" s="92" t="s">
        <v>167</v>
      </c>
      <c r="I32" s="86">
        <v>0.79</v>
      </c>
      <c r="J32" s="88">
        <v>615.5</v>
      </c>
      <c r="K32" s="79"/>
      <c r="L32" s="86">
        <v>4.8600000000000006E-3</v>
      </c>
      <c r="M32" s="87">
        <v>4.3592315833501632E-7</v>
      </c>
      <c r="N32" s="87">
        <v>2.1281449800957141E-4</v>
      </c>
      <c r="O32" s="87">
        <f>L32/'סכום נכסי הקרן'!$C$42</f>
        <v>5.6435840885606707E-8</v>
      </c>
    </row>
    <row r="33" spans="2:15">
      <c r="B33" s="85" t="s">
        <v>755</v>
      </c>
      <c r="C33" s="79" t="s">
        <v>756</v>
      </c>
      <c r="D33" s="92" t="s">
        <v>123</v>
      </c>
      <c r="E33" s="92" t="s">
        <v>283</v>
      </c>
      <c r="F33" s="79" t="s">
        <v>757</v>
      </c>
      <c r="G33" s="92" t="s">
        <v>325</v>
      </c>
      <c r="H33" s="92" t="s">
        <v>167</v>
      </c>
      <c r="I33" s="86">
        <v>0.02</v>
      </c>
      <c r="J33" s="88">
        <v>292.39999999999998</v>
      </c>
      <c r="K33" s="79"/>
      <c r="L33" s="86">
        <v>5.9999999999999995E-5</v>
      </c>
      <c r="M33" s="87">
        <v>2.9173217877406264E-9</v>
      </c>
      <c r="N33" s="87">
        <v>2.6273394815996466E-6</v>
      </c>
      <c r="O33" s="87">
        <f>L33/'סכום נכסי הקרן'!$C$42</f>
        <v>6.9673877636551476E-10</v>
      </c>
    </row>
    <row r="34" spans="2:15">
      <c r="B34" s="82"/>
      <c r="C34" s="79"/>
      <c r="D34" s="79"/>
      <c r="E34" s="79"/>
      <c r="F34" s="79"/>
      <c r="G34" s="79"/>
      <c r="H34" s="79"/>
      <c r="I34" s="86"/>
      <c r="J34" s="88"/>
      <c r="K34" s="79"/>
      <c r="L34" s="79"/>
      <c r="M34" s="79"/>
      <c r="N34" s="87"/>
      <c r="O34" s="79"/>
    </row>
    <row r="35" spans="2:15">
      <c r="B35" s="80" t="s">
        <v>231</v>
      </c>
      <c r="C35" s="81"/>
      <c r="D35" s="81"/>
      <c r="E35" s="81"/>
      <c r="F35" s="81"/>
      <c r="G35" s="81"/>
      <c r="H35" s="81"/>
      <c r="I35" s="89"/>
      <c r="J35" s="91"/>
      <c r="K35" s="81"/>
      <c r="L35" s="89">
        <v>2.6800000000000001E-3</v>
      </c>
      <c r="M35" s="81"/>
      <c r="N35" s="90">
        <v>1.1735449684478423E-4</v>
      </c>
      <c r="O35" s="90">
        <f>L35/'סכום נכסי הקרן'!$C$42</f>
        <v>3.1120998677659667E-8</v>
      </c>
    </row>
    <row r="36" spans="2:15">
      <c r="B36" s="98" t="s">
        <v>63</v>
      </c>
      <c r="C36" s="81"/>
      <c r="D36" s="81"/>
      <c r="E36" s="81"/>
      <c r="F36" s="81"/>
      <c r="G36" s="81"/>
      <c r="H36" s="81"/>
      <c r="I36" s="89"/>
      <c r="J36" s="91"/>
      <c r="K36" s="81"/>
      <c r="L36" s="89">
        <v>2.6800000000000001E-3</v>
      </c>
      <c r="M36" s="81"/>
      <c r="N36" s="90">
        <v>1.1735449684478423E-4</v>
      </c>
      <c r="O36" s="90">
        <f>L36/'סכום נכסי הקרן'!$C$42</f>
        <v>3.1120998677659667E-8</v>
      </c>
    </row>
    <row r="37" spans="2:15">
      <c r="B37" s="85" t="s">
        <v>758</v>
      </c>
      <c r="C37" s="79" t="s">
        <v>759</v>
      </c>
      <c r="D37" s="92" t="s">
        <v>126</v>
      </c>
      <c r="E37" s="92" t="s">
        <v>760</v>
      </c>
      <c r="F37" s="79"/>
      <c r="G37" s="92" t="s">
        <v>643</v>
      </c>
      <c r="H37" s="92" t="s">
        <v>166</v>
      </c>
      <c r="I37" s="86">
        <v>3.93</v>
      </c>
      <c r="J37" s="88">
        <v>19.399999999999999</v>
      </c>
      <c r="K37" s="79"/>
      <c r="L37" s="86">
        <v>2.6800000000000001E-3</v>
      </c>
      <c r="M37" s="87">
        <v>7.5021901384199332E-9</v>
      </c>
      <c r="N37" s="87">
        <v>1.1735449684478423E-4</v>
      </c>
      <c r="O37" s="87">
        <f>L37/'סכום נכסי הקרן'!$C$42</f>
        <v>3.1120998677659667E-8</v>
      </c>
    </row>
    <row r="38" spans="2:15">
      <c r="E38" s="1"/>
      <c r="F38" s="1"/>
      <c r="G38" s="1"/>
    </row>
    <row r="39" spans="2:15">
      <c r="E39" s="1"/>
      <c r="F39" s="1"/>
      <c r="G39" s="1"/>
    </row>
    <row r="40" spans="2:15">
      <c r="E40" s="1"/>
      <c r="F40" s="1"/>
      <c r="G40" s="1"/>
    </row>
    <row r="41" spans="2:15">
      <c r="B41" s="94" t="s">
        <v>250</v>
      </c>
      <c r="E41" s="1"/>
      <c r="F41" s="1"/>
      <c r="G41" s="1"/>
    </row>
    <row r="42" spans="2:15">
      <c r="B42" s="94" t="s">
        <v>115</v>
      </c>
      <c r="E42" s="1"/>
      <c r="F42" s="1"/>
      <c r="G42" s="1"/>
    </row>
    <row r="43" spans="2:15">
      <c r="B43" s="94" t="s">
        <v>233</v>
      </c>
      <c r="E43" s="1"/>
      <c r="F43" s="1"/>
      <c r="G43" s="1"/>
    </row>
    <row r="44" spans="2:15">
      <c r="B44" s="94" t="s">
        <v>241</v>
      </c>
      <c r="E44" s="1"/>
      <c r="F44" s="1"/>
      <c r="G44" s="1"/>
    </row>
    <row r="45" spans="2:15">
      <c r="B45" s="94" t="s">
        <v>247</v>
      </c>
      <c r="E45" s="1"/>
      <c r="F45" s="1"/>
      <c r="G45" s="1"/>
    </row>
    <row r="46" spans="2:15">
      <c r="E46" s="1"/>
      <c r="F46" s="1"/>
      <c r="G46" s="1"/>
    </row>
    <row r="47" spans="2:15">
      <c r="E47" s="1"/>
      <c r="F47" s="1"/>
      <c r="G47" s="1"/>
    </row>
    <row r="48" spans="2:15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3"/>
      <c r="E273" s="1"/>
      <c r="F273" s="1"/>
      <c r="G273" s="1"/>
    </row>
    <row r="274" spans="2:7">
      <c r="B274" s="43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3"/>
      <c r="E294" s="1"/>
      <c r="F294" s="1"/>
      <c r="G294" s="1"/>
    </row>
    <row r="295" spans="2:7">
      <c r="B295" s="43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3"/>
      <c r="E361" s="1"/>
      <c r="F361" s="1"/>
      <c r="G361" s="1"/>
    </row>
    <row r="362" spans="2:7">
      <c r="B362" s="43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5" type="noConversion"/>
  <dataValidations count="4">
    <dataValidation allowBlank="1" showInputMessage="1" showErrorMessage="1" sqref="A1 B34 K9 B36:I36 B43 B45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>
      <selection activeCell="N11" sqref="I11:N21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41.855468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0.140625" style="1" bestFit="1" customWidth="1"/>
    <col min="9" max="9" width="11.85546875" style="1" bestFit="1" customWidth="1"/>
    <col min="10" max="10" width="8.28515625" style="1" bestFit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6" t="s">
        <v>182</v>
      </c>
      <c r="C1" s="77" t="s" vm="1">
        <v>251</v>
      </c>
    </row>
    <row r="2" spans="2:63">
      <c r="B2" s="56" t="s">
        <v>181</v>
      </c>
      <c r="C2" s="77" t="s">
        <v>252</v>
      </c>
    </row>
    <row r="3" spans="2:63">
      <c r="B3" s="56" t="s">
        <v>183</v>
      </c>
      <c r="C3" s="77" t="s">
        <v>253</v>
      </c>
    </row>
    <row r="4" spans="2:63">
      <c r="B4" s="56" t="s">
        <v>184</v>
      </c>
      <c r="C4" s="77">
        <v>8602</v>
      </c>
    </row>
    <row r="6" spans="2:63" ht="26.25" customHeight="1">
      <c r="B6" s="207" t="s">
        <v>212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9"/>
      <c r="BK6" s="3"/>
    </row>
    <row r="7" spans="2:63" ht="26.25" customHeight="1">
      <c r="B7" s="207" t="s">
        <v>93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9"/>
      <c r="BH7" s="3"/>
      <c r="BK7" s="3"/>
    </row>
    <row r="8" spans="2:63" s="3" customFormat="1" ht="74.25" customHeight="1">
      <c r="B8" s="22" t="s">
        <v>118</v>
      </c>
      <c r="C8" s="30" t="s">
        <v>45</v>
      </c>
      <c r="D8" s="30" t="s">
        <v>122</v>
      </c>
      <c r="E8" s="30" t="s">
        <v>120</v>
      </c>
      <c r="F8" s="30" t="s">
        <v>64</v>
      </c>
      <c r="G8" s="30" t="s">
        <v>104</v>
      </c>
      <c r="H8" s="30" t="s">
        <v>235</v>
      </c>
      <c r="I8" s="30" t="s">
        <v>234</v>
      </c>
      <c r="J8" s="30" t="s">
        <v>249</v>
      </c>
      <c r="K8" s="30" t="s">
        <v>62</v>
      </c>
      <c r="L8" s="30" t="s">
        <v>59</v>
      </c>
      <c r="M8" s="30" t="s">
        <v>185</v>
      </c>
      <c r="N8" s="14" t="s">
        <v>187</v>
      </c>
      <c r="O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32" t="s">
        <v>242</v>
      </c>
      <c r="I9" s="32"/>
      <c r="J9" s="16" t="s">
        <v>238</v>
      </c>
      <c r="K9" s="32" t="s">
        <v>238</v>
      </c>
      <c r="L9" s="32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5"/>
      <c r="BH10" s="1"/>
      <c r="BI10" s="3"/>
      <c r="BK10" s="1"/>
    </row>
    <row r="11" spans="2:63" s="4" customFormat="1" ht="18" customHeight="1">
      <c r="B11" s="124" t="s">
        <v>31</v>
      </c>
      <c r="C11" s="81"/>
      <c r="D11" s="81"/>
      <c r="E11" s="81"/>
      <c r="F11" s="81"/>
      <c r="G11" s="81"/>
      <c r="H11" s="89"/>
      <c r="I11" s="91"/>
      <c r="J11" s="81"/>
      <c r="K11" s="89">
        <v>2112.3288200000998</v>
      </c>
      <c r="L11" s="81"/>
      <c r="M11" s="90">
        <v>1</v>
      </c>
      <c r="N11" s="90">
        <f>K11/'סכום נכסי הקרן'!$C$42</f>
        <v>2.4529023288808023E-2</v>
      </c>
      <c r="O11" s="5"/>
      <c r="BH11" s="95"/>
      <c r="BI11" s="3"/>
      <c r="BK11" s="95"/>
    </row>
    <row r="12" spans="2:63" s="95" customFormat="1" ht="20.25">
      <c r="B12" s="80" t="s">
        <v>232</v>
      </c>
      <c r="C12" s="81"/>
      <c r="D12" s="81"/>
      <c r="E12" s="81"/>
      <c r="F12" s="81"/>
      <c r="G12" s="81"/>
      <c r="H12" s="89"/>
      <c r="I12" s="91"/>
      <c r="J12" s="81"/>
      <c r="K12" s="89">
        <v>852.54640000000006</v>
      </c>
      <c r="L12" s="81"/>
      <c r="M12" s="90">
        <v>0.40360496525344941</v>
      </c>
      <c r="N12" s="90">
        <f>K12/'סכום נכסי הקרן'!$C$42</f>
        <v>9.9000355921804138E-3</v>
      </c>
      <c r="BI12" s="4"/>
    </row>
    <row r="13" spans="2:63">
      <c r="B13" s="98" t="s">
        <v>66</v>
      </c>
      <c r="C13" s="81"/>
      <c r="D13" s="81"/>
      <c r="E13" s="81"/>
      <c r="F13" s="81"/>
      <c r="G13" s="81"/>
      <c r="H13" s="89"/>
      <c r="I13" s="91"/>
      <c r="J13" s="81"/>
      <c r="K13" s="89">
        <v>852.54640000000006</v>
      </c>
      <c r="L13" s="81"/>
      <c r="M13" s="90">
        <v>0.40360496525344941</v>
      </c>
      <c r="N13" s="90">
        <f>K13/'סכום נכסי הקרן'!$C$42</f>
        <v>9.9000355921804138E-3</v>
      </c>
    </row>
    <row r="14" spans="2:63">
      <c r="B14" s="85" t="s">
        <v>761</v>
      </c>
      <c r="C14" s="79" t="s">
        <v>762</v>
      </c>
      <c r="D14" s="92" t="s">
        <v>123</v>
      </c>
      <c r="E14" s="79" t="s">
        <v>763</v>
      </c>
      <c r="F14" s="92" t="s">
        <v>764</v>
      </c>
      <c r="G14" s="92" t="s">
        <v>167</v>
      </c>
      <c r="H14" s="86">
        <v>32580</v>
      </c>
      <c r="I14" s="88">
        <v>1303</v>
      </c>
      <c r="J14" s="79"/>
      <c r="K14" s="86">
        <v>424.51740000000001</v>
      </c>
      <c r="L14" s="87">
        <v>1.5779403054139786E-4</v>
      </c>
      <c r="M14" s="87">
        <v>0.2009712673427331</v>
      </c>
      <c r="N14" s="87">
        <f>K14/'סכום נכסי הקרן'!$C$42</f>
        <v>4.9296288970311639E-3</v>
      </c>
    </row>
    <row r="15" spans="2:63">
      <c r="B15" s="85" t="s">
        <v>765</v>
      </c>
      <c r="C15" s="79" t="s">
        <v>766</v>
      </c>
      <c r="D15" s="92" t="s">
        <v>123</v>
      </c>
      <c r="E15" s="79" t="s">
        <v>767</v>
      </c>
      <c r="F15" s="92" t="s">
        <v>764</v>
      </c>
      <c r="G15" s="92" t="s">
        <v>167</v>
      </c>
      <c r="H15" s="86">
        <v>3290</v>
      </c>
      <c r="I15" s="88">
        <v>13010</v>
      </c>
      <c r="J15" s="79"/>
      <c r="K15" s="86">
        <v>428.029</v>
      </c>
      <c r="L15" s="87">
        <v>3.2048329114091254E-5</v>
      </c>
      <c r="M15" s="87">
        <v>0.20263369791071628</v>
      </c>
      <c r="N15" s="87">
        <f>K15/'סכום נכסי הקרן'!$C$42</f>
        <v>4.9704066951492491E-3</v>
      </c>
    </row>
    <row r="16" spans="2:63" ht="20.25">
      <c r="B16" s="82"/>
      <c r="C16" s="79"/>
      <c r="D16" s="79"/>
      <c r="E16" s="79"/>
      <c r="F16" s="79"/>
      <c r="G16" s="79"/>
      <c r="H16" s="86"/>
      <c r="I16" s="88"/>
      <c r="J16" s="79"/>
      <c r="K16" s="79"/>
      <c r="L16" s="79"/>
      <c r="M16" s="87"/>
      <c r="N16" s="79"/>
      <c r="BH16" s="4"/>
    </row>
    <row r="17" spans="2:14" s="95" customFormat="1">
      <c r="B17" s="80" t="s">
        <v>231</v>
      </c>
      <c r="C17" s="81"/>
      <c r="D17" s="81"/>
      <c r="E17" s="81"/>
      <c r="F17" s="81"/>
      <c r="G17" s="81"/>
      <c r="H17" s="89"/>
      <c r="I17" s="91"/>
      <c r="J17" s="81"/>
      <c r="K17" s="89">
        <v>1259.7824200000996</v>
      </c>
      <c r="L17" s="81"/>
      <c r="M17" s="90">
        <v>0.59639503474655053</v>
      </c>
      <c r="N17" s="90">
        <f>K17/'סכום נכסי הקרן'!$C$42</f>
        <v>1.4628987696627608E-2</v>
      </c>
    </row>
    <row r="18" spans="2:14">
      <c r="B18" s="98" t="s">
        <v>67</v>
      </c>
      <c r="C18" s="81"/>
      <c r="D18" s="81"/>
      <c r="E18" s="81"/>
      <c r="F18" s="81"/>
      <c r="G18" s="81"/>
      <c r="H18" s="89"/>
      <c r="I18" s="91"/>
      <c r="J18" s="81"/>
      <c r="K18" s="89">
        <v>1259.7824200000996</v>
      </c>
      <c r="L18" s="81"/>
      <c r="M18" s="90">
        <v>0.59639503474655053</v>
      </c>
      <c r="N18" s="90">
        <f>K18/'סכום נכסי הקרן'!$C$42</f>
        <v>1.4628987696627608E-2</v>
      </c>
    </row>
    <row r="19" spans="2:14">
      <c r="B19" s="85" t="s">
        <v>768</v>
      </c>
      <c r="C19" s="79" t="s">
        <v>769</v>
      </c>
      <c r="D19" s="92" t="s">
        <v>28</v>
      </c>
      <c r="E19" s="79"/>
      <c r="F19" s="92" t="s">
        <v>764</v>
      </c>
      <c r="G19" s="92" t="s">
        <v>176</v>
      </c>
      <c r="H19" s="86">
        <v>69</v>
      </c>
      <c r="I19" s="88">
        <v>22220</v>
      </c>
      <c r="J19" s="79"/>
      <c r="K19" s="86">
        <v>50.579610000000002</v>
      </c>
      <c r="L19" s="87">
        <v>6.151729958740347E-7</v>
      </c>
      <c r="M19" s="87">
        <v>2.3944950957018905E-2</v>
      </c>
      <c r="N19" s="87">
        <f>K19/'סכום נכסי הקרן'!$C$42</f>
        <v>5.8734625967408268E-4</v>
      </c>
    </row>
    <row r="20" spans="2:14">
      <c r="B20" s="85" t="s">
        <v>770</v>
      </c>
      <c r="C20" s="79" t="s">
        <v>771</v>
      </c>
      <c r="D20" s="92" t="s">
        <v>28</v>
      </c>
      <c r="E20" s="79"/>
      <c r="F20" s="92" t="s">
        <v>764</v>
      </c>
      <c r="G20" s="92" t="s">
        <v>175</v>
      </c>
      <c r="H20" s="86">
        <v>227</v>
      </c>
      <c r="I20" s="88">
        <v>3194</v>
      </c>
      <c r="J20" s="79"/>
      <c r="K20" s="86">
        <v>19.74858</v>
      </c>
      <c r="L20" s="87">
        <v>4.2288777430326723E-6</v>
      </c>
      <c r="M20" s="87">
        <v>9.3491978204411699E-3</v>
      </c>
      <c r="N20" s="87">
        <f>K20/'סכום נכסי הקרן'!$C$42</f>
        <v>2.2932669106927466E-4</v>
      </c>
    </row>
    <row r="21" spans="2:14">
      <c r="B21" s="85" t="s">
        <v>772</v>
      </c>
      <c r="C21" s="79" t="s">
        <v>773</v>
      </c>
      <c r="D21" s="92" t="s">
        <v>774</v>
      </c>
      <c r="E21" s="79"/>
      <c r="F21" s="92" t="s">
        <v>764</v>
      </c>
      <c r="G21" s="92" t="s">
        <v>166</v>
      </c>
      <c r="H21" s="86">
        <v>433</v>
      </c>
      <c r="I21" s="88">
        <v>2694</v>
      </c>
      <c r="J21" s="79"/>
      <c r="K21" s="86">
        <v>40.990879999999997</v>
      </c>
      <c r="L21" s="87">
        <v>2.8770764119601331E-5</v>
      </c>
      <c r="M21" s="87">
        <v>1.9405539332649005E-2</v>
      </c>
      <c r="N21" s="87">
        <f>K21/'סכום נכסי הקרן'!$C$42</f>
        <v>4.7599892622242758E-4</v>
      </c>
    </row>
    <row r="22" spans="2:14">
      <c r="B22" s="85" t="s">
        <v>775</v>
      </c>
      <c r="C22" s="79" t="s">
        <v>776</v>
      </c>
      <c r="D22" s="92" t="s">
        <v>774</v>
      </c>
      <c r="E22" s="79"/>
      <c r="F22" s="92" t="s">
        <v>764</v>
      </c>
      <c r="G22" s="92" t="s">
        <v>166</v>
      </c>
      <c r="H22" s="86">
        <v>962</v>
      </c>
      <c r="I22" s="88">
        <v>3208</v>
      </c>
      <c r="J22" s="79"/>
      <c r="K22" s="86">
        <v>108.44542</v>
      </c>
      <c r="L22" s="87">
        <v>3.2120200333889815E-5</v>
      </c>
      <c r="M22" s="87">
        <v>5.1339270180480179E-2</v>
      </c>
      <c r="N22" s="87">
        <f>K22/'סכום נכסי הקרן'!$C$42</f>
        <v>1.2593021538874055E-3</v>
      </c>
    </row>
    <row r="23" spans="2:14">
      <c r="B23" s="85" t="s">
        <v>777</v>
      </c>
      <c r="C23" s="79" t="s">
        <v>778</v>
      </c>
      <c r="D23" s="92" t="s">
        <v>126</v>
      </c>
      <c r="E23" s="79"/>
      <c r="F23" s="92" t="s">
        <v>764</v>
      </c>
      <c r="G23" s="92" t="s">
        <v>166</v>
      </c>
      <c r="H23" s="86">
        <v>71</v>
      </c>
      <c r="I23" s="88">
        <v>46543.5</v>
      </c>
      <c r="J23" s="79"/>
      <c r="K23" s="86">
        <v>116.12325</v>
      </c>
      <c r="L23" s="87">
        <v>1.4129403846620744E-5</v>
      </c>
      <c r="M23" s="87">
        <v>5.4974040452657608E-2</v>
      </c>
      <c r="N23" s="87">
        <f>K23/'סכום נכסי הקרן'!$C$42</f>
        <v>1.3484595185431129E-3</v>
      </c>
    </row>
    <row r="24" spans="2:14">
      <c r="B24" s="85" t="s">
        <v>779</v>
      </c>
      <c r="C24" s="79" t="s">
        <v>780</v>
      </c>
      <c r="D24" s="92" t="s">
        <v>28</v>
      </c>
      <c r="E24" s="79"/>
      <c r="F24" s="92" t="s">
        <v>764</v>
      </c>
      <c r="G24" s="92" t="s">
        <v>168</v>
      </c>
      <c r="H24" s="86">
        <v>332.00000000000006</v>
      </c>
      <c r="I24" s="88">
        <v>7575</v>
      </c>
      <c r="J24" s="79"/>
      <c r="K24" s="86">
        <v>108.86498999990002</v>
      </c>
      <c r="L24" s="87">
        <v>8.3957514463072738E-5</v>
      </c>
      <c r="M24" s="87">
        <v>5.1537899293489203E-2</v>
      </c>
      <c r="N24" s="87">
        <f>K24/'סכום נכסי הקרן'!$C$42</f>
        <v>1.264174332026239E-3</v>
      </c>
    </row>
    <row r="25" spans="2:14">
      <c r="B25" s="85" t="s">
        <v>781</v>
      </c>
      <c r="C25" s="79" t="s">
        <v>782</v>
      </c>
      <c r="D25" s="92" t="s">
        <v>138</v>
      </c>
      <c r="E25" s="79"/>
      <c r="F25" s="92" t="s">
        <v>764</v>
      </c>
      <c r="G25" s="92" t="s">
        <v>170</v>
      </c>
      <c r="H25" s="86">
        <v>70</v>
      </c>
      <c r="I25" s="88">
        <v>7428</v>
      </c>
      <c r="J25" s="79"/>
      <c r="K25" s="86">
        <v>14.038399999999999</v>
      </c>
      <c r="L25" s="87">
        <v>2.090188592043291E-6</v>
      </c>
      <c r="M25" s="87">
        <v>6.6459349827927526E-3</v>
      </c>
      <c r="N25" s="87">
        <f>K25/'סכום נכסי הקרן'!$C$42</f>
        <v>1.6301829396882738E-4</v>
      </c>
    </row>
    <row r="26" spans="2:14">
      <c r="B26" s="85" t="s">
        <v>783</v>
      </c>
      <c r="C26" s="79" t="s">
        <v>784</v>
      </c>
      <c r="D26" s="92" t="s">
        <v>774</v>
      </c>
      <c r="E26" s="79"/>
      <c r="F26" s="92" t="s">
        <v>764</v>
      </c>
      <c r="G26" s="92" t="s">
        <v>166</v>
      </c>
      <c r="H26" s="86">
        <v>591.99999999999989</v>
      </c>
      <c r="I26" s="88">
        <v>4698</v>
      </c>
      <c r="J26" s="79"/>
      <c r="K26" s="86">
        <v>97.731930000199981</v>
      </c>
      <c r="L26" s="87">
        <v>4.0566064677322012E-7</v>
      </c>
      <c r="M26" s="87">
        <v>4.6267384639573E-2</v>
      </c>
      <c r="N26" s="87">
        <f>K26/'סכום נכסי הקרן'!$C$42</f>
        <v>1.1348937553363248E-3</v>
      </c>
    </row>
    <row r="27" spans="2:14">
      <c r="B27" s="85" t="s">
        <v>785</v>
      </c>
      <c r="C27" s="79" t="s">
        <v>786</v>
      </c>
      <c r="D27" s="92" t="s">
        <v>774</v>
      </c>
      <c r="E27" s="79"/>
      <c r="F27" s="92" t="s">
        <v>764</v>
      </c>
      <c r="G27" s="92" t="s">
        <v>166</v>
      </c>
      <c r="H27" s="86">
        <v>609</v>
      </c>
      <c r="I27" s="88">
        <v>24208</v>
      </c>
      <c r="J27" s="79"/>
      <c r="K27" s="86">
        <v>518.0575</v>
      </c>
      <c r="L27" s="87">
        <v>1.7053557228524765E-6</v>
      </c>
      <c r="M27" s="87">
        <v>0.24525419295276932</v>
      </c>
      <c r="N27" s="87">
        <f>K27/'סכום נכסי הקרן'!$C$42</f>
        <v>6.0158458106162951E-3</v>
      </c>
    </row>
    <row r="28" spans="2:14">
      <c r="B28" s="85" t="s">
        <v>787</v>
      </c>
      <c r="C28" s="79" t="s">
        <v>788</v>
      </c>
      <c r="D28" s="92" t="s">
        <v>774</v>
      </c>
      <c r="E28" s="79"/>
      <c r="F28" s="92" t="s">
        <v>764</v>
      </c>
      <c r="G28" s="92" t="s">
        <v>166</v>
      </c>
      <c r="H28" s="86">
        <v>1920</v>
      </c>
      <c r="I28" s="88">
        <v>2745</v>
      </c>
      <c r="J28" s="79"/>
      <c r="K28" s="86">
        <v>185.20185999999998</v>
      </c>
      <c r="L28" s="87">
        <v>3.2432431884587301E-5</v>
      </c>
      <c r="M28" s="87">
        <v>8.7676624134679582E-2</v>
      </c>
      <c r="N28" s="87">
        <f>K28/'סכום נכסי הקרן'!$C$42</f>
        <v>2.1506219552836227E-3</v>
      </c>
    </row>
    <row r="29" spans="2:14">
      <c r="B29" s="82"/>
      <c r="C29" s="79"/>
      <c r="D29" s="79"/>
      <c r="E29" s="79"/>
      <c r="F29" s="79"/>
      <c r="G29" s="79"/>
      <c r="H29" s="86"/>
      <c r="I29" s="88"/>
      <c r="J29" s="79"/>
      <c r="K29" s="79"/>
      <c r="L29" s="79"/>
      <c r="M29" s="87"/>
      <c r="N29" s="79"/>
    </row>
    <row r="30" spans="2:14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</row>
    <row r="31" spans="2:14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</row>
    <row r="32" spans="2:14">
      <c r="B32" s="94" t="s">
        <v>250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</row>
    <row r="33" spans="2:14">
      <c r="B33" s="94" t="s">
        <v>115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</row>
    <row r="34" spans="2:14">
      <c r="B34" s="94" t="s">
        <v>233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</row>
    <row r="35" spans="2:14">
      <c r="B35" s="94" t="s">
        <v>241</v>
      </c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</row>
    <row r="36" spans="2:14">
      <c r="B36" s="94" t="s">
        <v>248</v>
      </c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</row>
    <row r="37" spans="2:14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</row>
    <row r="38" spans="2:14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</row>
    <row r="39" spans="2:14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</row>
    <row r="40" spans="2:14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</row>
    <row r="41" spans="2:14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</row>
    <row r="42" spans="2:14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</row>
    <row r="43" spans="2:14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</row>
    <row r="44" spans="2:14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</row>
    <row r="45" spans="2:14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</row>
    <row r="46" spans="2:14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</row>
    <row r="47" spans="2:14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</row>
    <row r="48" spans="2:14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</row>
    <row r="49" spans="2:14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</row>
    <row r="50" spans="2:14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</row>
    <row r="51" spans="2:14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</row>
    <row r="52" spans="2:14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</row>
    <row r="53" spans="2:14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</row>
    <row r="54" spans="2:14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</row>
    <row r="55" spans="2:14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</row>
    <row r="56" spans="2:14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</row>
    <row r="57" spans="2:14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</row>
    <row r="58" spans="2:14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</row>
    <row r="59" spans="2:14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</row>
    <row r="60" spans="2:14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</row>
    <row r="61" spans="2:14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</row>
    <row r="62" spans="2:14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</row>
    <row r="63" spans="2:14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</row>
    <row r="64" spans="2:14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</row>
    <row r="65" spans="2:14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</row>
    <row r="66" spans="2:14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</row>
    <row r="67" spans="2:14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</row>
    <row r="68" spans="2:14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</row>
    <row r="69" spans="2:14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</row>
    <row r="70" spans="2:14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</row>
    <row r="71" spans="2:14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</row>
    <row r="72" spans="2:14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</row>
    <row r="73" spans="2:14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</row>
    <row r="74" spans="2:14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</row>
    <row r="75" spans="2:14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</row>
    <row r="76" spans="2:14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</row>
    <row r="77" spans="2:14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</row>
    <row r="78" spans="2:14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</row>
    <row r="79" spans="2:14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</row>
    <row r="80" spans="2:14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</row>
    <row r="81" spans="2:14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</row>
    <row r="82" spans="2:14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</row>
    <row r="83" spans="2:14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</row>
    <row r="84" spans="2:14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</row>
    <row r="85" spans="2:14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</row>
    <row r="86" spans="2:14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</row>
    <row r="87" spans="2:14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</row>
    <row r="88" spans="2:14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</row>
    <row r="89" spans="2:14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</row>
    <row r="90" spans="2:14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</row>
    <row r="91" spans="2:14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</row>
    <row r="92" spans="2:14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</row>
    <row r="93" spans="2:14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</row>
    <row r="94" spans="2:14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</row>
    <row r="95" spans="2:14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</row>
    <row r="96" spans="2:14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</row>
    <row r="97" spans="2:14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</row>
    <row r="98" spans="2:14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</row>
    <row r="99" spans="2:14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</row>
    <row r="100" spans="2:14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</row>
    <row r="101" spans="2:14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</row>
    <row r="102" spans="2:14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</row>
    <row r="103" spans="2:14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</row>
    <row r="104" spans="2:14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</row>
    <row r="105" spans="2:14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</row>
    <row r="106" spans="2:14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</row>
    <row r="107" spans="2:14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</row>
    <row r="108" spans="2:14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</row>
    <row r="109" spans="2:14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</row>
    <row r="110" spans="2:14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</row>
    <row r="111" spans="2:14"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</row>
    <row r="112" spans="2:14"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</row>
    <row r="113" spans="2:14"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</row>
    <row r="114" spans="2:14"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</row>
    <row r="115" spans="2:14"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</row>
    <row r="116" spans="2:14"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</row>
    <row r="117" spans="2:14"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</row>
    <row r="118" spans="2:14"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</row>
    <row r="119" spans="2:14"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</row>
    <row r="120" spans="2:14"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</row>
    <row r="121" spans="2:14"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</row>
    <row r="122" spans="2:14"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</row>
    <row r="123" spans="2:14"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</row>
    <row r="124" spans="2:14"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</row>
    <row r="125" spans="2:14"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</row>
    <row r="126" spans="2:14"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</row>
    <row r="127" spans="2:14"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</row>
    <row r="128" spans="2:14"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3"/>
      <c r="D250" s="1"/>
      <c r="E250" s="1"/>
      <c r="F250" s="1"/>
      <c r="G250" s="1"/>
    </row>
    <row r="251" spans="2:7">
      <c r="B251" s="43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5" type="noConversion"/>
  <dataValidations count="1">
    <dataValidation allowBlank="1" showInputMessage="1" showErrorMessage="1" sqref="J9:J1048576 C5:C1048576 J1:J7 A1:A1048576 B45:B1048576 AG49:AG1048576 K1:AF1048576 AH1:XFD1048576 AG1:AG43 B1:B31 B33:B43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6" t="s">
        <v>182</v>
      </c>
      <c r="C1" s="77" t="s" vm="1">
        <v>251</v>
      </c>
    </row>
    <row r="2" spans="2:65">
      <c r="B2" s="56" t="s">
        <v>181</v>
      </c>
      <c r="C2" s="77" t="s">
        <v>252</v>
      </c>
    </row>
    <row r="3" spans="2:65">
      <c r="B3" s="56" t="s">
        <v>183</v>
      </c>
      <c r="C3" s="77" t="s">
        <v>253</v>
      </c>
    </row>
    <row r="4" spans="2:65">
      <c r="B4" s="56" t="s">
        <v>184</v>
      </c>
      <c r="C4" s="77">
        <v>8602</v>
      </c>
    </row>
    <row r="6" spans="2:65" ht="26.25" customHeight="1">
      <c r="B6" s="207" t="s">
        <v>212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9"/>
    </row>
    <row r="7" spans="2:65" ht="26.25" customHeight="1">
      <c r="B7" s="207" t="s">
        <v>94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9"/>
      <c r="BM7" s="3"/>
    </row>
    <row r="8" spans="2:65" s="3" customFormat="1" ht="78.75">
      <c r="B8" s="22" t="s">
        <v>118</v>
      </c>
      <c r="C8" s="30" t="s">
        <v>45</v>
      </c>
      <c r="D8" s="30" t="s">
        <v>122</v>
      </c>
      <c r="E8" s="30" t="s">
        <v>120</v>
      </c>
      <c r="F8" s="30" t="s">
        <v>64</v>
      </c>
      <c r="G8" s="30" t="s">
        <v>15</v>
      </c>
      <c r="H8" s="30" t="s">
        <v>65</v>
      </c>
      <c r="I8" s="30" t="s">
        <v>104</v>
      </c>
      <c r="J8" s="30" t="s">
        <v>235</v>
      </c>
      <c r="K8" s="30" t="s">
        <v>234</v>
      </c>
      <c r="L8" s="30" t="s">
        <v>62</v>
      </c>
      <c r="M8" s="30" t="s">
        <v>59</v>
      </c>
      <c r="N8" s="30" t="s">
        <v>185</v>
      </c>
      <c r="O8" s="20" t="s">
        <v>187</v>
      </c>
      <c r="P8" s="1"/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32" t="s">
        <v>242</v>
      </c>
      <c r="K9" s="32"/>
      <c r="L9" s="32" t="s">
        <v>238</v>
      </c>
      <c r="M9" s="32" t="s">
        <v>20</v>
      </c>
      <c r="N9" s="32" t="s">
        <v>20</v>
      </c>
      <c r="O9" s="33" t="s">
        <v>20</v>
      </c>
      <c r="BG9" s="1"/>
      <c r="BH9" s="1"/>
      <c r="BI9" s="1"/>
      <c r="BM9" s="4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BG10" s="1"/>
      <c r="BH10" s="3"/>
      <c r="BI10" s="1"/>
    </row>
    <row r="11" spans="2:65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5"/>
      <c r="BG11" s="1"/>
      <c r="BH11" s="3"/>
      <c r="BI11" s="1"/>
      <c r="BM11" s="1"/>
    </row>
    <row r="12" spans="2:65" s="4" customFormat="1" ht="18" customHeight="1">
      <c r="B12" s="94" t="s">
        <v>250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5"/>
      <c r="BG12" s="1"/>
      <c r="BH12" s="3"/>
      <c r="BI12" s="1"/>
      <c r="BM12" s="1"/>
    </row>
    <row r="13" spans="2:65">
      <c r="B13" s="94" t="s">
        <v>115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BH13" s="3"/>
    </row>
    <row r="14" spans="2:65" ht="20.25">
      <c r="B14" s="94" t="s">
        <v>233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BH14" s="4"/>
    </row>
    <row r="15" spans="2:65">
      <c r="B15" s="94" t="s">
        <v>241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</row>
    <row r="16" spans="2:65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</row>
    <row r="17" spans="2:15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</row>
    <row r="18" spans="2:15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</row>
    <row r="19" spans="2:15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</row>
    <row r="20" spans="2:15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</row>
    <row r="21" spans="2:15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</row>
    <row r="22" spans="2:15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</row>
    <row r="23" spans="2:15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</row>
    <row r="24" spans="2:15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</row>
    <row r="25" spans="2:15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</row>
    <row r="26" spans="2:15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</row>
    <row r="27" spans="2:15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</row>
    <row r="28" spans="2:15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</row>
    <row r="29" spans="2:15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</row>
    <row r="30" spans="2:15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</row>
    <row r="31" spans="2:15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</row>
    <row r="32" spans="2:15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</row>
    <row r="33" spans="2:59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</row>
    <row r="34" spans="2:59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</row>
    <row r="35" spans="2:59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</row>
    <row r="36" spans="2:59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</row>
    <row r="37" spans="2:59" ht="20.25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BG37" s="4"/>
    </row>
    <row r="38" spans="2:59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BG38" s="3"/>
    </row>
    <row r="39" spans="2:59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</row>
    <row r="40" spans="2:59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</row>
    <row r="41" spans="2:59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</row>
    <row r="42" spans="2:59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</row>
    <row r="43" spans="2:59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</row>
    <row r="44" spans="2:59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</row>
    <row r="45" spans="2:59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</row>
    <row r="46" spans="2:59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</row>
    <row r="47" spans="2:59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</row>
    <row r="48" spans="2:59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</row>
    <row r="49" spans="2:15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</row>
    <row r="50" spans="2:15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</row>
    <row r="51" spans="2:15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</row>
    <row r="52" spans="2:15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</row>
    <row r="53" spans="2:15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</row>
    <row r="54" spans="2:15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</row>
    <row r="55" spans="2:15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</row>
    <row r="56" spans="2:15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</row>
    <row r="57" spans="2:15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</row>
    <row r="58" spans="2:15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</row>
    <row r="59" spans="2:15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</row>
    <row r="60" spans="2:15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</row>
    <row r="61" spans="2:15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</row>
    <row r="62" spans="2:15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</row>
    <row r="63" spans="2:15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</row>
    <row r="64" spans="2:15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</row>
    <row r="65" spans="2:15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</row>
    <row r="66" spans="2:15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</row>
    <row r="67" spans="2:15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</row>
    <row r="68" spans="2:15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</row>
    <row r="69" spans="2:15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</row>
    <row r="70" spans="2:15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</row>
    <row r="71" spans="2:15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</row>
    <row r="72" spans="2:15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</row>
    <row r="73" spans="2:15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</row>
    <row r="74" spans="2:15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</row>
    <row r="75" spans="2:15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</row>
    <row r="76" spans="2:15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</row>
    <row r="77" spans="2:15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</row>
    <row r="78" spans="2:15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</row>
    <row r="79" spans="2:15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</row>
    <row r="80" spans="2:15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</row>
    <row r="81" spans="2:15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</row>
    <row r="82" spans="2:15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</row>
    <row r="83" spans="2:15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</row>
    <row r="84" spans="2:15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</row>
    <row r="85" spans="2:15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</row>
    <row r="86" spans="2:15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</row>
    <row r="87" spans="2:15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</row>
    <row r="88" spans="2:15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</row>
    <row r="89" spans="2:15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</row>
    <row r="90" spans="2:15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</row>
    <row r="91" spans="2:15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</row>
    <row r="92" spans="2:15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</row>
    <row r="93" spans="2:15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</row>
    <row r="94" spans="2:15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</row>
    <row r="95" spans="2:15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</row>
    <row r="96" spans="2:15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</row>
    <row r="97" spans="2:15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</row>
    <row r="98" spans="2:15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</row>
    <row r="99" spans="2:15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</row>
    <row r="100" spans="2:15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</row>
    <row r="101" spans="2:15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</row>
    <row r="102" spans="2:15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</row>
    <row r="103" spans="2:15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</row>
    <row r="104" spans="2:15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</row>
    <row r="105" spans="2:15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</row>
    <row r="106" spans="2:15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</row>
    <row r="107" spans="2:15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</row>
    <row r="108" spans="2:15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</row>
    <row r="109" spans="2:15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</row>
    <row r="110" spans="2:15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3"/>
      <c r="C325" s="1"/>
      <c r="D325" s="1"/>
      <c r="E325" s="1"/>
    </row>
    <row r="326" spans="2:5">
      <c r="B326" s="43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5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2018-06-06T10:42:27+00:00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4CC46A70-47F4-4FE6-9285-805D975053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2018-06-05T07:03:34Z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